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2420"/>
  </bookViews>
  <sheets>
    <sheet name="MOFTSpecialBudget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MOFTSpecialBudget!$B$1:$G$130</definedName>
    <definedName name="_xlnm.Print_Titles" localSheetId="0">MOFTSpecialBudget!$6:$7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B11" i="1"/>
  <c r="D11" i="1"/>
  <c r="A139" i="1"/>
  <c r="A135" i="1"/>
  <c r="A138" i="1"/>
  <c r="A134" i="1"/>
  <c r="A137" i="1"/>
  <c r="A133" i="1"/>
  <c r="A136" i="1"/>
  <c r="D66" i="1" l="1"/>
  <c r="C66" i="1"/>
  <c r="B66" i="1"/>
  <c r="C31" i="1" l="1"/>
  <c r="B31" i="1"/>
  <c r="D31" i="1"/>
  <c r="A142" i="1"/>
  <c r="B126" i="1" l="1"/>
  <c r="C126" i="1"/>
  <c r="D126" i="1"/>
  <c r="B115" i="1"/>
  <c r="C115" i="1"/>
  <c r="D115" i="1"/>
  <c r="C114" i="1"/>
  <c r="B114" i="1"/>
  <c r="D114" i="1"/>
  <c r="B120" i="1"/>
  <c r="C120" i="1"/>
  <c r="D120" i="1"/>
  <c r="B123" i="1"/>
  <c r="C123" i="1"/>
  <c r="D123" i="1"/>
  <c r="B129" i="1"/>
  <c r="C129" i="1"/>
  <c r="D129" i="1"/>
  <c r="C78" i="1" l="1"/>
  <c r="B78" i="1"/>
  <c r="D78" i="1"/>
  <c r="D72" i="1" l="1"/>
  <c r="C141" i="1"/>
  <c r="D141" i="1"/>
  <c r="B141" i="1"/>
  <c r="B61" i="1" l="1"/>
  <c r="C61" i="1"/>
  <c r="D61" i="1"/>
  <c r="D64" i="1" l="1"/>
  <c r="C64" i="1"/>
  <c r="B64" i="1"/>
  <c r="C108" i="1" l="1"/>
  <c r="B108" i="1"/>
  <c r="D108" i="1"/>
  <c r="D45" i="1" l="1"/>
  <c r="C45" i="1"/>
  <c r="B45" i="1"/>
  <c r="B98" i="1" l="1"/>
  <c r="C98" i="1"/>
  <c r="D98" i="1"/>
  <c r="D128" i="1" l="1"/>
  <c r="C128" i="1"/>
  <c r="B128" i="1"/>
  <c r="D125" i="1"/>
  <c r="C125" i="1"/>
  <c r="B125" i="1"/>
  <c r="D122" i="1"/>
  <c r="C122" i="1"/>
  <c r="B122" i="1"/>
  <c r="D119" i="1"/>
  <c r="C119" i="1"/>
  <c r="B119" i="1"/>
  <c r="D117" i="1"/>
  <c r="C117" i="1"/>
  <c r="B117" i="1"/>
  <c r="D112" i="1"/>
  <c r="C112" i="1"/>
  <c r="B112" i="1"/>
  <c r="D82" i="1"/>
  <c r="C82" i="1"/>
  <c r="B82" i="1"/>
  <c r="D80" i="1"/>
  <c r="C80" i="1"/>
  <c r="B80" i="1"/>
  <c r="D76" i="1"/>
  <c r="C76" i="1"/>
  <c r="B76" i="1"/>
  <c r="D74" i="1"/>
  <c r="C74" i="1"/>
  <c r="B74" i="1"/>
  <c r="C72" i="1"/>
  <c r="B72" i="1"/>
  <c r="D70" i="1"/>
  <c r="C70" i="1"/>
  <c r="B70" i="1"/>
  <c r="D68" i="1"/>
  <c r="C68" i="1"/>
  <c r="B68" i="1"/>
  <c r="D54" i="1"/>
  <c r="C54" i="1"/>
  <c r="B54" i="1"/>
  <c r="D43" i="1"/>
  <c r="C43" i="1"/>
  <c r="B43" i="1"/>
  <c r="D41" i="1"/>
  <c r="C41" i="1"/>
  <c r="B41" i="1"/>
  <c r="D28" i="1"/>
  <c r="C28" i="1"/>
  <c r="B28" i="1"/>
  <c r="D25" i="1"/>
  <c r="C25" i="1"/>
  <c r="B25" i="1"/>
  <c r="D23" i="1"/>
  <c r="C23" i="1"/>
  <c r="B23" i="1"/>
  <c r="D21" i="1"/>
  <c r="C21" i="1"/>
  <c r="B21" i="1"/>
  <c r="D19" i="1"/>
  <c r="C19" i="1"/>
  <c r="B19" i="1"/>
  <c r="B9" i="1" l="1"/>
  <c r="B143" i="1" s="1"/>
  <c r="C9" i="1"/>
  <c r="C143" i="1" s="1"/>
  <c r="D9" i="1"/>
  <c r="D143" i="1" s="1"/>
</calcChain>
</file>

<file path=xl/sharedStrings.xml><?xml version="1.0" encoding="utf-8"?>
<sst xmlns="http://schemas.openxmlformats.org/spreadsheetml/2006/main" count="155" uniqueCount="116">
  <si>
    <t>މިނިސްޓްރީ އޮފް ފިނޭންސް އެންޑް ޓްރެޜަރީ / ޚާއްޞަ ބަޖެޓުގެ ތަފްޞީލް</t>
  </si>
  <si>
    <t>(އަދަދުތައް ރުފިޔާއިން)</t>
  </si>
  <si>
    <t>މުވައްޒަފުންނާއި މުވައްޒަފުންގެ އަނބިދަރީންގެ ލިވިންގ އެލަވަންސްއާއި ފެމިލީ އެލަވަންސް</t>
  </si>
  <si>
    <t>SUM</t>
  </si>
  <si>
    <t>އިލެކްޓްރިކް ފީގެ ޚަރަދު</t>
  </si>
  <si>
    <t>ދައުލަތުގެ މުއައްސަސާތަކުގެ ކަރަންޓު ބިލު ދެއްކުމަށް</t>
  </si>
  <si>
    <t>ބޯފެނާއި ފާޚާނާގެ ޚިދުމަތުގެ އަގުދިނުމަށް ކުރާޚަރަދު</t>
  </si>
  <si>
    <t>ދައުލަތުގެ މުއައްސަސާތަކުގެ ފެން ބިލު ދެއްކުމަށް</t>
  </si>
  <si>
    <t>ކޮންސަލްޓެންސީ ޚިދުމަތާއި، ތަރުޖަމާކުރުންފަދަ ޚިދުމަތުގެ އަގަށްދޭ ފައިސާ</t>
  </si>
  <si>
    <t xml:space="preserve">ދައުލަތުގެ ފަރާތުން އެކިއެކި މައްސަލަތަކުގައި ޖަވާބުދާރީވުމުގެ ގޮތުން ހަޔަރކުރެވޭ ލޯޔަރުންގެ ޚަރަދުތަށް ހަމަޖެއްސުމަށް </t>
  </si>
  <si>
    <t>ބޭންކްޗާޖާއި ކޮމިޝަންގެ ގޮތުގައި ދައްކާ ފައިސާ</t>
  </si>
  <si>
    <t>ޕީ.އޯ.އެސް ޓާރމިނަލް ފީ އަދި ޕޭމަންޓް ގޭޓްވޭ ފީ</t>
  </si>
  <si>
    <t>ބޭންކްޗާރޖާއި ކޮމިޝަން</t>
  </si>
  <si>
    <t>އިންޝުއަރެންސް ޚިދުމަތުގެ އަގު އަދާ ކުރުން</t>
  </si>
  <si>
    <t>ދައުލަތުގެ ޢިމާރާތްތައް އިންޝުއަރ ކުރުމަށް</t>
  </si>
  <si>
    <t>ދައުލަތުގެ މިނިސްޓަރުންގެ ހެލްތް އިންޝުއަރެންސް</t>
  </si>
  <si>
    <t>އެހެނިހެން އޮފީސް ހިންގުމުގެ ޚިދުމަތުގެ ޚަރަދު</t>
  </si>
  <si>
    <t>ރައީސުލްޖުމްހޫރިއްޔާ ކަން ކޮށްފައިވާ މީހަކު ބޭސް ފަރުވާ ކުރުމުގެ ގޮތުން ދިނުމަށް</t>
  </si>
  <si>
    <t>މޯލްޑިވްސް ސިވިލް އޭވިއޭޝަން އޮތޯރިޓީގެ ބަޖެޓު</t>
  </si>
  <si>
    <t>ކެޕިޓަލް މާކެޓް ޑިވެލޮޕްމަންޓް އޮތޯރިޓީގެ ބަޖެޓު</t>
  </si>
  <si>
    <t>ކްރެޑިޓް ރޭޓިންގ ފިސްކަލް އެޖެންޓް ފީ</t>
  </si>
  <si>
    <t>ދައުލަތުގެ ބިންބިމާއި އިމާރާތްތައް ވެލިޔުކުރުމަށް</t>
  </si>
  <si>
    <t>ޕީ.އެސް.އެމް ހިންގުމުގެ ޚަރަދު</t>
  </si>
  <si>
    <t>ޚިދުމަތުގެ ޚަރަދު -ސަރުކާރުގެ އެއްތަނުން އަނެއްތަނަށް ދައްކަންޖެހޭ</t>
  </si>
  <si>
    <t>ޓްރެޜަރީ ލޯނު (އެމް.އެމް.އޭ)</t>
  </si>
  <si>
    <t>ޚިދުމަތުގެ ޚަރަދު -ރާއްޖޭގެ އަމިއްލަ ފަރާތްތަކަށް ދަންކަންޖެހޭ</t>
  </si>
  <si>
    <t>ކޮންޓްރެކްޓެޑް ނަން-ކޮންސެޝަނަލް ލޯނު</t>
  </si>
  <si>
    <t>ޚިދުމަތުގެ ޚަރަދު -ރާއްޖޭން ބޭރުގެ ފަރާތްތަކަށް ދަންކަންޖެހޭ</t>
  </si>
  <si>
    <t>މަލްޓި ލެޓްރަލް</t>
  </si>
  <si>
    <t>ބައިލެޓްރަލް</t>
  </si>
  <si>
    <t>ކޮމަރޝަލް ބޭންކް</t>
  </si>
  <si>
    <t>ބަޔަރސް ކްރެޑިޓް</t>
  </si>
  <si>
    <t>ޕައިޕްލައިން ލޯނު</t>
  </si>
  <si>
    <t>ޕްރޮވިޝަން</t>
  </si>
  <si>
    <t xml:space="preserve">ޓީ ބިލްއާއި ޓީ ބޮންޑްގެ އިންޓްރެސްޓަށް ދައްކަންޖެހޭ ފައިސާ </t>
  </si>
  <si>
    <t>ފިކްސްޑް ކޫޕަން ބޮންޑް</t>
  </si>
  <si>
    <t>ފްލޯޓިންގ ރޭޓް ބޮންޑް</t>
  </si>
  <si>
    <t>ޕެންޝަން އެކްރޫޑް ރައިޓްސް ބޮންޑް</t>
  </si>
  <si>
    <t>ދިވެހި ރުފިޔާ ޓީ-ބިލް</t>
  </si>
  <si>
    <t>ޔޫ.އެސް ޑޮލަރ ޓީ-ބިލް (ދިވެހި ރުފިޔާއިން)</t>
  </si>
  <si>
    <t>އިސްލާމިކް އިންސްޓްރޫމަންޓްސް</t>
  </si>
  <si>
    <t>ތަކެތި ނުވަތަ ޚިދުމަތުގެ އަގުހެޔޮކުރުމުގެ ގޮތުން ދޭ ފައިސާ</t>
  </si>
  <si>
    <t>އެސް.ޓި.އޯ އިން ވިއްކާ ތެލުގެ އަގުހެޔޮ ކުރުމަށް</t>
  </si>
  <si>
    <t>ކަރަންޓު އަގުހެޔޮކުރުމުގެ ގޮތުންދޭ ފައިސާ</t>
  </si>
  <si>
    <t>ރައްޔިތުންނަށް ފޯރުކޮށްދޭ ކަރަންޓު އަގުހެޔޮ ކުރުމަށް</t>
  </si>
  <si>
    <t>ކާބޯތަކެތި އަގުހެޔޮކުރުމުގެ ގޮތުންދޭ ފައިސާ</t>
  </si>
  <si>
    <t>އެސް.ޓި.އޯ އިން ވިއްކާ ކާޑު އަގުހެޔޮ ކުރުމަށް</t>
  </si>
  <si>
    <t>އެހެނިހެން ގޮތްގޮތުންދެވޭ އެހީގެ ފައިސާ</t>
  </si>
  <si>
    <t>ދައުލަތުގެ އާމްދަނީއިން އެކި ފަރާތްތަކަށް ދިނުމަށް ކަނޑައަޅާ ފައިސާ</t>
  </si>
  <si>
    <t>ސަރުކާރަށްވީ ގެއްލުމެއް ނުވަތަ ލިބިދާނެ ގެއްލުމެއް ހަމަޖެއްސުމަށް ދޭ ފައިސާ</t>
  </si>
  <si>
    <t>ޤަޟިއްޔާތަކާއި ގުޅިގެން ދައްކަން ޖެހޭނެ ކަމަށް އަންދާޒާ ކުރެވޭ</t>
  </si>
  <si>
    <t>ސަރުކާރުގެ ބިންވިއްކައިގެން ލިބޭ ގެއްލުމަށް ދޭ ފައިސާ</t>
  </si>
  <si>
    <t>މާލޭ ހުޅަނގު ހާބަރުން ވިއްކާފައިވާ ބިންތަކުގެ ތެރެއިން ފައިސާ ނުދެވިހުރި ފަރާތްތަކަށް ފައިސާ ދެއްކުމަށް</t>
  </si>
  <si>
    <t>އެއްގަމުގައި ދުއްވާތަކެތި</t>
  </si>
  <si>
    <t xml:space="preserve">ދައުލަތަށް ބޭނުންވާ ވެހިކަލްސް ގަތުމަށް </t>
  </si>
  <si>
    <t>ސަރުކާރުން ހިންގާ ފައިދާ ލިބޭގޮތަށް ހުންނަތަންތަނަށް ކެޕިޓަލް ދޫކުރުމަށް ދޭ ފައިސާ</t>
  </si>
  <si>
    <t>މޯލްޑިވްސް ސެންޓަރ ފޮރ އިސްލާމިކް ފައިނޭންސް ލިމިޓެޑް</t>
  </si>
  <si>
    <t>މޯލްޑިވްސް ހައްޖު ކޯޕަރޭޝަން ލިމިޓެޑް</t>
  </si>
  <si>
    <t>މޯލްޑިވްސް ސްޕޯޓްސް ކޯޕަރޭޝަން ލިމިޓެޑް</t>
  </si>
  <si>
    <t>ޚަޒާނާ މޯލްޑިވްސް ލިމިޓެޑް</t>
  </si>
  <si>
    <t>މޯލްޑިވްސް އިންޓެގްރޭޓެޑް ޓޫރިޒަމް ޑިވެލޮޕްމަންޓް ކޯޕަރޭޝަން</t>
  </si>
  <si>
    <t>ވޭސްޓް މެނޭޖްމަންޓް ކޯޕަރޭޝަން ލިމިޓެޑް</t>
  </si>
  <si>
    <t>ބިޒްނަސް ސެންޓަރ ކޯޕަރޭޝަން</t>
  </si>
  <si>
    <t>ކައްދޫ އެއާރޕޯރޓް ކޮމްޕެނީ ލިމިޓެޑް</t>
  </si>
  <si>
    <t>އާސަންދަ ޕްރައިވެޓް ލިމިޓެޑް</t>
  </si>
  <si>
    <t>ސްޓޭޓް ޓްރޭޑިންގ އޯރގަނައިޒޭޝަން (މިފްކޯ ހިންގުމަށް)</t>
  </si>
  <si>
    <t>ރާއްޖޭން ބޭރުގައި ހިންގާ ކުންފުނިތައް ފަދަތަންތާނގައި ބައިވެރިވުމަށް ގެންދާ ރައުސްމާލު</t>
  </si>
  <si>
    <t>އައި.ޑީ.ބީ</t>
  </si>
  <si>
    <t>އައި.ސީ.އައި.އީ.ސީ</t>
  </si>
  <si>
    <t>އައި.ޑީ.އޭ</t>
  </si>
  <si>
    <t xml:space="preserve">ޔޫ.އެން.ޑީ.ޕީ </t>
  </si>
  <si>
    <t>އައި.ސީ.ޑީ</t>
  </si>
  <si>
    <t>އޭ.އައި.އައި.ބީ</t>
  </si>
  <si>
    <t>އައި.އެސް.އެފް.ޑީ</t>
  </si>
  <si>
    <t>ކުރުމުއްދަތުގެ ޑޮމެސްޓިކް ލޯނު އަނބުރާ ދެއްކުން - އެހެނިހެން</t>
  </si>
  <si>
    <t>ޓީ-ބިލް</t>
  </si>
  <si>
    <t>ދިގުމުއްދަތުގެ ޑޮމެސްޓިކް ލޯނު އަނބުރާ ދެއްކުން - ރާއްޖޭގެ މާލީ އިދާރާތައް</t>
  </si>
  <si>
    <t>ޓްރެޜަރީ ލޯން (އެމް.އެމް.އޭ)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</si>
  <si>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</si>
  <si>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</si>
  <si>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ބައިނަލްއަޤްވާމީ އިދާރާތަކަށް</t>
  </si>
  <si>
    <t xml:space="preserve">ޕްރޮވިޝަން </t>
  </si>
  <si>
    <t>ދިގުމުއްދަތުގެ ލޯން އަނބުރާ ދެއްކުން - ބޭރުގެ ސަރުކާރުތަކަށް</t>
  </si>
  <si>
    <t>ބޭރުގެ ސަރުކާރުތަކަށް</t>
  </si>
  <si>
    <t>ދިގުމުއްދަތުގެ ލޯން އަނބުރާ ދެއްކުން - ބޭރުގެ މާލީ އިދާރާތައް</t>
  </si>
  <si>
    <t>ކޮމާރޝަލް ބޭންކްތަކަށް</t>
  </si>
  <si>
    <t>ދިގުމުއްދަތުގެ ލޯން އަނބުރާ ދެއްކުން - ބޭރުގެ އަމިއްލަ ފަރާތްތަކަށް</t>
  </si>
  <si>
    <t>ޖުމްލަ</t>
  </si>
  <si>
    <t>ކޮންޓިންޖެންސީ</t>
  </si>
  <si>
    <t>އައި.ޓީ.އެފް.ސީ</t>
  </si>
  <si>
    <t>އީ.އެސް.ސީ.އޭ.ޕީ</t>
  </si>
  <si>
    <t>ބޮންޑް</t>
  </si>
  <si>
    <t>ސުކޫކް</t>
  </si>
  <si>
    <t>އައްޑޫ އިންޓަރނޭޝަނަލް އެއަރޕޯޓް</t>
  </si>
  <si>
    <t>ހައުސިންގ ޑިވެލޮޕްމަންޓް ކޯޕަރޭޝަން</t>
  </si>
  <si>
    <t>ސްޓޭޓް އިލެކްޓްރިކް ކޮމްޕެނީ</t>
  </si>
  <si>
    <t>އެކި ކަންކަމަށް ސަރުކާރުން ދައްކަންޖެހޭ އަހަރީ ފީ</t>
  </si>
  <si>
    <t>އެސް.އޭ.ޕީ ލައިސަންސް ގަތުމަށް</t>
  </si>
  <si>
    <t>ނެޝަނަލް އިންވެސްޓްމަންޓް މެނޭޖްމަންޓް ކޮމްޕެނީ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</si>
  <si>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theme="1" tint="-0.249977111117893"/>
        <rFont val="Roboto Condensed"/>
      </rPr>
      <t>75,000.00</t>
    </r>
    <r>
      <rPr>
        <sz val="12"/>
        <color theme="1" tint="-0.249977111117893"/>
        <rFont val="Faruma"/>
      </rPr>
      <t>) މައުމޫން ޢަބުދުލް ޤައްޔޫމް</t>
    </r>
  </si>
  <si>
    <r>
      <t xml:space="preserve">ރައީސުލްޖުމްހޫރިއްޔާ ކަން ކޮށްފައިވާ މީހަކު ދިރިއުޅުއްވާ ތަނުގެ ޚަރަދު ހަމަޖެއްސުމަށް 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 މައުމޫން ޢަބުދުލް ޤައްޔޫމް</t>
    </r>
  </si>
  <si>
    <r>
      <t xml:space="preserve">ރައީސުލްޖުމްހޫރިއްޔާ ކަން ކޮށްފައިވާ މީހަކަށް ދިރިއުޅުއްވާ ތަނުގެ ޚަރަދު ހަމަޖެއްސުމަށް ތިންވަނަ ރައީސް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މުޙަންމަދު ވަހީދު ޙަސަން މަނިކު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</si>
  <si>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theme="1" tint="-0.249977111117893"/>
        <rFont val="Roboto Condensed"/>
      </rPr>
      <t>87,000.00</t>
    </r>
    <r>
      <rPr>
        <sz val="12"/>
        <color theme="1" tint="-0.249977111117893"/>
        <rFont val="Faruma"/>
      </rPr>
      <t>) ދެވަނަ ރައީސް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</si>
  <si>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theme="1" tint="-0.249977111117893"/>
        <rFont val="Roboto Condensed"/>
      </rPr>
      <t>87,000.00</t>
    </r>
    <r>
      <rPr>
        <sz val="12"/>
        <color theme="1" tint="-0.249977111117893"/>
        <rFont val="Faruma"/>
      </rPr>
      <t>) ހަތަރުވަނަ ރައީސް</t>
    </r>
  </si>
  <si>
    <r>
      <t xml:space="preserve">ރައީސުލްޖުމްހޫރިއްޔާ ކަން ކޮށްފައިވާ މީހަކު އޮފީސް ހިންގުމުގެ ޚަރަދުގެ ގޮތުގައި ދިނުމަށް (މަހަކު </t>
    </r>
    <r>
      <rPr>
        <sz val="12"/>
        <color theme="1" tint="-0.249977111117893"/>
        <rFont val="Roboto Condensed"/>
      </rPr>
      <t>87,000.00</t>
    </r>
    <r>
      <rPr>
        <sz val="12"/>
        <color theme="1" tint="-0.249977111117893"/>
        <rFont val="Faruma"/>
      </rPr>
      <t>) ފަސްވަނަ ރައީސް</t>
    </r>
  </si>
  <si>
    <t>ބަޖެޓު ކޮންޓިންޖެންސީ</t>
  </si>
  <si>
    <t>ބަޖެޓު މައުލޫމާތު (7.1)</t>
  </si>
  <si>
    <t>އެކިއެކި އެސޯސިއޭޝަންތަކާއި އިޖްތިމާއި ކޮމިޓީތައް ހިންގުމަށް ދޭ އެހީގެ ފައިސާ</t>
  </si>
  <si>
    <t>ދައުލަތުގެ ބަޖެޓުން ސިޔާސީ ޕާޓީ ތަކަށް ދައްކަންޖެހޭ 0.1 %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</si>
  <si>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theme="1" tint="-0.249977111117893"/>
        <rFont val="Roboto Condensed"/>
      </rPr>
      <t>75,000.00</t>
    </r>
    <r>
      <rPr>
        <sz val="12"/>
        <color theme="1" tint="-0.249977111117893"/>
        <rFont val="Faruma"/>
      </rPr>
      <t>) އަބްދުﷲ ޔާމީން ޢަބުދުލް ޤައްޔޫމް</t>
    </r>
  </si>
  <si>
    <r>
      <t xml:space="preserve">ރައީސުލްޖުމްހޫރިއްޔާ ކަން ކޮށްފައިވާ މީހަކު ދިރިއުޅުއްވާ ތަނުގެ ޚަރަދު ހަމަޖެއްސުމަށް 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އަބްދުﷲ ޔާމީން ޢަބުދުލް ޤައްޔޫމް</t>
    </r>
  </si>
  <si>
    <t>ވެމްކޯ އިން ފޯރުކޮށްދޭ ހިދުމަތްތަކުގެ އަގުހެޔޮ ކުރުމަށް</t>
  </si>
  <si>
    <t>ޕަބްލިކް ސާރވިސް މީޑިއާ</t>
  </si>
  <si>
    <r>
      <t xml:space="preserve">ރައީސުލްޖުމްހޫރިއްޔާ ކަން ކޮށްފައިވާ މީހަކަށް މާލީ ޢިނާޔަތުގެގޮތުގައި ދިނުމަށް (މަހަކު </t>
    </r>
    <r>
      <rPr>
        <sz val="12"/>
        <color theme="1" tint="-0.249977111117893"/>
        <rFont val="Roboto Condensed"/>
      </rPr>
      <t>75,000.00</t>
    </r>
    <r>
      <rPr>
        <sz val="12"/>
        <color theme="1" tint="-0.249977111117893"/>
        <rFont val="Faruma"/>
      </rPr>
      <t>) މުހައްމަދު ނަޝީދު</t>
    </r>
  </si>
  <si>
    <r>
      <t xml:space="preserve">ރައީސުލްޖުމްހޫރިއްޔާ ކަން ކޮށްފައިވާ މީހަކު ދިރިއުޅުއްވާ ތަނުގެ ޚަރަދު ހަމަޖެއްސުމަށް  (މަހަކު </t>
    </r>
    <r>
      <rPr>
        <sz val="12"/>
        <color theme="1" tint="-0.249977111117893"/>
        <rFont val="Roboto Condensed"/>
      </rPr>
      <t>10,000.00</t>
    </r>
    <r>
      <rPr>
        <sz val="12"/>
        <color theme="1" tint="-0.249977111117893"/>
        <rFont val="Faruma"/>
      </rPr>
      <t>) މުހައްމަދު ނަޝީދު</t>
    </r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</si>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</sst>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-* #,##0.00\ _ރ_._-;_-* #,##0.00\ _ރ_.\-;_-* &quot;-&quot;??\ _ރ_._-;_-@_-"/>
    <numFmt numFmtId="168" formatCode="_ * #,##0.00_ ;_ * \-#,##0.00_ ;_ * \-??_ ;_ @_ "/>
    <numFmt numFmtId="169" formatCode="General_)"/>
  </numFmts>
  <fonts count="22">
    <font>
      <sz val="12"/>
      <color theme="1"/>
      <name val="Roboto Condensed"/>
      <family val="2"/>
    </font>
    <font>
      <sz val="12"/>
      <color theme="1"/>
      <name val="Roboto Condensed"/>
      <family val="2"/>
    </font>
    <font>
      <sz val="10"/>
      <name val="Times New Roman"/>
      <family val="1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Times New Roman"/>
      <family val="1"/>
    </font>
    <font>
      <sz val="11"/>
      <color rgb="FF000000"/>
      <name val="Calibri"/>
      <family val="2"/>
      <charset val="1"/>
    </font>
    <font>
      <sz val="10"/>
      <name val="Arial"/>
      <family val="2"/>
    </font>
    <font>
      <sz val="12"/>
      <name val="宋体"/>
      <charset val="134"/>
    </font>
    <font>
      <b/>
      <sz val="18"/>
      <color theme="3"/>
      <name val="Calibri Light"/>
      <family val="2"/>
      <scheme val="major"/>
    </font>
    <font>
      <sz val="10"/>
      <name val="Courier New"/>
      <family val="3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sz val="12"/>
      <color theme="1" tint="-0.249977111117893"/>
      <name val="Roboto Condensed"/>
    </font>
    <font>
      <sz val="24"/>
      <color rgb="FFC17867"/>
      <name val="Mv Eamaan XP"/>
      <family val="3"/>
    </font>
    <font>
      <b/>
      <sz val="12"/>
      <color rgb="FF984F3E"/>
      <name val="Roboto Condensed"/>
    </font>
    <font>
      <sz val="12"/>
      <color rgb="FF984F3E"/>
      <name val="Mv Eamaan XP"/>
      <family val="3"/>
    </font>
    <font>
      <sz val="12"/>
      <color rgb="FF984F3E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17867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C17867"/>
      </top>
      <bottom style="medium">
        <color rgb="FFC17867"/>
      </bottom>
      <diagonal/>
    </border>
    <border>
      <left/>
      <right/>
      <top/>
      <bottom style="thin">
        <color rgb="FFF1A4B0"/>
      </bottom>
      <diagonal/>
    </border>
    <border>
      <left/>
      <right/>
      <top/>
      <bottom style="thin">
        <color rgb="FFC17867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7" fontId="6" fillId="0" borderId="0" applyFont="0" applyFill="0" applyBorder="0" applyAlignment="0" applyProtection="0"/>
    <xf numFmtId="0" fontId="10" fillId="0" borderId="0"/>
    <xf numFmtId="168" fontId="10" fillId="0" borderId="0" applyBorder="0" applyProtection="0"/>
    <xf numFmtId="9" fontId="10" fillId="0" borderId="0" applyBorder="0" applyProtection="0"/>
    <xf numFmtId="0" fontId="10" fillId="2" borderId="1" applyNumberFormat="0" applyFont="0" applyAlignment="0" applyProtection="0"/>
    <xf numFmtId="9" fontId="10" fillId="0" borderId="0" applyBorder="0" applyProtection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2" fillId="0" borderId="0">
      <alignment vertical="center"/>
    </xf>
    <xf numFmtId="0" fontId="5" fillId="0" borderId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5" fillId="0" borderId="0"/>
    <xf numFmtId="0" fontId="11" fillId="0" borderId="0"/>
    <xf numFmtId="169" fontId="14" fillId="0" borderId="0"/>
    <xf numFmtId="40" fontId="14" fillId="0" borderId="0" applyFill="0" applyBorder="0" applyAlignment="0" applyProtection="0"/>
    <xf numFmtId="9" fontId="11" fillId="0" borderId="0" applyFill="0" applyBorder="0" applyAlignment="0" applyProtection="0"/>
    <xf numFmtId="0" fontId="5" fillId="0" borderId="0"/>
    <xf numFmtId="43" fontId="11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2" fillId="0" borderId="0"/>
    <xf numFmtId="43" fontId="2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165" fontId="0" fillId="0" borderId="0" xfId="1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NumberFormat="1" applyAlignment="1">
      <alignment vertical="center"/>
    </xf>
    <xf numFmtId="0" fontId="0" fillId="0" borderId="0" xfId="0" applyFill="1" applyAlignment="1">
      <alignment vertical="center"/>
    </xf>
    <xf numFmtId="0" fontId="15" fillId="0" borderId="0" xfId="2" applyFont="1" applyFill="1" applyAlignment="1">
      <alignment horizontal="right" vertical="center"/>
    </xf>
    <xf numFmtId="43" fontId="4" fillId="0" borderId="0" xfId="3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right"/>
    </xf>
    <xf numFmtId="0" fontId="3" fillId="3" borderId="0" xfId="2" applyFont="1" applyFill="1" applyBorder="1" applyAlignment="1">
      <alignment horizontal="center" vertical="center" readingOrder="2"/>
    </xf>
    <xf numFmtId="0" fontId="0" fillId="3" borderId="0" xfId="0" applyFill="1" applyAlignment="1">
      <alignment vertical="center"/>
    </xf>
    <xf numFmtId="165" fontId="7" fillId="0" borderId="2" xfId="6" applyNumberFormat="1" applyFont="1" applyFill="1" applyBorder="1" applyAlignment="1" applyProtection="1">
      <alignment vertical="center"/>
      <protection hidden="1"/>
    </xf>
    <xf numFmtId="0" fontId="9" fillId="0" borderId="2" xfId="5" applyNumberFormat="1" applyFont="1" applyFill="1" applyBorder="1" applyAlignment="1">
      <alignment horizontal="center" vertical="center"/>
    </xf>
    <xf numFmtId="165" fontId="19" fillId="0" borderId="2" xfId="6" applyNumberFormat="1" applyFont="1" applyFill="1" applyBorder="1" applyAlignment="1" applyProtection="1">
      <alignment vertical="center"/>
      <protection hidden="1"/>
    </xf>
    <xf numFmtId="43" fontId="20" fillId="0" borderId="0" xfId="3" applyFont="1" applyFill="1" applyBorder="1" applyAlignment="1">
      <alignment horizontal="center" vertical="center"/>
    </xf>
    <xf numFmtId="165" fontId="7" fillId="0" borderId="4" xfId="4" applyNumberFormat="1" applyFont="1" applyFill="1" applyBorder="1" applyAlignment="1" applyProtection="1">
      <alignment vertical="center"/>
      <protection hidden="1"/>
    </xf>
    <xf numFmtId="165" fontId="19" fillId="0" borderId="4" xfId="4" applyNumberFormat="1" applyFont="1" applyFill="1" applyBorder="1" applyAlignment="1" applyProtection="1">
      <alignment vertical="center"/>
      <protection hidden="1"/>
    </xf>
    <xf numFmtId="0" fontId="8" fillId="0" borderId="4" xfId="5" applyFont="1" applyFill="1" applyBorder="1" applyAlignment="1">
      <alignment horizontal="right" vertical="center"/>
    </xf>
    <xf numFmtId="0" fontId="7" fillId="0" borderId="4" xfId="5" applyNumberFormat="1" applyFont="1" applyFill="1" applyBorder="1" applyAlignment="1">
      <alignment horizontal="center" vertical="center"/>
    </xf>
    <xf numFmtId="166" fontId="16" fillId="0" borderId="3" xfId="6" applyNumberFormat="1" applyFont="1" applyFill="1" applyBorder="1" applyAlignment="1">
      <alignment horizontal="center" vertical="center"/>
    </xf>
    <xf numFmtId="166" fontId="21" fillId="0" borderId="3" xfId="6" applyNumberFormat="1" applyFont="1" applyFill="1" applyBorder="1" applyAlignment="1">
      <alignment horizontal="center" vertical="center"/>
    </xf>
    <xf numFmtId="0" fontId="15" fillId="0" borderId="3" xfId="7" applyFont="1" applyFill="1" applyBorder="1" applyAlignment="1">
      <alignment vertical="center" wrapText="1"/>
    </xf>
    <xf numFmtId="0" fontId="17" fillId="0" borderId="3" xfId="5" applyNumberFormat="1" applyFont="1" applyFill="1" applyBorder="1" applyAlignment="1">
      <alignment horizontal="center" vertical="center"/>
    </xf>
    <xf numFmtId="165" fontId="16" fillId="0" borderId="3" xfId="4" applyNumberFormat="1" applyFont="1" applyFill="1" applyBorder="1" applyAlignment="1">
      <alignment horizontal="center" vertical="center"/>
    </xf>
    <xf numFmtId="165" fontId="21" fillId="0" borderId="3" xfId="4" applyNumberFormat="1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left" vertical="center" indent="5"/>
    </xf>
    <xf numFmtId="43" fontId="4" fillId="3" borderId="0" xfId="3" applyFont="1" applyFill="1" applyBorder="1" applyAlignment="1">
      <alignment horizontal="center" vertical="center"/>
    </xf>
  </cellXfs>
  <cellStyles count="44">
    <cellStyle name="1" xfId="30"/>
    <cellStyle name="Comma" xfId="1" builtinId="3"/>
    <cellStyle name="Comma 10 2" xfId="35"/>
    <cellStyle name="Comma 12 6" xfId="39"/>
    <cellStyle name="Comma 160" xfId="27"/>
    <cellStyle name="Comma 169" xfId="23"/>
    <cellStyle name="Comma 170" xfId="26"/>
    <cellStyle name="Comma 176" xfId="43"/>
    <cellStyle name="Comma 2" xfId="4"/>
    <cellStyle name="Comma 2 2" xfId="24"/>
    <cellStyle name="Comma 3" xfId="6"/>
    <cellStyle name="Comma 3 2" xfId="32"/>
    <cellStyle name="Comma 4" xfId="10"/>
    <cellStyle name="Comma 4 2" xfId="8"/>
    <cellStyle name="Comma 6" xfId="3"/>
    <cellStyle name="Explanatory Text 2" xfId="13"/>
    <cellStyle name="Normal" xfId="0" builtinId="0"/>
    <cellStyle name="Normal 11" xfId="5"/>
    <cellStyle name="Normal 11 2" xfId="14"/>
    <cellStyle name="Normal 16 4" xfId="7"/>
    <cellStyle name="Normal 2" xfId="15"/>
    <cellStyle name="Normal 2 3" xfId="38"/>
    <cellStyle name="Normal 3" xfId="21"/>
    <cellStyle name="Normal 3 2" xfId="31"/>
    <cellStyle name="Normal 32" xfId="37"/>
    <cellStyle name="Normal 357" xfId="17"/>
    <cellStyle name="Normal 358" xfId="25"/>
    <cellStyle name="Normal 366" xfId="42"/>
    <cellStyle name="Normal 4" xfId="22"/>
    <cellStyle name="Normal 5" xfId="16"/>
    <cellStyle name="Normal 5 8" xfId="18"/>
    <cellStyle name="Normal 6" xfId="34"/>
    <cellStyle name="Normal 7" xfId="40"/>
    <cellStyle name="Normal 7 3 2" xfId="29"/>
    <cellStyle name="Normal 7 3 2 2" xfId="36"/>
    <cellStyle name="Normal 7 3 2 3" xfId="41"/>
    <cellStyle name="Normal 8" xfId="9"/>
    <cellStyle name="Normal 9" xfId="2"/>
    <cellStyle name="Note 2" xfId="12"/>
    <cellStyle name="Percent 2" xfId="19"/>
    <cellStyle name="Percent 2 2" xfId="33"/>
    <cellStyle name="Percent 2 6" xfId="20"/>
    <cellStyle name="Percent 3" xfId="11"/>
    <cellStyle name="Title 2" xfId="28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1A4B0"/>
      <color rgb="FFC17867"/>
      <color rgb="FF984F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228600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70C0"/>
    <pageSetUpPr fitToPage="1"/>
  </sheetPr>
  <dimension ref="A1:K208"/>
  <sheetViews>
    <sheetView showGridLines="0" tabSelected="1" view="pageBreakPreview" topLeftCell="A121" zoomScaleNormal="100" zoomScaleSheetLayoutView="100" workbookViewId="0">
      <selection activeCell="I9" sqref="I9"/>
    </sheetView>
  </sheetViews>
  <sheetFormatPr defaultColWidth="9" defaultRowHeight="15.75"/>
  <cols>
    <col min="1" max="1" width="9" style="1"/>
    <col min="2" max="4" width="14.375" style="1" customWidth="1"/>
    <col min="5" max="5" width="1.25" customWidth="1"/>
    <col min="6" max="6" width="69.125" style="1" customWidth="1"/>
    <col min="7" max="7" width="8.25" style="1" customWidth="1"/>
    <col min="8" max="8" width="13.75" style="1" bestFit="1" customWidth="1"/>
    <col min="9" max="9" width="15" style="1" bestFit="1" customWidth="1"/>
    <col min="10" max="10" width="17.75" style="1" bestFit="1" customWidth="1"/>
    <col min="11" max="11" width="11.875" style="1" bestFit="1" customWidth="1"/>
    <col min="12" max="16384" width="9" style="1"/>
  </cols>
  <sheetData>
    <row r="1" spans="2:8" ht="18.75" customHeight="1"/>
    <row r="2" spans="2:8" ht="21.75">
      <c r="G2" s="7" t="s">
        <v>106</v>
      </c>
    </row>
    <row r="3" spans="2:8" ht="37.5" customHeight="1">
      <c r="G3" s="9" t="s">
        <v>0</v>
      </c>
    </row>
    <row r="4" spans="2:8" ht="18.75" customHeight="1">
      <c r="G4" s="7" t="s">
        <v>1</v>
      </c>
    </row>
    <row r="5" spans="2:8" ht="11.25" customHeight="1"/>
    <row r="6" spans="2:8" ht="30" customHeight="1">
      <c r="B6" s="10">
        <v>2021</v>
      </c>
      <c r="C6" s="10">
        <v>2020</v>
      </c>
      <c r="D6" s="10">
        <v>2019</v>
      </c>
      <c r="F6" s="11"/>
      <c r="G6" s="11"/>
    </row>
    <row r="7" spans="2:8" ht="30" customHeight="1">
      <c r="B7" s="27" t="s">
        <v>115</v>
      </c>
      <c r="C7" s="27"/>
      <c r="D7" s="27"/>
      <c r="F7" s="11"/>
      <c r="G7" s="11"/>
    </row>
    <row r="8" spans="2:8" s="6" customFormat="1" ht="11.25" customHeight="1" thickBot="1">
      <c r="B8" s="8"/>
      <c r="C8" s="8"/>
      <c r="D8" s="8"/>
      <c r="E8"/>
    </row>
    <row r="9" spans="2:8" ht="30" customHeight="1" thickBot="1">
      <c r="B9" s="12">
        <f>SUMIF($H$11:$H$130,"SUM",B11:B130)</f>
        <v>8283949717</v>
      </c>
      <c r="C9" s="12">
        <f>SUMIF($H$11:$H$130,"SUM",C11:C130)</f>
        <v>7512360110</v>
      </c>
      <c r="D9" s="14">
        <f>SUMIF($H$11:$H$130,"SUM",D11:D130)</f>
        <v>7473496162</v>
      </c>
      <c r="F9" s="26" t="s">
        <v>87</v>
      </c>
      <c r="G9" s="13"/>
    </row>
    <row r="10" spans="2:8" s="6" customFormat="1" ht="11.25" customHeight="1">
      <c r="B10" s="8"/>
      <c r="C10" s="8"/>
      <c r="D10" s="15"/>
      <c r="E10"/>
    </row>
    <row r="11" spans="2:8" ht="30" customHeight="1">
      <c r="B11" s="16">
        <f t="shared" ref="B11:C11" si="0">SUM(B12:B18)</f>
        <v>3180000</v>
      </c>
      <c r="C11" s="16">
        <f t="shared" si="0"/>
        <v>3180000</v>
      </c>
      <c r="D11" s="17">
        <f>SUM(D12:D18)</f>
        <v>3180000</v>
      </c>
      <c r="F11" s="18" t="s">
        <v>2</v>
      </c>
      <c r="G11" s="19">
        <v>212014</v>
      </c>
      <c r="H11" s="1" t="s">
        <v>3</v>
      </c>
    </row>
    <row r="12" spans="2:8" ht="43.5">
      <c r="B12" s="20">
        <v>900000</v>
      </c>
      <c r="C12" s="20">
        <v>900000</v>
      </c>
      <c r="D12" s="21">
        <v>900000</v>
      </c>
      <c r="F12" s="22" t="s">
        <v>99</v>
      </c>
      <c r="G12" s="23"/>
    </row>
    <row r="13" spans="2:8" ht="43.5">
      <c r="B13" s="24">
        <v>120000</v>
      </c>
      <c r="C13" s="24">
        <v>120000</v>
      </c>
      <c r="D13" s="25">
        <v>120000</v>
      </c>
      <c r="F13" s="22" t="s">
        <v>100</v>
      </c>
      <c r="G13" s="23"/>
    </row>
    <row r="14" spans="2:8" ht="43.5">
      <c r="B14" s="24">
        <v>120000</v>
      </c>
      <c r="C14" s="24">
        <v>120000</v>
      </c>
      <c r="D14" s="25">
        <v>120000</v>
      </c>
      <c r="F14" s="22" t="s">
        <v>101</v>
      </c>
      <c r="G14" s="23"/>
    </row>
    <row r="15" spans="2:8" ht="43.5">
      <c r="B15" s="24">
        <v>900000</v>
      </c>
      <c r="C15" s="24">
        <v>900000</v>
      </c>
      <c r="D15" s="25">
        <v>900000</v>
      </c>
      <c r="F15" s="22" t="s">
        <v>109</v>
      </c>
      <c r="G15" s="23"/>
    </row>
    <row r="16" spans="2:8" ht="43.5" customHeight="1">
      <c r="B16" s="24">
        <v>120000</v>
      </c>
      <c r="C16" s="24">
        <v>120000</v>
      </c>
      <c r="D16" s="25">
        <v>120000</v>
      </c>
      <c r="F16" s="22" t="s">
        <v>110</v>
      </c>
      <c r="G16" s="23"/>
    </row>
    <row r="17" spans="2:11" ht="43.5">
      <c r="B17" s="24">
        <v>900000</v>
      </c>
      <c r="C17" s="24">
        <v>900000</v>
      </c>
      <c r="D17" s="25">
        <v>900000</v>
      </c>
      <c r="F17" s="22" t="s">
        <v>113</v>
      </c>
      <c r="G17" s="23"/>
    </row>
    <row r="18" spans="2:11" ht="43.5" customHeight="1">
      <c r="B18" s="24">
        <v>120000</v>
      </c>
      <c r="C18" s="24">
        <v>120000</v>
      </c>
      <c r="D18" s="25">
        <v>120000</v>
      </c>
      <c r="F18" s="22" t="s">
        <v>114</v>
      </c>
      <c r="G18" s="23"/>
    </row>
    <row r="19" spans="2:11" ht="30" customHeight="1">
      <c r="B19" s="16">
        <f t="shared" ref="B19:D19" si="1">B20</f>
        <v>18000000</v>
      </c>
      <c r="C19" s="16">
        <f t="shared" si="1"/>
        <v>18000000</v>
      </c>
      <c r="D19" s="17">
        <f t="shared" si="1"/>
        <v>18000000</v>
      </c>
      <c r="F19" s="18" t="s">
        <v>4</v>
      </c>
      <c r="G19" s="19">
        <v>223002</v>
      </c>
      <c r="H19" s="1" t="s">
        <v>3</v>
      </c>
    </row>
    <row r="20" spans="2:11" ht="30" customHeight="1">
      <c r="B20" s="24">
        <v>18000000</v>
      </c>
      <c r="C20" s="24">
        <v>18000000</v>
      </c>
      <c r="D20" s="25">
        <v>18000000</v>
      </c>
      <c r="F20" s="22" t="s">
        <v>5</v>
      </c>
      <c r="G20" s="23"/>
    </row>
    <row r="21" spans="2:11" ht="30" customHeight="1">
      <c r="B21" s="16">
        <f t="shared" ref="B21:D21" si="2">B22</f>
        <v>200000</v>
      </c>
      <c r="C21" s="16">
        <f t="shared" si="2"/>
        <v>200000</v>
      </c>
      <c r="D21" s="17">
        <f t="shared" si="2"/>
        <v>200000</v>
      </c>
      <c r="F21" s="18" t="s">
        <v>6</v>
      </c>
      <c r="G21" s="19">
        <v>223003</v>
      </c>
      <c r="H21" s="1" t="s">
        <v>3</v>
      </c>
    </row>
    <row r="22" spans="2:11" ht="30" customHeight="1">
      <c r="B22" s="24">
        <v>200000</v>
      </c>
      <c r="C22" s="24">
        <v>200000</v>
      </c>
      <c r="D22" s="25">
        <v>200000</v>
      </c>
      <c r="F22" s="22" t="s">
        <v>7</v>
      </c>
      <c r="G22" s="23"/>
    </row>
    <row r="23" spans="2:11" ht="30" customHeight="1">
      <c r="B23" s="16">
        <f t="shared" ref="B23:D23" si="3">B24</f>
        <v>20000000</v>
      </c>
      <c r="C23" s="16">
        <f t="shared" si="3"/>
        <v>20000000</v>
      </c>
      <c r="D23" s="17">
        <f t="shared" si="3"/>
        <v>20000000</v>
      </c>
      <c r="F23" s="18" t="s">
        <v>8</v>
      </c>
      <c r="G23" s="19">
        <v>223016</v>
      </c>
      <c r="H23" s="1" t="s">
        <v>3</v>
      </c>
    </row>
    <row r="24" spans="2:11" ht="43.5">
      <c r="B24" s="24">
        <v>20000000</v>
      </c>
      <c r="C24" s="24">
        <v>20000000</v>
      </c>
      <c r="D24" s="25">
        <v>20000000</v>
      </c>
      <c r="F24" s="22" t="s">
        <v>9</v>
      </c>
      <c r="G24" s="23"/>
    </row>
    <row r="25" spans="2:11" ht="30" customHeight="1">
      <c r="B25" s="16">
        <f t="shared" ref="B25:D25" si="4">SUM(B26:B27)</f>
        <v>11842000</v>
      </c>
      <c r="C25" s="16">
        <f t="shared" si="4"/>
        <v>11842000</v>
      </c>
      <c r="D25" s="17">
        <f t="shared" si="4"/>
        <v>11842000</v>
      </c>
      <c r="F25" s="18" t="s">
        <v>10</v>
      </c>
      <c r="G25" s="19">
        <v>223024</v>
      </c>
      <c r="H25" s="1" t="s">
        <v>3</v>
      </c>
    </row>
    <row r="26" spans="2:11" ht="30" customHeight="1">
      <c r="B26" s="24">
        <v>2842000</v>
      </c>
      <c r="C26" s="24">
        <v>2842000</v>
      </c>
      <c r="D26" s="25">
        <v>2842000</v>
      </c>
      <c r="F26" s="22" t="s">
        <v>11</v>
      </c>
      <c r="G26" s="23"/>
    </row>
    <row r="27" spans="2:11" ht="30" customHeight="1">
      <c r="B27" s="24">
        <v>9000000</v>
      </c>
      <c r="C27" s="24">
        <v>9000000</v>
      </c>
      <c r="D27" s="25">
        <v>9000000</v>
      </c>
      <c r="F27" s="22" t="s">
        <v>12</v>
      </c>
      <c r="G27" s="23"/>
    </row>
    <row r="28" spans="2:11" ht="30" customHeight="1">
      <c r="B28" s="16">
        <f t="shared" ref="B28:D28" si="5">SUM(B29:B30)</f>
        <v>2232000</v>
      </c>
      <c r="C28" s="16">
        <f t="shared" si="5"/>
        <v>2232000</v>
      </c>
      <c r="D28" s="17">
        <f t="shared" si="5"/>
        <v>3232000</v>
      </c>
      <c r="F28" s="18" t="s">
        <v>13</v>
      </c>
      <c r="G28" s="19">
        <v>223025</v>
      </c>
      <c r="H28" s="1" t="s">
        <v>3</v>
      </c>
    </row>
    <row r="29" spans="2:11" ht="30" customHeight="1">
      <c r="B29" s="24">
        <v>0</v>
      </c>
      <c r="C29" s="24">
        <v>0</v>
      </c>
      <c r="D29" s="25">
        <v>1000000</v>
      </c>
      <c r="F29" s="22" t="s">
        <v>14</v>
      </c>
      <c r="G29" s="23"/>
    </row>
    <row r="30" spans="2:11" ht="30" customHeight="1">
      <c r="B30" s="24">
        <v>2232000</v>
      </c>
      <c r="C30" s="24">
        <v>2232000</v>
      </c>
      <c r="D30" s="25">
        <v>2232000</v>
      </c>
      <c r="F30" s="22" t="s">
        <v>15</v>
      </c>
      <c r="G30" s="23"/>
    </row>
    <row r="31" spans="2:11" ht="30" customHeight="1">
      <c r="B31" s="16">
        <f>SUM(B32:B40)</f>
        <v>118787260</v>
      </c>
      <c r="C31" s="16">
        <f>SUM(C32:C40)</f>
        <v>118787260</v>
      </c>
      <c r="D31" s="17">
        <f>SUM(D32:D40)</f>
        <v>134197080</v>
      </c>
      <c r="F31" s="18" t="s">
        <v>16</v>
      </c>
      <c r="G31" s="19">
        <v>223999</v>
      </c>
      <c r="H31" s="1" t="s">
        <v>3</v>
      </c>
      <c r="I31" s="4"/>
      <c r="J31" s="4"/>
      <c r="K31" s="4"/>
    </row>
    <row r="32" spans="2:11" ht="43.5">
      <c r="B32" s="24">
        <v>1044000</v>
      </c>
      <c r="C32" s="24">
        <v>1044000</v>
      </c>
      <c r="D32" s="25">
        <v>1044000</v>
      </c>
      <c r="F32" s="22" t="s">
        <v>102</v>
      </c>
      <c r="G32" s="23"/>
    </row>
    <row r="33" spans="2:11" ht="30" customHeight="1">
      <c r="B33" s="24">
        <v>96000</v>
      </c>
      <c r="C33" s="24">
        <v>96000</v>
      </c>
      <c r="D33" s="25">
        <v>96000</v>
      </c>
      <c r="F33" s="22" t="s">
        <v>17</v>
      </c>
      <c r="G33" s="23"/>
    </row>
    <row r="34" spans="2:11" ht="43.5">
      <c r="B34" s="24">
        <v>1044000</v>
      </c>
      <c r="C34" s="24">
        <v>1044000</v>
      </c>
      <c r="D34" s="25">
        <v>1044000</v>
      </c>
      <c r="F34" s="22" t="s">
        <v>103</v>
      </c>
      <c r="G34" s="23"/>
    </row>
    <row r="35" spans="2:11" ht="43.5">
      <c r="B35" s="24">
        <v>1044000</v>
      </c>
      <c r="C35" s="24">
        <v>1044000</v>
      </c>
      <c r="D35" s="25">
        <v>1044000</v>
      </c>
      <c r="F35" s="22" t="s">
        <v>104</v>
      </c>
      <c r="G35" s="23"/>
    </row>
    <row r="36" spans="2:11" ht="30" customHeight="1">
      <c r="B36" s="24">
        <v>20000000</v>
      </c>
      <c r="C36" s="24">
        <v>20000000</v>
      </c>
      <c r="D36" s="25">
        <v>20000000</v>
      </c>
      <c r="F36" s="22" t="s">
        <v>18</v>
      </c>
      <c r="G36" s="23"/>
    </row>
    <row r="37" spans="2:11" ht="30" customHeight="1">
      <c r="B37" s="24">
        <v>13200000</v>
      </c>
      <c r="C37" s="24">
        <v>13200000</v>
      </c>
      <c r="D37" s="25">
        <v>13189820</v>
      </c>
      <c r="F37" s="22" t="s">
        <v>19</v>
      </c>
      <c r="G37" s="23"/>
    </row>
    <row r="38" spans="2:11" ht="30" customHeight="1">
      <c r="B38" s="24">
        <v>2359260</v>
      </c>
      <c r="C38" s="24">
        <v>2359260</v>
      </c>
      <c r="D38" s="25">
        <v>2359260</v>
      </c>
      <c r="F38" s="22" t="s">
        <v>20</v>
      </c>
      <c r="G38" s="23"/>
    </row>
    <row r="39" spans="2:11" ht="30" customHeight="1">
      <c r="B39" s="24">
        <v>0</v>
      </c>
      <c r="C39" s="24">
        <v>0</v>
      </c>
      <c r="D39" s="25">
        <v>15420000</v>
      </c>
      <c r="F39" s="22" t="s">
        <v>21</v>
      </c>
      <c r="G39" s="23"/>
    </row>
    <row r="40" spans="2:11" ht="30" customHeight="1">
      <c r="B40" s="24">
        <v>80000000</v>
      </c>
      <c r="C40" s="24">
        <v>80000000</v>
      </c>
      <c r="D40" s="25">
        <v>80000000</v>
      </c>
      <c r="F40" s="22" t="s">
        <v>22</v>
      </c>
      <c r="G40" s="23"/>
    </row>
    <row r="41" spans="2:11" ht="30" customHeight="1">
      <c r="B41" s="16">
        <f t="shared" ref="B41:D41" si="6">B42</f>
        <v>143399280</v>
      </c>
      <c r="C41" s="16">
        <f t="shared" si="6"/>
        <v>145643417</v>
      </c>
      <c r="D41" s="17">
        <f t="shared" si="6"/>
        <v>147037836</v>
      </c>
      <c r="F41" s="18" t="s">
        <v>23</v>
      </c>
      <c r="G41" s="19">
        <v>227001</v>
      </c>
      <c r="H41" s="1" t="s">
        <v>3</v>
      </c>
      <c r="I41" s="4"/>
      <c r="J41" s="4"/>
      <c r="K41" s="4"/>
    </row>
    <row r="42" spans="2:11" ht="30" customHeight="1">
      <c r="B42" s="24">
        <v>143399280</v>
      </c>
      <c r="C42" s="24">
        <v>145643417</v>
      </c>
      <c r="D42" s="25">
        <v>147037836</v>
      </c>
      <c r="F42" s="22" t="s">
        <v>24</v>
      </c>
      <c r="G42" s="23"/>
    </row>
    <row r="43" spans="2:11" ht="30" customHeight="1">
      <c r="B43" s="16">
        <f t="shared" ref="B43:D43" si="7">B44</f>
        <v>1410989</v>
      </c>
      <c r="C43" s="16">
        <f t="shared" si="7"/>
        <v>1629932</v>
      </c>
      <c r="D43" s="17">
        <f t="shared" si="7"/>
        <v>1828122</v>
      </c>
      <c r="F43" s="18" t="s">
        <v>25</v>
      </c>
      <c r="G43" s="19">
        <v>227002</v>
      </c>
      <c r="H43" s="1" t="s">
        <v>3</v>
      </c>
      <c r="I43" s="4"/>
      <c r="J43" s="4"/>
      <c r="K43" s="4"/>
    </row>
    <row r="44" spans="2:11" ht="30" customHeight="1">
      <c r="B44" s="24">
        <v>1410989</v>
      </c>
      <c r="C44" s="24">
        <v>1629932</v>
      </c>
      <c r="D44" s="25">
        <v>1828122</v>
      </c>
      <c r="F44" s="22" t="s">
        <v>26</v>
      </c>
      <c r="G44" s="23"/>
    </row>
    <row r="45" spans="2:11" ht="30" customHeight="1">
      <c r="B45" s="16">
        <f t="shared" ref="B45:D45" si="8">SUM(B46:B53)</f>
        <v>1052717540</v>
      </c>
      <c r="C45" s="16">
        <f t="shared" si="8"/>
        <v>952893179</v>
      </c>
      <c r="D45" s="17">
        <f t="shared" si="8"/>
        <v>821312160</v>
      </c>
      <c r="F45" s="18" t="s">
        <v>27</v>
      </c>
      <c r="G45" s="19">
        <v>227003</v>
      </c>
      <c r="H45" s="1" t="s">
        <v>3</v>
      </c>
      <c r="I45" s="4"/>
      <c r="J45" s="4"/>
      <c r="K45" s="4"/>
    </row>
    <row r="46" spans="2:11" ht="30" customHeight="1">
      <c r="B46" s="24">
        <v>435332500</v>
      </c>
      <c r="C46" s="24">
        <v>435332500</v>
      </c>
      <c r="D46" s="25">
        <v>354430000</v>
      </c>
      <c r="F46" s="22" t="s">
        <v>91</v>
      </c>
      <c r="G46" s="23"/>
    </row>
    <row r="47" spans="2:11" ht="30" customHeight="1">
      <c r="B47" s="24">
        <v>107870000</v>
      </c>
      <c r="C47" s="24">
        <v>107870000</v>
      </c>
      <c r="D47" s="25">
        <v>107870000</v>
      </c>
      <c r="F47" s="22" t="s">
        <v>92</v>
      </c>
      <c r="G47" s="23"/>
    </row>
    <row r="48" spans="2:11" ht="30" customHeight="1">
      <c r="B48" s="24">
        <v>176200000</v>
      </c>
      <c r="C48" s="24">
        <v>157900000</v>
      </c>
      <c r="D48" s="25">
        <v>138900000</v>
      </c>
      <c r="F48" s="22" t="s">
        <v>28</v>
      </c>
      <c r="G48" s="23"/>
    </row>
    <row r="49" spans="2:11" ht="30" customHeight="1">
      <c r="B49" s="24">
        <v>78700000</v>
      </c>
      <c r="C49" s="24">
        <v>52700000</v>
      </c>
      <c r="D49" s="25">
        <v>30800000</v>
      </c>
      <c r="F49" s="22" t="s">
        <v>29</v>
      </c>
      <c r="G49" s="23"/>
    </row>
    <row r="50" spans="2:11" ht="30" customHeight="1">
      <c r="B50" s="24">
        <v>0</v>
      </c>
      <c r="C50" s="24">
        <v>300000</v>
      </c>
      <c r="D50" s="25">
        <v>9000000</v>
      </c>
      <c r="F50" s="22" t="s">
        <v>30</v>
      </c>
      <c r="G50" s="23"/>
    </row>
    <row r="51" spans="2:11" ht="30" customHeight="1">
      <c r="B51" s="24">
        <v>181500000</v>
      </c>
      <c r="C51" s="24">
        <v>176900000</v>
      </c>
      <c r="D51" s="25">
        <v>171600000</v>
      </c>
      <c r="F51" s="22" t="s">
        <v>31</v>
      </c>
      <c r="G51" s="23"/>
    </row>
    <row r="52" spans="2:11" ht="30" customHeight="1">
      <c r="B52" s="24">
        <v>68070337</v>
      </c>
      <c r="C52" s="24">
        <v>17834336</v>
      </c>
      <c r="D52" s="25">
        <v>5157584</v>
      </c>
      <c r="F52" s="22" t="s">
        <v>32</v>
      </c>
      <c r="G52" s="23"/>
    </row>
    <row r="53" spans="2:11" ht="30" customHeight="1">
      <c r="B53" s="24">
        <v>5044703</v>
      </c>
      <c r="C53" s="24">
        <v>4056343</v>
      </c>
      <c r="D53" s="25">
        <v>3554576</v>
      </c>
      <c r="F53" s="22" t="s">
        <v>33</v>
      </c>
      <c r="G53" s="23"/>
    </row>
    <row r="54" spans="2:11" ht="30" customHeight="1">
      <c r="B54" s="16">
        <f>SUM(B55:B60)</f>
        <v>1306140467</v>
      </c>
      <c r="C54" s="16">
        <f>SUM(C55:C60)</f>
        <v>1188158301</v>
      </c>
      <c r="D54" s="17">
        <f>SUM(D55:D60)</f>
        <v>1031359366</v>
      </c>
      <c r="F54" s="18" t="s">
        <v>34</v>
      </c>
      <c r="G54" s="19">
        <v>227011</v>
      </c>
      <c r="H54" s="1" t="s">
        <v>3</v>
      </c>
      <c r="I54" s="4"/>
      <c r="J54" s="4"/>
      <c r="K54" s="4"/>
    </row>
    <row r="55" spans="2:11" ht="30" customHeight="1">
      <c r="B55" s="24">
        <v>135735000</v>
      </c>
      <c r="C55" s="24">
        <v>159335000</v>
      </c>
      <c r="D55" s="25">
        <v>159335000</v>
      </c>
      <c r="F55" s="22" t="s">
        <v>35</v>
      </c>
      <c r="G55" s="23"/>
    </row>
    <row r="56" spans="2:11" ht="30" customHeight="1">
      <c r="B56" s="24">
        <v>186715969</v>
      </c>
      <c r="C56" s="24">
        <v>185701922</v>
      </c>
      <c r="D56" s="25">
        <v>180457748</v>
      </c>
      <c r="F56" s="22" t="s">
        <v>37</v>
      </c>
      <c r="G56" s="23"/>
    </row>
    <row r="57" spans="2:11" ht="30" customHeight="1">
      <c r="B57" s="24">
        <v>930176209</v>
      </c>
      <c r="C57" s="24">
        <v>794886288</v>
      </c>
      <c r="D57" s="25">
        <v>650152081</v>
      </c>
      <c r="F57" s="22" t="s">
        <v>38</v>
      </c>
      <c r="G57" s="23"/>
    </row>
    <row r="58" spans="2:11" ht="30" customHeight="1">
      <c r="B58" s="24">
        <v>26183400</v>
      </c>
      <c r="C58" s="24">
        <v>23183400</v>
      </c>
      <c r="D58" s="25">
        <v>20183400</v>
      </c>
      <c r="F58" s="22" t="s">
        <v>39</v>
      </c>
      <c r="G58" s="23"/>
    </row>
    <row r="59" spans="2:11" ht="30" customHeight="1">
      <c r="B59" s="24">
        <v>27068055</v>
      </c>
      <c r="C59" s="24">
        <v>24819857</v>
      </c>
      <c r="D59" s="25">
        <v>21029303</v>
      </c>
      <c r="F59" s="22" t="s">
        <v>40</v>
      </c>
      <c r="G59" s="23"/>
    </row>
    <row r="60" spans="2:11" ht="30" customHeight="1">
      <c r="B60" s="24">
        <v>261834</v>
      </c>
      <c r="C60" s="24">
        <v>231834</v>
      </c>
      <c r="D60" s="25">
        <v>201834</v>
      </c>
      <c r="F60" s="22" t="s">
        <v>33</v>
      </c>
      <c r="G60" s="23"/>
    </row>
    <row r="61" spans="2:11" ht="30" customHeight="1">
      <c r="B61" s="16">
        <f t="shared" ref="B61:C61" si="9">SUM(B62:B63)</f>
        <v>550000000</v>
      </c>
      <c r="C61" s="16">
        <f t="shared" si="9"/>
        <v>550000000</v>
      </c>
      <c r="D61" s="17">
        <f>SUM(D62:D63)</f>
        <v>570000000</v>
      </c>
      <c r="F61" s="18" t="s">
        <v>41</v>
      </c>
      <c r="G61" s="19">
        <v>228001</v>
      </c>
      <c r="H61" s="1" t="s">
        <v>3</v>
      </c>
      <c r="I61" s="4"/>
      <c r="J61" s="4"/>
      <c r="K61" s="4"/>
    </row>
    <row r="62" spans="2:11" ht="30" customHeight="1">
      <c r="B62" s="24">
        <v>480000000</v>
      </c>
      <c r="C62" s="24">
        <v>480000000</v>
      </c>
      <c r="D62" s="25">
        <v>500000000</v>
      </c>
      <c r="F62" s="22" t="s">
        <v>42</v>
      </c>
      <c r="G62" s="23"/>
    </row>
    <row r="63" spans="2:11" ht="30" customHeight="1">
      <c r="B63" s="24">
        <v>70000000</v>
      </c>
      <c r="C63" s="24">
        <v>70000000</v>
      </c>
      <c r="D63" s="25">
        <v>70000000</v>
      </c>
      <c r="F63" s="22" t="s">
        <v>111</v>
      </c>
      <c r="G63" s="23"/>
    </row>
    <row r="64" spans="2:11" ht="30" customHeight="1">
      <c r="B64" s="16">
        <f t="shared" ref="B64:D66" si="10">B65</f>
        <v>0</v>
      </c>
      <c r="C64" s="16">
        <f t="shared" si="10"/>
        <v>0</v>
      </c>
      <c r="D64" s="17">
        <f t="shared" si="10"/>
        <v>5000000</v>
      </c>
      <c r="F64" s="18" t="s">
        <v>96</v>
      </c>
      <c r="G64" s="19">
        <v>228007</v>
      </c>
      <c r="H64" s="1" t="s">
        <v>3</v>
      </c>
      <c r="I64" s="4"/>
      <c r="J64" s="4"/>
      <c r="K64" s="4"/>
    </row>
    <row r="65" spans="2:11" ht="33" customHeight="1">
      <c r="B65" s="24">
        <v>0</v>
      </c>
      <c r="C65" s="24">
        <v>0</v>
      </c>
      <c r="D65" s="25">
        <v>5000000</v>
      </c>
      <c r="F65" s="22" t="s">
        <v>97</v>
      </c>
      <c r="G65" s="23"/>
    </row>
    <row r="66" spans="2:11" ht="30" customHeight="1">
      <c r="B66" s="16">
        <f t="shared" si="10"/>
        <v>27102441</v>
      </c>
      <c r="C66" s="16">
        <f t="shared" si="10"/>
        <v>27398580</v>
      </c>
      <c r="D66" s="17">
        <f t="shared" si="10"/>
        <v>26278073</v>
      </c>
      <c r="F66" s="18" t="s">
        <v>107</v>
      </c>
      <c r="G66" s="19">
        <v>228009</v>
      </c>
      <c r="H66" s="1" t="s">
        <v>3</v>
      </c>
      <c r="I66" s="4"/>
      <c r="J66" s="4"/>
      <c r="K66" s="4"/>
    </row>
    <row r="67" spans="2:11" ht="33" customHeight="1">
      <c r="B67" s="24">
        <v>27102441</v>
      </c>
      <c r="C67" s="24">
        <v>27398580</v>
      </c>
      <c r="D67" s="25">
        <v>26278073</v>
      </c>
      <c r="F67" s="22" t="s">
        <v>108</v>
      </c>
      <c r="G67" s="23"/>
    </row>
    <row r="68" spans="2:11" ht="30" customHeight="1">
      <c r="B68" s="16">
        <f t="shared" ref="B68:D68" si="11">B69</f>
        <v>325505167</v>
      </c>
      <c r="C68" s="16">
        <f t="shared" si="11"/>
        <v>297899924</v>
      </c>
      <c r="D68" s="17">
        <f t="shared" si="11"/>
        <v>272804248</v>
      </c>
      <c r="F68" s="18" t="s">
        <v>43</v>
      </c>
      <c r="G68" s="19">
        <v>228011</v>
      </c>
      <c r="H68" s="1" t="s">
        <v>3</v>
      </c>
      <c r="I68" s="4"/>
      <c r="J68" s="4"/>
      <c r="K68" s="4"/>
    </row>
    <row r="69" spans="2:11" ht="30" customHeight="1">
      <c r="B69" s="24">
        <v>325505167</v>
      </c>
      <c r="C69" s="24">
        <v>297899924</v>
      </c>
      <c r="D69" s="25">
        <v>272804248</v>
      </c>
      <c r="F69" s="22" t="s">
        <v>44</v>
      </c>
      <c r="G69" s="23"/>
    </row>
    <row r="70" spans="2:11" ht="30" customHeight="1">
      <c r="B70" s="16">
        <f t="shared" ref="B70:D70" si="12">B71</f>
        <v>230000000</v>
      </c>
      <c r="C70" s="16">
        <f t="shared" si="12"/>
        <v>230000000</v>
      </c>
      <c r="D70" s="17">
        <f t="shared" si="12"/>
        <v>230000000</v>
      </c>
      <c r="F70" s="18" t="s">
        <v>45</v>
      </c>
      <c r="G70" s="19">
        <v>228013</v>
      </c>
      <c r="H70" s="1" t="s">
        <v>3</v>
      </c>
      <c r="I70" s="4"/>
      <c r="J70" s="4"/>
      <c r="K70" s="4"/>
    </row>
    <row r="71" spans="2:11" ht="30" customHeight="1">
      <c r="B71" s="24">
        <v>230000000</v>
      </c>
      <c r="C71" s="24">
        <v>230000000</v>
      </c>
      <c r="D71" s="25">
        <v>230000000</v>
      </c>
      <c r="F71" s="22" t="s">
        <v>46</v>
      </c>
      <c r="G71" s="23"/>
    </row>
    <row r="72" spans="2:11" ht="30" customHeight="1">
      <c r="B72" s="16">
        <f t="shared" ref="B72:D72" si="13">B73</f>
        <v>15000000</v>
      </c>
      <c r="C72" s="16">
        <f t="shared" si="13"/>
        <v>15000000</v>
      </c>
      <c r="D72" s="17">
        <f t="shared" si="13"/>
        <v>15000000</v>
      </c>
      <c r="F72" s="18" t="s">
        <v>47</v>
      </c>
      <c r="G72" s="19">
        <v>228999</v>
      </c>
      <c r="H72" s="1" t="s">
        <v>3</v>
      </c>
      <c r="I72" s="4"/>
      <c r="J72" s="4"/>
      <c r="K72" s="4"/>
    </row>
    <row r="73" spans="2:11" ht="30" customHeight="1">
      <c r="B73" s="24">
        <v>15000000</v>
      </c>
      <c r="C73" s="24">
        <v>15000000</v>
      </c>
      <c r="D73" s="25">
        <v>15000000</v>
      </c>
      <c r="F73" s="22" t="s">
        <v>48</v>
      </c>
      <c r="G73" s="23"/>
    </row>
    <row r="74" spans="2:11" ht="30" customHeight="1">
      <c r="B74" s="16">
        <f t="shared" ref="B74:D74" si="14">B75</f>
        <v>40000000</v>
      </c>
      <c r="C74" s="16">
        <f t="shared" si="14"/>
        <v>40000000</v>
      </c>
      <c r="D74" s="17">
        <f t="shared" si="14"/>
        <v>40000000</v>
      </c>
      <c r="F74" s="18" t="s">
        <v>49</v>
      </c>
      <c r="G74" s="19">
        <v>281001</v>
      </c>
      <c r="H74" s="1" t="s">
        <v>3</v>
      </c>
      <c r="I74" s="4"/>
      <c r="J74" s="4"/>
      <c r="K74" s="4"/>
    </row>
    <row r="75" spans="2:11" ht="30" customHeight="1">
      <c r="B75" s="24">
        <v>40000000</v>
      </c>
      <c r="C75" s="24">
        <v>40000000</v>
      </c>
      <c r="D75" s="25">
        <v>40000000</v>
      </c>
      <c r="F75" s="22" t="s">
        <v>50</v>
      </c>
      <c r="G75" s="23"/>
    </row>
    <row r="76" spans="2:11" ht="30" customHeight="1">
      <c r="B76" s="16">
        <f t="shared" ref="B76:D76" si="15">B77</f>
        <v>10000000</v>
      </c>
      <c r="C76" s="16">
        <f t="shared" si="15"/>
        <v>10000000</v>
      </c>
      <c r="D76" s="17">
        <f t="shared" si="15"/>
        <v>10000000</v>
      </c>
      <c r="F76" s="18" t="s">
        <v>51</v>
      </c>
      <c r="G76" s="19">
        <v>281006</v>
      </c>
      <c r="H76" s="1" t="s">
        <v>3</v>
      </c>
    </row>
    <row r="77" spans="2:11" ht="21.75">
      <c r="B77" s="24">
        <v>10000000</v>
      </c>
      <c r="C77" s="24">
        <v>10000000</v>
      </c>
      <c r="D77" s="25">
        <v>10000000</v>
      </c>
      <c r="F77" s="22" t="s">
        <v>52</v>
      </c>
      <c r="G77" s="23"/>
    </row>
    <row r="78" spans="2:11" ht="30" customHeight="1">
      <c r="B78" s="16">
        <f t="shared" ref="B78:C78" si="16">SUM(B79)</f>
        <v>312603013</v>
      </c>
      <c r="C78" s="16">
        <f t="shared" si="16"/>
        <v>281641470</v>
      </c>
      <c r="D78" s="17">
        <f>SUM(D79)</f>
        <v>410963202</v>
      </c>
      <c r="F78" s="18" t="s">
        <v>105</v>
      </c>
      <c r="G78" s="19">
        <v>292101</v>
      </c>
      <c r="H78" s="1" t="s">
        <v>3</v>
      </c>
      <c r="I78" s="3"/>
    </row>
    <row r="79" spans="2:11" ht="30" customHeight="1">
      <c r="B79" s="24">
        <v>312603013</v>
      </c>
      <c r="C79" s="24">
        <v>281641470</v>
      </c>
      <c r="D79" s="25">
        <v>410963202</v>
      </c>
      <c r="F79" s="22" t="s">
        <v>88</v>
      </c>
      <c r="G79" s="23"/>
      <c r="I79" s="3"/>
    </row>
    <row r="80" spans="2:11" ht="30" customHeight="1">
      <c r="B80" s="16">
        <f t="shared" ref="B80:D80" si="17">B81</f>
        <v>5000000</v>
      </c>
      <c r="C80" s="16">
        <f t="shared" si="17"/>
        <v>5000000</v>
      </c>
      <c r="D80" s="17">
        <f t="shared" si="17"/>
        <v>7000000</v>
      </c>
      <c r="F80" s="18" t="s">
        <v>53</v>
      </c>
      <c r="G80" s="19">
        <v>424001</v>
      </c>
      <c r="H80" s="1" t="s">
        <v>3</v>
      </c>
      <c r="I80" s="3"/>
    </row>
    <row r="81" spans="2:9" ht="30" customHeight="1">
      <c r="B81" s="24">
        <v>5000000</v>
      </c>
      <c r="C81" s="24">
        <v>5000000</v>
      </c>
      <c r="D81" s="25">
        <v>7000000</v>
      </c>
      <c r="F81" s="22" t="s">
        <v>54</v>
      </c>
      <c r="G81" s="23"/>
      <c r="I81" s="3"/>
    </row>
    <row r="82" spans="2:9" ht="30" customHeight="1">
      <c r="B82" s="16">
        <f>SUM(B83:B97)</f>
        <v>724790440</v>
      </c>
      <c r="C82" s="16">
        <f>SUM(C83:C97)</f>
        <v>769790440</v>
      </c>
      <c r="D82" s="17">
        <f>SUM(D83:D97)</f>
        <v>784790440</v>
      </c>
      <c r="F82" s="18" t="s">
        <v>55</v>
      </c>
      <c r="G82" s="19">
        <v>441002</v>
      </c>
      <c r="H82" s="1" t="s">
        <v>3</v>
      </c>
    </row>
    <row r="83" spans="2:9" ht="30" customHeight="1">
      <c r="B83" s="24">
        <v>20000000</v>
      </c>
      <c r="C83" s="24">
        <v>20000000</v>
      </c>
      <c r="D83" s="25">
        <v>20000000</v>
      </c>
      <c r="F83" s="22" t="s">
        <v>112</v>
      </c>
      <c r="G83" s="23"/>
    </row>
    <row r="84" spans="2:9" ht="30" customHeight="1">
      <c r="B84" s="24">
        <v>5000000</v>
      </c>
      <c r="C84" s="24">
        <v>5000000</v>
      </c>
      <c r="D84" s="25">
        <v>5000000</v>
      </c>
      <c r="F84" s="22" t="s">
        <v>56</v>
      </c>
      <c r="G84" s="23"/>
    </row>
    <row r="85" spans="2:9" ht="30" customHeight="1">
      <c r="B85" s="24">
        <v>6000000</v>
      </c>
      <c r="C85" s="24">
        <v>6000000</v>
      </c>
      <c r="D85" s="25">
        <v>6000000</v>
      </c>
      <c r="F85" s="22" t="s">
        <v>57</v>
      </c>
      <c r="G85" s="23"/>
    </row>
    <row r="86" spans="2:9" ht="30" customHeight="1">
      <c r="B86" s="24">
        <v>6500000</v>
      </c>
      <c r="C86" s="24">
        <v>6500000</v>
      </c>
      <c r="D86" s="25">
        <v>6500000</v>
      </c>
      <c r="F86" s="22" t="s">
        <v>58</v>
      </c>
      <c r="G86" s="23"/>
    </row>
    <row r="87" spans="2:9" ht="30" customHeight="1">
      <c r="B87" s="24">
        <v>3000000</v>
      </c>
      <c r="C87" s="24">
        <v>3000000</v>
      </c>
      <c r="D87" s="25">
        <v>3000000</v>
      </c>
      <c r="F87" s="22" t="s">
        <v>59</v>
      </c>
      <c r="G87" s="23"/>
    </row>
    <row r="88" spans="2:9" ht="30" customHeight="1">
      <c r="B88" s="24">
        <v>3000000</v>
      </c>
      <c r="C88" s="24">
        <v>3000000</v>
      </c>
      <c r="D88" s="25">
        <v>3000000</v>
      </c>
      <c r="F88" s="22" t="s">
        <v>60</v>
      </c>
      <c r="G88" s="23"/>
    </row>
    <row r="89" spans="2:9" ht="30" customHeight="1">
      <c r="B89" s="24">
        <v>5000000</v>
      </c>
      <c r="C89" s="24">
        <v>50000000</v>
      </c>
      <c r="D89" s="25">
        <v>65000000</v>
      </c>
      <c r="F89" s="22" t="s">
        <v>61</v>
      </c>
      <c r="G89" s="23"/>
    </row>
    <row r="90" spans="2:9" ht="30" customHeight="1">
      <c r="B90" s="24">
        <v>3000000</v>
      </c>
      <c r="C90" s="24">
        <v>3000000</v>
      </c>
      <c r="D90" s="25">
        <v>3000000</v>
      </c>
      <c r="F90" s="22" t="s">
        <v>62</v>
      </c>
      <c r="G90" s="23"/>
    </row>
    <row r="91" spans="2:9" ht="30" customHeight="1">
      <c r="B91" s="24">
        <v>12000000</v>
      </c>
      <c r="C91" s="24">
        <v>12000000</v>
      </c>
      <c r="D91" s="25">
        <v>12000000</v>
      </c>
      <c r="F91" s="22" t="s">
        <v>63</v>
      </c>
      <c r="G91" s="23"/>
    </row>
    <row r="92" spans="2:9" ht="30" customHeight="1">
      <c r="B92" s="24">
        <v>36000000</v>
      </c>
      <c r="C92" s="24">
        <v>36000000</v>
      </c>
      <c r="D92" s="25">
        <v>36000000</v>
      </c>
      <c r="F92" s="22" t="s">
        <v>64</v>
      </c>
      <c r="G92" s="23"/>
    </row>
    <row r="93" spans="2:9" ht="30" customHeight="1">
      <c r="B93" s="24">
        <v>3000000</v>
      </c>
      <c r="C93" s="24">
        <v>3000000</v>
      </c>
      <c r="D93" s="25">
        <v>3000000</v>
      </c>
      <c r="F93" s="22" t="s">
        <v>98</v>
      </c>
      <c r="G93" s="23"/>
    </row>
    <row r="94" spans="2:9" ht="30" customHeight="1">
      <c r="B94" s="24">
        <v>42096600</v>
      </c>
      <c r="C94" s="24">
        <v>42096600</v>
      </c>
      <c r="D94" s="25">
        <v>42096600</v>
      </c>
      <c r="F94" s="22" t="s">
        <v>93</v>
      </c>
      <c r="G94" s="23"/>
    </row>
    <row r="95" spans="2:9" ht="30" customHeight="1">
      <c r="B95" s="24">
        <v>306894914</v>
      </c>
      <c r="C95" s="24">
        <v>306894914</v>
      </c>
      <c r="D95" s="25">
        <v>306894914</v>
      </c>
      <c r="F95" s="22" t="s">
        <v>94</v>
      </c>
      <c r="G95" s="23"/>
    </row>
    <row r="96" spans="2:9" ht="30" customHeight="1">
      <c r="B96" s="24">
        <v>183298926</v>
      </c>
      <c r="C96" s="24">
        <v>183298926</v>
      </c>
      <c r="D96" s="25">
        <v>183298926</v>
      </c>
      <c r="F96" s="22" t="s">
        <v>95</v>
      </c>
      <c r="G96" s="23"/>
    </row>
    <row r="97" spans="2:11" ht="30" customHeight="1">
      <c r="B97" s="24">
        <v>90000000</v>
      </c>
      <c r="C97" s="24">
        <v>90000000</v>
      </c>
      <c r="D97" s="25">
        <v>90000000</v>
      </c>
      <c r="F97" s="22" t="s">
        <v>65</v>
      </c>
      <c r="G97" s="23"/>
    </row>
    <row r="98" spans="2:11" ht="30" customHeight="1">
      <c r="B98" s="16">
        <f>SUM(B99:B107)</f>
        <v>21612069</v>
      </c>
      <c r="C98" s="16">
        <f>SUM(C99:C107)</f>
        <v>21612069</v>
      </c>
      <c r="D98" s="17">
        <f>SUM(D99:D107)</f>
        <v>21620684</v>
      </c>
      <c r="F98" s="18" t="s">
        <v>66</v>
      </c>
      <c r="G98" s="19">
        <v>442001</v>
      </c>
      <c r="H98" s="1" t="s">
        <v>3</v>
      </c>
    </row>
    <row r="99" spans="2:11" ht="30" customHeight="1">
      <c r="B99" s="24">
        <v>2329155</v>
      </c>
      <c r="C99" s="24">
        <v>2329155</v>
      </c>
      <c r="D99" s="25">
        <v>2329155</v>
      </c>
      <c r="F99" s="22" t="s">
        <v>67</v>
      </c>
      <c r="G99" s="23"/>
    </row>
    <row r="100" spans="2:11" ht="30" customHeight="1">
      <c r="B100" s="24">
        <v>2733750</v>
      </c>
      <c r="C100" s="24">
        <v>2733750</v>
      </c>
      <c r="D100" s="25">
        <v>2733750</v>
      </c>
      <c r="F100" s="22" t="s">
        <v>68</v>
      </c>
      <c r="G100" s="23"/>
    </row>
    <row r="101" spans="2:11" ht="30" customHeight="1">
      <c r="B101" s="24">
        <v>89346</v>
      </c>
      <c r="C101" s="24">
        <v>89346</v>
      </c>
      <c r="D101" s="25">
        <v>97961</v>
      </c>
      <c r="F101" s="22" t="s">
        <v>69</v>
      </c>
      <c r="G101" s="23"/>
    </row>
    <row r="102" spans="2:11" ht="30" customHeight="1">
      <c r="B102" s="24">
        <v>5000000</v>
      </c>
      <c r="C102" s="24">
        <v>5000000</v>
      </c>
      <c r="D102" s="25">
        <v>5000000</v>
      </c>
      <c r="F102" s="22" t="s">
        <v>70</v>
      </c>
      <c r="G102" s="23"/>
    </row>
    <row r="103" spans="2:11" ht="30" customHeight="1">
      <c r="B103" s="24">
        <v>1563519</v>
      </c>
      <c r="C103" s="24">
        <v>1563519</v>
      </c>
      <c r="D103" s="25">
        <v>1563519</v>
      </c>
      <c r="F103" s="22" t="s">
        <v>71</v>
      </c>
      <c r="G103" s="23"/>
    </row>
    <row r="104" spans="2:11" ht="30" customHeight="1">
      <c r="B104" s="24">
        <v>2158800</v>
      </c>
      <c r="C104" s="24">
        <v>2158800</v>
      </c>
      <c r="D104" s="25">
        <v>2158800</v>
      </c>
      <c r="F104" s="22" t="s">
        <v>72</v>
      </c>
      <c r="G104" s="23"/>
    </row>
    <row r="105" spans="2:11" ht="30" customHeight="1">
      <c r="B105" s="24">
        <v>3084000</v>
      </c>
      <c r="C105" s="24">
        <v>3084000</v>
      </c>
      <c r="D105" s="25">
        <v>3084000</v>
      </c>
      <c r="F105" s="22" t="s">
        <v>73</v>
      </c>
      <c r="G105" s="23"/>
    </row>
    <row r="106" spans="2:11" ht="30" customHeight="1">
      <c r="B106" s="24">
        <v>3111499</v>
      </c>
      <c r="C106" s="24">
        <v>3111499</v>
      </c>
      <c r="D106" s="25">
        <v>3111499</v>
      </c>
      <c r="F106" s="22" t="s">
        <v>89</v>
      </c>
      <c r="G106" s="23"/>
    </row>
    <row r="107" spans="2:11" ht="30" customHeight="1">
      <c r="B107" s="24">
        <v>1542000</v>
      </c>
      <c r="C107" s="24">
        <v>1542000</v>
      </c>
      <c r="D107" s="25">
        <v>1542000</v>
      </c>
      <c r="F107" s="22" t="s">
        <v>90</v>
      </c>
      <c r="G107" s="23"/>
    </row>
    <row r="108" spans="2:11" ht="30" customHeight="1">
      <c r="B108" s="16">
        <f t="shared" ref="B108:C108" si="18">SUM(B109:B111)</f>
        <v>624120000</v>
      </c>
      <c r="C108" s="16">
        <f t="shared" si="18"/>
        <v>622110000</v>
      </c>
      <c r="D108" s="17">
        <f>SUM(D109:D111)</f>
        <v>677570000</v>
      </c>
      <c r="F108" s="18" t="s">
        <v>74</v>
      </c>
      <c r="G108" s="19">
        <v>721999</v>
      </c>
      <c r="H108" s="1" t="s">
        <v>3</v>
      </c>
      <c r="I108" s="4"/>
      <c r="J108" s="4"/>
      <c r="K108" s="4"/>
    </row>
    <row r="109" spans="2:11" ht="30" customHeight="1">
      <c r="B109" s="24">
        <v>624000000</v>
      </c>
      <c r="C109" s="24">
        <v>622000000</v>
      </c>
      <c r="D109" s="25">
        <v>620000000</v>
      </c>
      <c r="F109" s="22" t="s">
        <v>75</v>
      </c>
      <c r="G109" s="23"/>
      <c r="I109" s="2"/>
    </row>
    <row r="110" spans="2:11" ht="30" customHeight="1">
      <c r="B110" s="24">
        <v>0</v>
      </c>
      <c r="C110" s="24">
        <v>0</v>
      </c>
      <c r="D110" s="25">
        <v>57470000</v>
      </c>
      <c r="F110" s="22" t="s">
        <v>40</v>
      </c>
      <c r="G110" s="23"/>
    </row>
    <row r="111" spans="2:11" ht="30" customHeight="1">
      <c r="B111" s="24">
        <v>120000</v>
      </c>
      <c r="C111" s="24">
        <v>110000</v>
      </c>
      <c r="D111" s="25">
        <v>100000</v>
      </c>
      <c r="F111" s="22" t="s">
        <v>81</v>
      </c>
      <c r="G111" s="23"/>
    </row>
    <row r="112" spans="2:11" ht="30" customHeight="1">
      <c r="B112" s="16">
        <f>SUM(B113:B116)</f>
        <v>607244252</v>
      </c>
      <c r="C112" s="16">
        <f>SUM(C113:C116)</f>
        <v>634241173</v>
      </c>
      <c r="D112" s="17">
        <f>SUM(D113:D116)</f>
        <v>660968564</v>
      </c>
      <c r="F112" s="18" t="s">
        <v>76</v>
      </c>
      <c r="G112" s="19">
        <v>723002</v>
      </c>
      <c r="H112" s="1" t="s">
        <v>3</v>
      </c>
      <c r="I112" s="4"/>
      <c r="J112" s="4"/>
      <c r="K112" s="4"/>
    </row>
    <row r="113" spans="2:11" ht="30" customHeight="1">
      <c r="B113" s="24">
        <v>77914428</v>
      </c>
      <c r="C113" s="24">
        <v>75670291</v>
      </c>
      <c r="D113" s="25">
        <v>74275872</v>
      </c>
      <c r="F113" s="22" t="s">
        <v>77</v>
      </c>
      <c r="G113" s="23"/>
    </row>
    <row r="114" spans="2:11" ht="30" customHeight="1">
      <c r="B114" s="24">
        <f t="shared" ref="B114:C114" si="19">200000000+100000000</f>
        <v>300000000</v>
      </c>
      <c r="C114" s="24">
        <f t="shared" si="19"/>
        <v>300000000</v>
      </c>
      <c r="D114" s="25">
        <f>200000000+100000000</f>
        <v>300000000</v>
      </c>
      <c r="F114" s="22" t="s">
        <v>36</v>
      </c>
      <c r="G114" s="23"/>
    </row>
    <row r="115" spans="2:11" ht="30" customHeight="1">
      <c r="B115" s="24">
        <f>127020000+100000000</f>
        <v>227020000</v>
      </c>
      <c r="C115" s="24">
        <f>156480000+100000000</f>
        <v>256480000</v>
      </c>
      <c r="D115" s="25">
        <f>184800000+100000000</f>
        <v>284800000</v>
      </c>
      <c r="F115" s="22" t="s">
        <v>35</v>
      </c>
      <c r="G115" s="23"/>
    </row>
    <row r="116" spans="2:11" ht="30" customHeight="1">
      <c r="B116" s="24">
        <v>2309824</v>
      </c>
      <c r="C116" s="24">
        <v>2090882</v>
      </c>
      <c r="D116" s="25">
        <v>1892692</v>
      </c>
      <c r="F116" s="22" t="s">
        <v>26</v>
      </c>
      <c r="G116" s="23"/>
    </row>
    <row r="117" spans="2:11" ht="30" customHeight="1">
      <c r="B117" s="16">
        <f t="shared" ref="B117:D117" si="20">B118</f>
        <v>90315799</v>
      </c>
      <c r="C117" s="16">
        <f t="shared" si="20"/>
        <v>65733365</v>
      </c>
      <c r="D117" s="17">
        <f t="shared" si="20"/>
        <v>55502387</v>
      </c>
      <c r="F117" s="18" t="s">
        <v>78</v>
      </c>
      <c r="G117" s="19">
        <v>723003</v>
      </c>
      <c r="H117" s="1" t="s">
        <v>3</v>
      </c>
      <c r="I117" s="4"/>
      <c r="J117" s="4"/>
      <c r="K117" s="4"/>
    </row>
    <row r="118" spans="2:11" ht="30" customHeight="1">
      <c r="B118" s="24">
        <v>90315799</v>
      </c>
      <c r="C118" s="24">
        <v>65733365</v>
      </c>
      <c r="D118" s="25">
        <v>55502387</v>
      </c>
      <c r="F118" s="22" t="s">
        <v>37</v>
      </c>
      <c r="G118" s="23"/>
    </row>
    <row r="119" spans="2:11" ht="30" customHeight="1">
      <c r="B119" s="16">
        <f t="shared" ref="B119:D119" si="21">SUM(B120:B121)</f>
        <v>520766000</v>
      </c>
      <c r="C119" s="16">
        <f t="shared" si="21"/>
        <v>442188000</v>
      </c>
      <c r="D119" s="17">
        <f t="shared" si="21"/>
        <v>422594000</v>
      </c>
      <c r="F119" s="18" t="s">
        <v>79</v>
      </c>
      <c r="G119" s="19">
        <v>725001</v>
      </c>
      <c r="H119" s="1" t="s">
        <v>3</v>
      </c>
      <c r="I119" s="4"/>
      <c r="J119" s="4"/>
      <c r="K119" s="4"/>
    </row>
    <row r="120" spans="2:11" ht="30" customHeight="1">
      <c r="B120" s="24">
        <f>416600000+100000000</f>
        <v>516600000</v>
      </c>
      <c r="C120" s="24">
        <f>338800000+100000000</f>
        <v>438800000</v>
      </c>
      <c r="D120" s="25">
        <f>319400000+100000000</f>
        <v>419400000</v>
      </c>
      <c r="F120" s="22" t="s">
        <v>80</v>
      </c>
      <c r="G120" s="23"/>
    </row>
    <row r="121" spans="2:11" ht="30" customHeight="1">
      <c r="B121" s="24">
        <v>4166000</v>
      </c>
      <c r="C121" s="24">
        <v>3388000</v>
      </c>
      <c r="D121" s="25">
        <v>3194000</v>
      </c>
      <c r="F121" s="22" t="s">
        <v>81</v>
      </c>
      <c r="G121" s="23"/>
      <c r="I121" s="2"/>
    </row>
    <row r="122" spans="2:11" ht="30" customHeight="1">
      <c r="B122" s="16">
        <f t="shared" ref="B122:D122" si="22">SUM(B123:B124)</f>
        <v>602374000</v>
      </c>
      <c r="C122" s="16">
        <f t="shared" si="22"/>
        <v>483598000</v>
      </c>
      <c r="D122" s="17">
        <f t="shared" si="22"/>
        <v>441380000</v>
      </c>
      <c r="F122" s="18" t="s">
        <v>82</v>
      </c>
      <c r="G122" s="19">
        <v>725002</v>
      </c>
      <c r="H122" s="1" t="s">
        <v>3</v>
      </c>
      <c r="I122" s="4"/>
      <c r="J122" s="4"/>
      <c r="K122" s="4"/>
    </row>
    <row r="123" spans="2:11" ht="30" customHeight="1">
      <c r="B123" s="24">
        <f>497400000+100000000</f>
        <v>597400000</v>
      </c>
      <c r="C123" s="24">
        <f>379800000+100000000</f>
        <v>479800000</v>
      </c>
      <c r="D123" s="25">
        <f>338000000+100000000</f>
        <v>438000000</v>
      </c>
      <c r="F123" s="22" t="s">
        <v>83</v>
      </c>
      <c r="G123" s="23"/>
    </row>
    <row r="124" spans="2:11" ht="30" customHeight="1">
      <c r="B124" s="24">
        <v>4974000</v>
      </c>
      <c r="C124" s="24">
        <v>3798000</v>
      </c>
      <c r="D124" s="25">
        <v>3380000</v>
      </c>
      <c r="F124" s="22" t="s">
        <v>81</v>
      </c>
      <c r="G124" s="23"/>
    </row>
    <row r="125" spans="2:11" ht="30" customHeight="1">
      <c r="B125" s="16">
        <f t="shared" ref="B125:D125" si="23">SUM(B126:B127)</f>
        <v>54100000</v>
      </c>
      <c r="C125" s="16">
        <f t="shared" si="23"/>
        <v>69351000</v>
      </c>
      <c r="D125" s="17">
        <f t="shared" si="23"/>
        <v>145606000</v>
      </c>
      <c r="F125" s="18" t="s">
        <v>84</v>
      </c>
      <c r="G125" s="19">
        <v>725003</v>
      </c>
      <c r="H125" s="1" t="s">
        <v>3</v>
      </c>
      <c r="I125" s="4"/>
      <c r="J125" s="4"/>
      <c r="K125" s="4"/>
    </row>
    <row r="126" spans="2:11" ht="30" customHeight="1">
      <c r="B126" s="24">
        <f>54100000</f>
        <v>54100000</v>
      </c>
      <c r="C126" s="24">
        <f>15100000+54100000</f>
        <v>69200000</v>
      </c>
      <c r="D126" s="25">
        <f>90600000+54100000</f>
        <v>144700000</v>
      </c>
      <c r="F126" s="22" t="s">
        <v>85</v>
      </c>
      <c r="G126" s="23"/>
    </row>
    <row r="127" spans="2:11" ht="30" customHeight="1">
      <c r="B127" s="24">
        <v>0</v>
      </c>
      <c r="C127" s="24">
        <v>151000</v>
      </c>
      <c r="D127" s="25">
        <v>906000</v>
      </c>
      <c r="F127" s="22" t="s">
        <v>81</v>
      </c>
      <c r="G127" s="23"/>
    </row>
    <row r="128" spans="2:11" ht="30" customHeight="1">
      <c r="B128" s="16">
        <f>SUM(B129:B130)</f>
        <v>845507000</v>
      </c>
      <c r="C128" s="16">
        <f>SUM(C129:C130)</f>
        <v>484230000</v>
      </c>
      <c r="D128" s="17">
        <f>SUM(D129:D130)</f>
        <v>484230000</v>
      </c>
      <c r="F128" s="18" t="s">
        <v>86</v>
      </c>
      <c r="G128" s="19">
        <v>725004</v>
      </c>
      <c r="H128" s="1" t="s">
        <v>3</v>
      </c>
      <c r="I128" s="4"/>
      <c r="J128" s="4"/>
      <c r="K128" s="4"/>
    </row>
    <row r="129" spans="1:7" ht="30" customHeight="1">
      <c r="B129" s="24">
        <f>736600000+100000000</f>
        <v>836600000</v>
      </c>
      <c r="C129" s="24">
        <f>378900000+100000000</f>
        <v>478900000</v>
      </c>
      <c r="D129" s="25">
        <f>378900000+100000000</f>
        <v>478900000</v>
      </c>
      <c r="F129" s="22" t="s">
        <v>31</v>
      </c>
      <c r="G129" s="23"/>
    </row>
    <row r="130" spans="1:7" ht="30" customHeight="1">
      <c r="B130" s="24">
        <v>8907000</v>
      </c>
      <c r="C130" s="24">
        <v>5330000</v>
      </c>
      <c r="D130" s="25">
        <v>5330000</v>
      </c>
      <c r="F130" s="22" t="s">
        <v>81</v>
      </c>
      <c r="G130" s="23"/>
    </row>
    <row r="131" spans="1:7" ht="30" customHeight="1">
      <c r="B131" s="6"/>
      <c r="C131" s="6"/>
      <c r="D131" s="6"/>
    </row>
    <row r="132" spans="1:7" ht="30" hidden="1" customHeight="1"/>
    <row r="133" spans="1:7" ht="30" hidden="1" customHeight="1">
      <c r="A133" s="5" t="str">
        <f xml:space="preserve"> _xll.EPMOlapMemberO("[ACCOUNT].[PARENTH1].[TOTAL_EXPENSES]","","Total Expenses","","000")</f>
        <v>Total Expenses</v>
      </c>
    </row>
    <row r="134" spans="1:7" ht="30" hidden="1" customHeight="1">
      <c r="A134" s="5" t="str">
        <f xml:space="preserve"> _xll.EPMOlapMemberO("[CATEGORY].[].[2019_BUDGET]","","2019 Budget","","000")</f>
        <v>2019 Budget</v>
      </c>
    </row>
    <row r="135" spans="1:7" ht="30" hidden="1" customHeight="1">
      <c r="A135" s="5" t="str">
        <f xml:space="preserve"> _xll.EPMOlapMemberO("[ENTITY].[PARENTH1].[GOM]","","Government of Maldives","","000")</f>
        <v>Government of Maldives</v>
      </c>
    </row>
    <row r="136" spans="1:7" ht="30" hidden="1" customHeight="1">
      <c r="A136" s="5" t="str">
        <f xml:space="preserve"> _xll.EPMOlapMemberO("[FUND_DIM].[PARENTH1].[CONSOLIDATED_REVENUE_FUND]","","CONSOLIDATED REVENUE FUND","","000")</f>
        <v>CONSOLIDATED REVENUE FUND</v>
      </c>
    </row>
    <row r="137" spans="1:7" ht="30" hidden="1" customHeight="1">
      <c r="A137" s="5" t="str">
        <f xml:space="preserve"> _xll.EPMOlapMemberO("[ORGANIZATION_DIM].[PARENTH1].[B1265]","","B1265 - MOFT / Special Budget","","000")</f>
        <v>B1265 - MOFT / Special Budget</v>
      </c>
    </row>
    <row r="138" spans="1:7" ht="30" hidden="1" customHeight="1">
      <c r="A138" s="5" t="str">
        <f xml:space="preserve"> _xll.EPMOlapMemberO("[RPTCURRENCY].[].[LC]","","Local Currency","","000")</f>
        <v>Local Currency</v>
      </c>
    </row>
    <row r="139" spans="1:7" ht="30" hidden="1" customHeight="1">
      <c r="A139" s="5" t="str">
        <f xml:space="preserve"> _xll.EPMOlapMemberO("[MEASURES].[].[PERIODIC]","","Periodic","","000")</f>
        <v>Periodic</v>
      </c>
    </row>
    <row r="140" spans="1:7" ht="30" hidden="1" customHeight="1"/>
    <row r="141" spans="1:7" ht="30" customHeight="1">
      <c r="B141" s="5" t="str">
        <f xml:space="preserve"> _xll.EPMOlapMemberO("[TIME].[PARENTH1].[2021.INPUT]","","2021.INPUT - 2021 Year","","000")</f>
        <v>2021.INPUT - 2021 Year</v>
      </c>
      <c r="C141" s="5" t="str">
        <f xml:space="preserve"> _xll.EPMOlapMemberO("[TIME].[PARENTH1].[2020.INPUT]","","2020.INPUT - 2020 Year","","000")</f>
        <v>2020.INPUT - 2020 Year</v>
      </c>
      <c r="D141" s="5" t="str">
        <f xml:space="preserve"> _xll.EPMOlapMemberO("[TIME].[PARENTH1].[2019.INPUT]","","2019.INPUT - 2019 Year","","000")</f>
        <v>2019.INPUT - 2019 Year</v>
      </c>
    </row>
    <row r="142" spans="1:7" ht="30" customHeight="1">
      <c r="A142" s="5" t="str">
        <f xml:space="preserve"> _xll.EPMOlapMemberO("[PROGRAM_DIM].[PARENTH1].[TOTAL_PROGRAM]","","TOTAL_PROGRAM - Total Programs","","000")</f>
        <v>TOTAL_PROGRAM - Total Programs</v>
      </c>
      <c r="B142" s="3">
        <v>8283949717</v>
      </c>
      <c r="C142" s="3">
        <v>7512360110</v>
      </c>
      <c r="D142" s="3">
        <v>7473496162</v>
      </c>
    </row>
    <row r="143" spans="1:7" ht="30" customHeight="1">
      <c r="A143" s="5"/>
      <c r="B143" s="4">
        <f>B142-B9</f>
        <v>0</v>
      </c>
      <c r="C143" s="4">
        <f>C142-C9</f>
        <v>0</v>
      </c>
      <c r="D143" s="4">
        <f>D142-D9</f>
        <v>0</v>
      </c>
    </row>
    <row r="144" spans="1:7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</sheetData>
  <mergeCells count="1">
    <mergeCell ref="B7:D7"/>
  </mergeCells>
  <conditionalFormatting sqref="B131:D131">
    <cfRule type="containsText" dxfId="1" priority="1" operator="containsText" text="true">
      <formula>NOT(ISERROR(SEARCH("true",B131)))</formula>
    </cfRule>
    <cfRule type="containsText" dxfId="0" priority="2" operator="containsText" text="false">
      <formula>NOT(ISERROR(SEARCH("false",B131)))</formula>
    </cfRule>
  </conditionalFormatting>
  <printOptions horizontalCentered="1"/>
  <pageMargins left="0.78740157480314965" right="0.78740157480314965" top="0.9055118110236221" bottom="0.9055118110236221" header="0.31496062992125984" footer="0.31496062992125984"/>
  <pageSetup paperSize="9" scale="66" fitToHeight="0" orientation="portrait" horizontalDpi="1200" verticalDpi="1200" r:id="rId1"/>
  <rowBreaks count="1" manualBreakCount="1">
    <brk id="67" min="1" max="6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54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4" r:id="rId6" name="AnalyzerDynReport000tb1"/>
      </mc:Fallback>
    </mc:AlternateContent>
    <mc:AlternateContent xmlns:mc="http://schemas.openxmlformats.org/markup-compatibility/2006">
      <mc:Choice Requires="x14">
        <control shapeId="2052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2" r:id="rId8" name="ReportSubmitManagerControl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0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50" r:id="rId12" name="ConnectionDescriptorsInfotb1"/>
      </mc:Fallback>
    </mc:AlternateContent>
    <mc:AlternateContent xmlns:mc="http://schemas.openxmlformats.org/markup-compatibility/2006">
      <mc:Choice Requires="x14">
        <control shapeId="2049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228600</xdr:colOff>
                <xdr:row>0</xdr:row>
                <xdr:rowOff>0</xdr:rowOff>
              </to>
            </anchor>
          </controlPr>
        </control>
      </mc:Choice>
      <mc:Fallback>
        <control shapeId="2049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MOFTSpecialBudget</vt:lpstr>
      <vt:lpstr>MOFTSpecialBudget!Print_Area</vt:lpstr>
      <vt:lpstr>MOFTSpecialBudget!Print_Titles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2019-01-06T05:36:14Z</cp:lastPrinted>
  <dcterms:created xsi:type="dcterms:W3CDTF">2017-11-13T17:53:43Z</dcterms:created>
  <dcterms:modified xsi:type="dcterms:W3CDTF">2019-01-06T05:36:31Z</dcterms:modified>
  <cp:category>Chapter 7</cp:category>
</cp:coreProperties>
</file>