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Government Annual Budget 2014\Government Annual Budget 2023\2023 Proposed Budget Tables\"/>
    </mc:Choice>
  </mc:AlternateContent>
  <bookViews>
    <workbookView xWindow="0" yWindow="0" windowWidth="28800" windowHeight="14025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Report!$A$1:$F$76</definedName>
    <definedName name="_xlnm.Print_Titles" localSheetId="0">Report!$6:$7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G59" i="1"/>
  <c r="E76" i="1" l="1"/>
  <c r="D76" i="1"/>
  <c r="C76" i="1"/>
  <c r="B76" i="1"/>
  <c r="A76" i="1"/>
  <c r="E75" i="1"/>
  <c r="D75" i="1"/>
  <c r="C75" i="1"/>
  <c r="B75" i="1"/>
  <c r="A75" i="1"/>
  <c r="E74" i="1"/>
  <c r="D74" i="1"/>
  <c r="C74" i="1"/>
  <c r="B74" i="1"/>
  <c r="A74" i="1"/>
  <c r="D73" i="1"/>
  <c r="B73" i="1"/>
  <c r="E64" i="1"/>
  <c r="E73" i="1" s="1"/>
  <c r="D64" i="1"/>
  <c r="C64" i="1"/>
  <c r="C73" i="1" s="1"/>
  <c r="B64" i="1"/>
  <c r="A64" i="1"/>
  <c r="A73" i="1" s="1"/>
  <c r="A57" i="1"/>
  <c r="E49" i="1"/>
  <c r="D46" i="1"/>
  <c r="E44" i="1"/>
  <c r="D44" i="1"/>
  <c r="C44" i="1"/>
  <c r="B44" i="1"/>
  <c r="A44" i="1"/>
  <c r="E58" i="1"/>
  <c r="D58" i="1"/>
  <c r="C58" i="1"/>
  <c r="B58" i="1"/>
  <c r="A58" i="1"/>
  <c r="E57" i="1"/>
  <c r="D57" i="1"/>
  <c r="C57" i="1"/>
  <c r="B57" i="1"/>
  <c r="D49" i="1"/>
  <c r="C49" i="1"/>
  <c r="B49" i="1"/>
  <c r="A49" i="1"/>
  <c r="E55" i="1"/>
  <c r="D55" i="1"/>
  <c r="C55" i="1"/>
  <c r="B55" i="1"/>
  <c r="A55" i="1"/>
  <c r="B27" i="1"/>
  <c r="B32" i="1" s="1"/>
  <c r="E27" i="1"/>
  <c r="D27" i="1"/>
  <c r="C27" i="1"/>
  <c r="A27" i="1"/>
  <c r="B16" i="1"/>
  <c r="B18" i="1" s="1"/>
  <c r="E16" i="1"/>
  <c r="E18" i="1" s="1"/>
  <c r="D16" i="1"/>
  <c r="C16" i="1"/>
  <c r="C18" i="1" s="1"/>
  <c r="A16" i="1"/>
  <c r="E13" i="1"/>
  <c r="C13" i="1"/>
  <c r="B13" i="1"/>
  <c r="A13" i="1"/>
  <c r="D13" i="1"/>
  <c r="C50" i="1" l="1"/>
  <c r="C59" i="1" s="1"/>
  <c r="J59" i="1" s="1"/>
  <c r="D50" i="1"/>
  <c r="D59" i="1" s="1"/>
  <c r="K59" i="1" s="1"/>
  <c r="E35" i="1"/>
  <c r="L18" i="1"/>
  <c r="E50" i="1"/>
  <c r="E59" i="1" s="1"/>
  <c r="L59" i="1" s="1"/>
  <c r="A50" i="1"/>
  <c r="A59" i="1" s="1"/>
  <c r="H59" i="1" s="1"/>
  <c r="B50" i="1"/>
  <c r="B59" i="1" s="1"/>
  <c r="I59" i="1" s="1"/>
  <c r="B35" i="1"/>
  <c r="I18" i="1"/>
  <c r="A32" i="1"/>
  <c r="H27" i="1"/>
  <c r="A18" i="1"/>
  <c r="C32" i="1"/>
  <c r="J27" i="1"/>
  <c r="D32" i="1"/>
  <c r="G24" i="1"/>
  <c r="K27" i="1"/>
  <c r="J18" i="1"/>
  <c r="C35" i="1"/>
  <c r="E32" i="1"/>
  <c r="L27" i="1"/>
  <c r="D18" i="1"/>
  <c r="B70" i="1"/>
  <c r="B36" i="1"/>
  <c r="I27" i="1"/>
  <c r="E36" i="1" l="1"/>
  <c r="E37" i="1" s="1"/>
  <c r="E70" i="1"/>
  <c r="B37" i="1"/>
  <c r="B69" i="1"/>
  <c r="C70" i="1"/>
  <c r="C36" i="1"/>
  <c r="C37" i="1"/>
  <c r="C69" i="1"/>
  <c r="K18" i="1"/>
  <c r="D35" i="1"/>
  <c r="H18" i="1"/>
  <c r="A35" i="1"/>
  <c r="A70" i="1"/>
  <c r="A36" i="1"/>
  <c r="D70" i="1"/>
  <c r="D36" i="1"/>
  <c r="E69" i="1"/>
  <c r="E77" i="1" l="1"/>
  <c r="E40" i="1"/>
  <c r="E39" i="1" s="1"/>
  <c r="E72" i="1" s="1"/>
  <c r="E71" i="1"/>
  <c r="B77" i="1"/>
  <c r="B40" i="1"/>
  <c r="B39" i="1" s="1"/>
  <c r="B72" i="1" s="1"/>
  <c r="B71" i="1"/>
  <c r="C77" i="1"/>
  <c r="C40" i="1"/>
  <c r="C39" i="1" s="1"/>
  <c r="C72" i="1" s="1"/>
  <c r="C71" i="1"/>
  <c r="A37" i="1"/>
  <c r="A69" i="1"/>
  <c r="D37" i="1"/>
  <c r="D69" i="1"/>
  <c r="D77" i="1" l="1"/>
  <c r="D40" i="1"/>
  <c r="D39" i="1" s="1"/>
  <c r="D72" i="1" s="1"/>
  <c r="D71" i="1"/>
  <c r="A77" i="1"/>
  <c r="A40" i="1"/>
  <c r="A39" i="1" s="1"/>
  <c r="A72" i="1" s="1"/>
  <c r="A71" i="1"/>
</calcChain>
</file>

<file path=xl/sharedStrings.xml><?xml version="1.0" encoding="utf-8"?>
<sst xmlns="http://schemas.openxmlformats.org/spreadsheetml/2006/main" count="69" uniqueCount="58">
  <si>
    <t>ދައުލަތުގެ ބަޖެޓުގެ ޚުލާސާ</t>
  </si>
  <si>
    <t>(އަދަދުތައް ރުފިޔާއިން)</t>
  </si>
  <si>
    <t>ލަފާކުރި</t>
  </si>
  <si>
    <t>ރިވައިޒްކުރި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</si>
  <si>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</si>
  <si>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</si>
  <si>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</si>
  <si>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</si>
  <si>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ކަނޑަން: ސަބްސިޑިއަރީ ލޯނު ތަކުން އަނބުރާ ލިބޭ</t>
  </si>
  <si>
    <t>ޖުމުލަ އާމްދަނީ</t>
  </si>
  <si>
    <t>ހިލޭ އެހީގެ ގޮތުގައި ފައިސާއިން ލިބޭ</t>
  </si>
  <si>
    <t>މަޝްރޫއުތަކަށް ހިލޭ އެހީގެ ގޮތުގައި ލިބޭ</t>
  </si>
  <si>
    <t>ޖުމުލަ ހިލޭ އެހީ</t>
  </si>
  <si>
    <t>ޖުމުލަ އާމްދަނީއާއި ހިލޭ އެހީ</t>
  </si>
  <si>
    <t xml:space="preserve">ދައުލަތުގެ ޚަރަދު </t>
  </si>
  <si>
    <t>އޮފީސްތަކުގެ ބަޖެޓުގެ ޖުމުލަ</t>
  </si>
  <si>
    <t>ޓްރަސްޓް ފަންޑުތަކުން ކުރާ ޚަރަދު</t>
  </si>
  <si>
    <t>ހިލޭ އެހީގެ ގޮތުގައި ލިބޭ ފައިސާއިން ކުރާ ޚަރަދު</t>
  </si>
  <si>
    <t>މަޝްރޫއުތަކަށް ލިބޭ ހިލޭ އެހީއިން ކުރާ ޚަރަދު</t>
  </si>
  <si>
    <t>ލޯނުން ކުރާ ޚަރަދު</t>
  </si>
  <si>
    <t>ދައުލަތުގެ ބަޖެޓުން ސިޔާސީ ޕާޓީ ތަކަށް ދައްކަންޖެހޭ 0.1 %</t>
  </si>
  <si>
    <t>ޖުމުލަ ބަޖެޓު</t>
  </si>
  <si>
    <t>ކަނޑަން:  ލޯނު އަނބުރާދެއްކުން (ޑޮމެސްޓިކް)</t>
  </si>
  <si>
    <t xml:space="preserve">ލޯނު އަނބުރާދެއްކުން (ފޮރިން) </t>
  </si>
  <si>
    <t>ބޭރުގެ މާލީ އިދާރާތަކަށް ދައްކާ ރައުސުލްމާލު</t>
  </si>
  <si>
    <t>ދިގުމުއްދަތުގެ އިންވެސްޓްމަންޓްސް</t>
  </si>
  <si>
    <t>ޖުމުލަ ޚަރަދު</t>
  </si>
  <si>
    <t xml:space="preserve">ބަޖެޓް ބެލެންސް </t>
  </si>
  <si>
    <t>ކަނޑަން: ޖުމުލަ ޚަރަދު</t>
  </si>
  <si>
    <t>އޯވަރޯލް ބެލެންސް (ޑެފިސިޓް) / ސަރޕްލަސް</t>
  </si>
  <si>
    <t>ޕްރައިމަރީ ބެލެންސް (ޑެފިސިޓް) / ސަރޕްލަސް</t>
  </si>
  <si>
    <t>ލޯނުގެ ޚިދުމަތުގެ ޚަރަދު</t>
  </si>
  <si>
    <t xml:space="preserve">ފައިނޭންސިންގ </t>
  </si>
  <si>
    <t>ބޭރުގެ ފަރާތްތަކުން</t>
  </si>
  <si>
    <t>ލޯނުގެ ގޮތުގައި ލިބޭ</t>
  </si>
  <si>
    <t>ބަޖެޓް ސަޕޯޓް ލޯނު</t>
  </si>
  <si>
    <t>ބޭރުގެ ފަރާތްތަކަށް ވިއްކާ ސުކޫކް / ބޮންޑް ފަދަ ތަކެތި</t>
  </si>
  <si>
    <t>ގްރީން / ބްލޫ ބޮންޑް</t>
  </si>
  <si>
    <t>ކަނޑަން:  ލޯނު އަނބުރާދެއްކުން (ފޮރިން)</t>
  </si>
  <si>
    <t>ރާއްޖޭގެ ފަރާތްތަކުން</t>
  </si>
  <si>
    <t>ޑޮމެސްޓިކް ސެކިއުރިޓީޒް އަދި ލޯނު ފަދަ ތަކެތިން</t>
  </si>
  <si>
    <t>ސޮވްރިންގ ޑިވެލޮޕްމަންޓް ފަންޑުން ލިބޭ</t>
  </si>
  <si>
    <t>ޕްރައިވަޓައިޒޭޝަން ރިސިޕްޓް</t>
  </si>
  <si>
    <t>ސަބްސިޑިއަރީ ލޯނު ތަކުން އަނބުރާ ލިބޭ</t>
  </si>
  <si>
    <t>ސޮވްރިންގ ޑިވެލޮޕްމަންޓް ފަންޑަށް ޓްރާންސްފާރ ކުރާ</t>
  </si>
  <si>
    <t>ޖުމުލަ ފައިނޭންސިންގ</t>
  </si>
  <si>
    <t>މެމޮރެންޑަމް އައިޓަމް</t>
  </si>
  <si>
    <t>ނޮމިނަލް ޖީޑީޕީ (މިލިއަން ރުފިޔާއިން)</t>
  </si>
  <si>
    <t>ރިއަލް ޖީޑީޕީ (މިލިއަން ރުފިޔާއިން)</t>
  </si>
  <si>
    <t>ޖުމުލަ ދަރަނި (މިލިއަން ރުފިޔާއިން)</t>
  </si>
  <si>
    <t>ބޭރުގެ ދަރަނި (މިލިއަން ރުފިޔާއިން)</t>
  </si>
  <si>
    <t>އެތެރޭގެ ދަރަނި (މިލިއަން ރުފިޔާއިން)</t>
  </si>
  <si>
    <t>ގެރެންޓީދީފައިވާ ދަރަނި (މިލިއަން ރުފިޔާއިން)</t>
  </si>
  <si>
    <t>ޖީޑީޕީގެ އިންސައްތައިން:</t>
  </si>
  <si>
    <t>ޖުމުލަ ދަރަނި</t>
  </si>
  <si>
    <t>ބޭރުގެ ދަރަނި</t>
  </si>
  <si>
    <t>އެތެރޭގެ ދަރަނި</t>
  </si>
  <si>
    <t>ގެރެންޓީދީފައިވާ ދަރަނި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</si>
</sst>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#,##0.0_);\(#,##0.0\)"/>
    <numFmt numFmtId="165" formatCode="_(* #,##0_);_(* \(#,##0\);_(* &quot;-&quot;??_);_(@_)"/>
    <numFmt numFmtId="166" formatCode="_-* #,##0_-;\-* #,##0_-;_-* &quot;-&quot;??_-;_-@_-"/>
    <numFmt numFmtId="167" formatCode="0.0%"/>
    <numFmt numFmtId="168" formatCode="_-* #,##0.0_-;\-* #,##0.0_-;_-* &quot;-&quot;??_-;_-@_-"/>
  </numFmts>
  <fonts count="32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8"/>
      <color theme="1"/>
      <name val="Faruma"/>
      <family val="3"/>
    </font>
    <font>
      <sz val="11"/>
      <color rgb="FFE94646"/>
      <name val="Calibri"/>
      <family val="2"/>
      <scheme val="minor"/>
    </font>
    <font>
      <sz val="24"/>
      <color rgb="FFAD81A0"/>
      <name val="Mv Eamaan XP"/>
      <family val="3"/>
    </font>
    <font>
      <sz val="12"/>
      <color rgb="FF595959"/>
      <name val="Faruma"/>
      <family val="3"/>
    </font>
    <font>
      <sz val="12"/>
      <color theme="1"/>
      <name val="Calibri"/>
      <family val="2"/>
      <scheme val="minor"/>
    </font>
    <font>
      <b/>
      <sz val="20"/>
      <color rgb="FFA874AB"/>
      <name val="MV Typewriter"/>
    </font>
    <font>
      <sz val="12"/>
      <color rgb="FF454545"/>
      <name val="MV Typewriter"/>
    </font>
    <font>
      <b/>
      <sz val="13"/>
      <color theme="1"/>
      <name val="Roboto Condensed"/>
    </font>
    <font>
      <b/>
      <sz val="13"/>
      <color rgb="FFA874AB"/>
      <name val="Roboto Condensed"/>
    </font>
    <font>
      <b/>
      <sz val="24"/>
      <color theme="1"/>
      <name val="Faruma"/>
      <family val="3"/>
    </font>
    <font>
      <b/>
      <sz val="12"/>
      <color theme="1"/>
      <name val="MV Typewriter"/>
    </font>
    <font>
      <b/>
      <sz val="12"/>
      <color rgb="FFA874AB"/>
      <name val="MV Typewriter"/>
    </font>
    <font>
      <b/>
      <sz val="12"/>
      <color theme="1"/>
      <name val="Faruma"/>
      <family val="3"/>
    </font>
    <font>
      <sz val="12"/>
      <color rgb="FFA874AB"/>
      <name val="Century Gothic"/>
      <family val="2"/>
    </font>
    <font>
      <sz val="20"/>
      <color rgb="FF595959"/>
      <name val="Mv Eamaan XP"/>
      <family val="3"/>
    </font>
    <font>
      <sz val="20"/>
      <color rgb="FFA874AB"/>
      <name val="Mv Eamaan XP"/>
      <family val="3"/>
    </font>
    <font>
      <b/>
      <sz val="16"/>
      <color theme="1"/>
      <name val="MV Typewriter"/>
    </font>
    <font>
      <sz val="12"/>
      <color rgb="FF454545"/>
      <name val="Roboto Condensed"/>
    </font>
    <font>
      <sz val="12"/>
      <color rgb="FFA874AB"/>
      <name val="Roboto Condensed"/>
    </font>
    <font>
      <b/>
      <sz val="12"/>
      <color theme="1"/>
      <name val="Roboto Condensed"/>
    </font>
    <font>
      <b/>
      <sz val="12"/>
      <color rgb="FFA874AB"/>
      <name val="Roboto Condensed"/>
    </font>
    <font>
      <b/>
      <sz val="12"/>
      <name val="Roboto Condensed"/>
    </font>
    <font>
      <b/>
      <sz val="12"/>
      <name val="MV Typewriter"/>
    </font>
    <font>
      <b/>
      <sz val="12"/>
      <name val="Faruma"/>
      <family val="3"/>
    </font>
    <font>
      <sz val="8"/>
      <color theme="1"/>
      <name val="Century Gothic"/>
      <family val="2"/>
    </font>
    <font>
      <sz val="10"/>
      <color rgb="FF595959"/>
      <name val="Mv Eamaan XP"/>
      <family val="3"/>
    </font>
    <font>
      <sz val="10"/>
      <color rgb="FFA874AB"/>
      <name val="Mv Eamaan XP"/>
      <family val="3"/>
    </font>
    <font>
      <sz val="11"/>
      <color theme="1"/>
      <name val="Century Gothic"/>
      <family val="2"/>
    </font>
    <font>
      <b/>
      <sz val="14"/>
      <name val="MV Typewriter"/>
    </font>
  </fonts>
  <fills count="3">
    <fill>
      <patternFill patternType="none"/>
    </fill>
    <fill>
      <patternFill patternType="gray125"/>
    </fill>
    <fill>
      <patternFill patternType="solid">
        <fgColor rgb="FFF5EFF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A874A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A874AB"/>
      </top>
      <bottom style="medium">
        <color rgb="FFA874AB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/>
      <bottom style="thin">
        <color rgb="FFA874AB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 style="thin">
        <color rgb="FFA874AB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Continuous" vertic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Continuous" vertical="center"/>
    </xf>
    <xf numFmtId="0" fontId="5" fillId="0" borderId="0" xfId="3" applyNumberFormat="1" applyFont="1" applyBorder="1" applyAlignment="1">
      <alignment horizontal="right" vertical="center" readingOrder="2"/>
    </xf>
    <xf numFmtId="0" fontId="0" fillId="0" borderId="0" xfId="0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0" borderId="0" xfId="4" applyNumberFormat="1" applyFont="1" applyBorder="1" applyAlignment="1">
      <alignment horizontal="right" vertical="center" readingOrder="2"/>
    </xf>
    <xf numFmtId="0" fontId="9" fillId="0" borderId="0" xfId="0" applyFont="1" applyBorder="1" applyAlignment="1">
      <alignment horizontal="right" vertical="center" readingOrder="2"/>
    </xf>
    <xf numFmtId="0" fontId="6" fillId="0" borderId="0" xfId="0" applyFont="1" applyBorder="1" applyAlignment="1">
      <alignment horizontal="right" vertical="center" readingOrder="2"/>
    </xf>
    <xf numFmtId="0" fontId="10" fillId="0" borderId="0" xfId="5" applyFont="1" applyFill="1" applyBorder="1" applyAlignment="1">
      <alignment horizontal="center" vertical="center" readingOrder="2"/>
    </xf>
    <xf numFmtId="0" fontId="11" fillId="2" borderId="0" xfId="5" applyFont="1" applyFill="1" applyBorder="1" applyAlignment="1">
      <alignment horizontal="center" vertical="center" readingOrder="2"/>
    </xf>
    <xf numFmtId="0" fontId="12" fillId="0" borderId="0" xfId="0" applyFont="1" applyFill="1" applyBorder="1" applyAlignment="1">
      <alignment horizontal="centerContinuous" vertical="center"/>
    </xf>
    <xf numFmtId="0" fontId="13" fillId="0" borderId="1" xfId="5" applyFont="1" applyFill="1" applyBorder="1" applyAlignment="1">
      <alignment horizontal="centerContinuous" vertical="center" readingOrder="2"/>
    </xf>
    <xf numFmtId="0" fontId="14" fillId="2" borderId="1" xfId="5" applyFont="1" applyFill="1" applyBorder="1" applyAlignment="1">
      <alignment horizontal="center" vertical="center" readingOrder="2"/>
    </xf>
    <xf numFmtId="0" fontId="13" fillId="0" borderId="1" xfId="5" applyFont="1" applyFill="1" applyBorder="1" applyAlignment="1">
      <alignment horizontal="center" vertical="center" readingOrder="2"/>
    </xf>
    <xf numFmtId="0" fontId="15" fillId="0" borderId="0" xfId="1" applyNumberFormat="1" applyFont="1" applyFill="1" applyBorder="1" applyAlignment="1">
      <alignment horizontal="center" vertical="center" wrapText="1" readingOrder="2"/>
    </xf>
    <xf numFmtId="0" fontId="16" fillId="2" borderId="0" xfId="0" applyFont="1" applyFill="1" applyAlignment="1">
      <alignment vertical="center"/>
    </xf>
    <xf numFmtId="164" fontId="17" fillId="0" borderId="0" xfId="1" applyNumberFormat="1" applyFont="1" applyFill="1" applyBorder="1" applyAlignment="1">
      <alignment horizontal="right" vertical="center"/>
    </xf>
    <xf numFmtId="164" fontId="18" fillId="2" borderId="0" xfId="1" applyNumberFormat="1" applyFont="1" applyFill="1" applyBorder="1" applyAlignment="1">
      <alignment horizontal="right" vertical="center"/>
    </xf>
    <xf numFmtId="164" fontId="19" fillId="0" borderId="0" xfId="1" applyNumberFormat="1" applyFont="1" applyFill="1" applyBorder="1" applyAlignment="1">
      <alignment horizontal="right" vertical="center" indent="2"/>
    </xf>
    <xf numFmtId="165" fontId="20" fillId="0" borderId="2" xfId="1" applyNumberFormat="1" applyFont="1" applyFill="1" applyBorder="1" applyAlignment="1">
      <alignment horizontal="right" vertical="center"/>
    </xf>
    <xf numFmtId="165" fontId="21" fillId="2" borderId="2" xfId="1" applyNumberFormat="1" applyFont="1" applyFill="1" applyBorder="1" applyAlignment="1">
      <alignment horizontal="right" vertical="center"/>
    </xf>
    <xf numFmtId="164" fontId="9" fillId="0" borderId="2" xfId="1" applyNumberFormat="1" applyFont="1" applyFill="1" applyBorder="1" applyAlignment="1">
      <alignment horizontal="right" vertical="center" indent="2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165" fontId="20" fillId="0" borderId="3" xfId="1" applyNumberFormat="1" applyFont="1" applyFill="1" applyBorder="1" applyAlignment="1">
      <alignment horizontal="right" vertical="center"/>
    </xf>
    <xf numFmtId="165" fontId="21" fillId="2" borderId="3" xfId="1" applyNumberFormat="1" applyFont="1" applyFill="1" applyBorder="1" applyAlignment="1">
      <alignment horizontal="right" vertical="center"/>
    </xf>
    <xf numFmtId="164" fontId="9" fillId="0" borderId="3" xfId="1" applyNumberFormat="1" applyFont="1" applyFill="1" applyBorder="1" applyAlignment="1">
      <alignment horizontal="right" vertical="center" indent="2"/>
    </xf>
    <xf numFmtId="165" fontId="20" fillId="0" borderId="0" xfId="1" applyNumberFormat="1" applyFont="1" applyFill="1" applyBorder="1" applyAlignment="1">
      <alignment horizontal="right" vertical="center"/>
    </xf>
    <xf numFmtId="165" fontId="21" fillId="2" borderId="0" xfId="1" applyNumberFormat="1" applyFont="1" applyFill="1" applyBorder="1" applyAlignment="1">
      <alignment horizontal="right" vertical="center"/>
    </xf>
    <xf numFmtId="164" fontId="9" fillId="0" borderId="0" xfId="1" applyNumberFormat="1" applyFont="1" applyFill="1" applyBorder="1" applyAlignment="1">
      <alignment horizontal="right" vertical="center" indent="2"/>
    </xf>
    <xf numFmtId="165" fontId="22" fillId="0" borderId="4" xfId="1" applyNumberFormat="1" applyFont="1" applyFill="1" applyBorder="1" applyAlignment="1">
      <alignment horizontal="right" vertical="center"/>
    </xf>
    <xf numFmtId="165" fontId="23" fillId="2" borderId="4" xfId="1" applyNumberFormat="1" applyFont="1" applyFill="1" applyBorder="1" applyAlignment="1">
      <alignment horizontal="right" vertical="center"/>
    </xf>
    <xf numFmtId="164" fontId="13" fillId="0" borderId="4" xfId="1" applyNumberFormat="1" applyFont="1" applyFill="1" applyBorder="1" applyAlignment="1">
      <alignment horizontal="left" vertical="center" indent="2"/>
    </xf>
    <xf numFmtId="43" fontId="0" fillId="0" borderId="0" xfId="0" applyNumberFormat="1" applyAlignment="1">
      <alignment vertical="center"/>
    </xf>
    <xf numFmtId="165" fontId="24" fillId="0" borderId="4" xfId="1" applyNumberFormat="1" applyFont="1" applyFill="1" applyBorder="1" applyAlignment="1">
      <alignment horizontal="right" vertical="center"/>
    </xf>
    <xf numFmtId="164" fontId="25" fillId="0" borderId="4" xfId="1" applyNumberFormat="1" applyFont="1" applyFill="1" applyBorder="1" applyAlignment="1">
      <alignment horizontal="left" vertical="center" indent="2"/>
    </xf>
    <xf numFmtId="165" fontId="24" fillId="0" borderId="0" xfId="1" applyNumberFormat="1" applyFont="1" applyFill="1" applyBorder="1" applyAlignment="1">
      <alignment horizontal="right" vertical="center"/>
    </xf>
    <xf numFmtId="165" fontId="23" fillId="2" borderId="0" xfId="1" applyNumberFormat="1" applyFont="1" applyFill="1" applyBorder="1" applyAlignment="1">
      <alignment horizontal="right" vertical="center"/>
    </xf>
    <xf numFmtId="164" fontId="26" fillId="0" borderId="0" xfId="1" applyNumberFormat="1" applyFont="1" applyFill="1" applyBorder="1" applyAlignment="1">
      <alignment horizontal="left" vertical="center" indent="2"/>
    </xf>
    <xf numFmtId="165" fontId="27" fillId="0" borderId="0" xfId="1" applyNumberFormat="1" applyFont="1" applyAlignment="1">
      <alignment horizontal="center" vertical="center"/>
    </xf>
    <xf numFmtId="165" fontId="20" fillId="0" borderId="5" xfId="1" applyNumberFormat="1" applyFont="1" applyFill="1" applyBorder="1" applyAlignment="1">
      <alignment horizontal="right" vertical="center"/>
    </xf>
    <xf numFmtId="165" fontId="21" fillId="2" borderId="5" xfId="1" applyNumberFormat="1" applyFont="1" applyFill="1" applyBorder="1" applyAlignment="1">
      <alignment horizontal="right" vertical="center"/>
    </xf>
    <xf numFmtId="164" fontId="9" fillId="0" borderId="5" xfId="1" applyNumberFormat="1" applyFont="1" applyFill="1" applyBorder="1" applyAlignment="1">
      <alignment horizontal="right" vertical="center" indent="2"/>
    </xf>
    <xf numFmtId="164" fontId="9" fillId="0" borderId="3" xfId="1" applyNumberFormat="1" applyFont="1" applyFill="1" applyBorder="1" applyAlignment="1">
      <alignment horizontal="right" vertical="center" indent="5"/>
    </xf>
    <xf numFmtId="164" fontId="9" fillId="0" borderId="2" xfId="1" applyNumberFormat="1" applyFont="1" applyFill="1" applyBorder="1" applyAlignment="1">
      <alignment horizontal="right" vertical="center" indent="5"/>
    </xf>
    <xf numFmtId="165" fontId="2" fillId="0" borderId="0" xfId="1" applyNumberFormat="1" applyFont="1" applyAlignment="1">
      <alignment horizontal="center" vertical="center"/>
    </xf>
    <xf numFmtId="164" fontId="9" fillId="0" borderId="0" xfId="1" applyNumberFormat="1" applyFont="1" applyFill="1" applyBorder="1" applyAlignment="1">
      <alignment horizontal="right" vertical="center" indent="5"/>
    </xf>
    <xf numFmtId="164" fontId="28" fillId="0" borderId="0" xfId="1" applyNumberFormat="1" applyFont="1" applyFill="1" applyBorder="1" applyAlignment="1">
      <alignment horizontal="right" vertical="center"/>
    </xf>
    <xf numFmtId="164" fontId="29" fillId="2" borderId="0" xfId="1" applyNumberFormat="1" applyFont="1" applyFill="1" applyBorder="1" applyAlignment="1">
      <alignment horizontal="right" vertical="center"/>
    </xf>
    <xf numFmtId="165" fontId="22" fillId="0" borderId="6" xfId="1" applyNumberFormat="1" applyFont="1" applyFill="1" applyBorder="1" applyAlignment="1">
      <alignment horizontal="right" vertical="center"/>
    </xf>
    <xf numFmtId="165" fontId="23" fillId="2" borderId="6" xfId="1" applyNumberFormat="1" applyFont="1" applyFill="1" applyBorder="1" applyAlignment="1">
      <alignment horizontal="right" vertical="center"/>
    </xf>
    <xf numFmtId="164" fontId="25" fillId="0" borderId="6" xfId="1" applyNumberFormat="1" applyFont="1" applyFill="1" applyBorder="1" applyAlignment="1">
      <alignment horizontal="right" vertical="center" indent="1"/>
    </xf>
    <xf numFmtId="165" fontId="20" fillId="0" borderId="7" xfId="1" applyNumberFormat="1" applyFont="1" applyFill="1" applyBorder="1" applyAlignment="1">
      <alignment horizontal="right" vertical="center"/>
    </xf>
    <xf numFmtId="165" fontId="21" fillId="2" borderId="7" xfId="1" applyNumberFormat="1" applyFont="1" applyFill="1" applyBorder="1" applyAlignment="1">
      <alignment horizontal="right" vertical="center"/>
    </xf>
    <xf numFmtId="164" fontId="9" fillId="0" borderId="7" xfId="1" applyNumberFormat="1" applyFont="1" applyFill="1" applyBorder="1" applyAlignment="1">
      <alignment horizontal="right" vertical="center" indent="4"/>
    </xf>
    <xf numFmtId="164" fontId="9" fillId="0" borderId="3" xfId="1" applyNumberFormat="1" applyFont="1" applyFill="1" applyBorder="1" applyAlignment="1">
      <alignment horizontal="right" vertical="center" indent="4"/>
    </xf>
    <xf numFmtId="165" fontId="22" fillId="0" borderId="8" xfId="1" applyNumberFormat="1" applyFont="1" applyFill="1" applyBorder="1" applyAlignment="1">
      <alignment horizontal="right" vertical="center"/>
    </xf>
    <xf numFmtId="165" fontId="23" fillId="2" borderId="8" xfId="1" applyNumberFormat="1" applyFont="1" applyFill="1" applyBorder="1" applyAlignment="1">
      <alignment horizontal="right" vertical="center"/>
    </xf>
    <xf numFmtId="164" fontId="25" fillId="0" borderId="8" xfId="1" applyNumberFormat="1" applyFont="1" applyFill="1" applyBorder="1" applyAlignment="1">
      <alignment horizontal="right" vertical="center" indent="1"/>
    </xf>
    <xf numFmtId="164" fontId="9" fillId="0" borderId="0" xfId="1" applyNumberFormat="1" applyFont="1" applyFill="1" applyBorder="1" applyAlignment="1">
      <alignment horizontal="right" vertical="center" indent="4"/>
    </xf>
    <xf numFmtId="165" fontId="30" fillId="0" borderId="0" xfId="1" applyNumberFormat="1" applyFont="1" applyAlignment="1">
      <alignment horizontal="center" vertical="center"/>
    </xf>
    <xf numFmtId="164" fontId="9" fillId="0" borderId="2" xfId="1" applyNumberFormat="1" applyFont="1" applyFill="1" applyBorder="1" applyAlignment="1">
      <alignment horizontal="right" vertical="center" indent="4"/>
    </xf>
    <xf numFmtId="164" fontId="9" fillId="0" borderId="2" xfId="1" applyNumberFormat="1" applyFont="1" applyFill="1" applyBorder="1" applyAlignment="1">
      <alignment horizontal="right" vertical="center" indent="6"/>
    </xf>
    <xf numFmtId="164" fontId="9" fillId="0" borderId="0" xfId="1" applyNumberFormat="1" applyFont="1" applyFill="1" applyBorder="1" applyAlignment="1">
      <alignment horizontal="right" vertical="center" indent="6"/>
    </xf>
    <xf numFmtId="166" fontId="20" fillId="0" borderId="0" xfId="1" applyNumberFormat="1" applyFont="1" applyFill="1" applyBorder="1" applyAlignment="1">
      <alignment vertical="center"/>
    </xf>
    <xf numFmtId="166" fontId="21" fillId="2" borderId="0" xfId="1" applyNumberFormat="1" applyFont="1" applyFill="1" applyBorder="1" applyAlignment="1">
      <alignment vertical="center"/>
    </xf>
    <xf numFmtId="0" fontId="9" fillId="0" borderId="0" xfId="1" applyNumberFormat="1" applyFont="1" applyBorder="1" applyAlignment="1">
      <alignment horizontal="right" vertical="center" indent="2" readingOrder="2"/>
    </xf>
    <xf numFmtId="166" fontId="20" fillId="0" borderId="3" xfId="1" applyNumberFormat="1" applyFont="1" applyFill="1" applyBorder="1" applyAlignment="1">
      <alignment vertical="center"/>
    </xf>
    <xf numFmtId="166" fontId="21" fillId="2" borderId="3" xfId="1" applyNumberFormat="1" applyFont="1" applyFill="1" applyBorder="1" applyAlignment="1">
      <alignment vertical="center"/>
    </xf>
    <xf numFmtId="0" fontId="9" fillId="0" borderId="3" xfId="1" applyNumberFormat="1" applyFont="1" applyBorder="1" applyAlignment="1">
      <alignment horizontal="right" vertical="center" indent="2" readingOrder="2"/>
    </xf>
    <xf numFmtId="166" fontId="22" fillId="0" borderId="0" xfId="1" applyNumberFormat="1" applyFont="1" applyFill="1" applyBorder="1" applyAlignment="1">
      <alignment vertical="center"/>
    </xf>
    <xf numFmtId="166" fontId="23" fillId="2" borderId="0" xfId="1" applyNumberFormat="1" applyFont="1" applyFill="1" applyBorder="1" applyAlignment="1">
      <alignment vertical="center"/>
    </xf>
    <xf numFmtId="0" fontId="25" fillId="0" borderId="0" xfId="1" applyNumberFormat="1" applyFont="1" applyBorder="1" applyAlignment="1">
      <alignment horizontal="right" vertical="center" indent="2" readingOrder="2"/>
    </xf>
    <xf numFmtId="0" fontId="9" fillId="0" borderId="3" xfId="1" applyNumberFormat="1" applyFont="1" applyBorder="1" applyAlignment="1">
      <alignment horizontal="right" vertical="center" indent="4" readingOrder="2"/>
    </xf>
    <xf numFmtId="0" fontId="9" fillId="0" borderId="0" xfId="1" applyNumberFormat="1" applyFont="1" applyBorder="1" applyAlignment="1">
      <alignment horizontal="right" vertical="center" indent="4"/>
    </xf>
    <xf numFmtId="166" fontId="20" fillId="0" borderId="5" xfId="1" applyNumberFormat="1" applyFont="1" applyFill="1" applyBorder="1" applyAlignment="1">
      <alignment vertical="center"/>
    </xf>
    <xf numFmtId="166" fontId="21" fillId="2" borderId="5" xfId="1" applyNumberFormat="1" applyFont="1" applyFill="1" applyBorder="1" applyAlignment="1">
      <alignment vertical="center"/>
    </xf>
    <xf numFmtId="0" fontId="9" fillId="0" borderId="5" xfId="1" applyNumberFormat="1" applyFont="1" applyBorder="1" applyAlignment="1">
      <alignment horizontal="right" vertical="center" indent="4" readingOrder="2"/>
    </xf>
    <xf numFmtId="164" fontId="31" fillId="0" borderId="4" xfId="1" applyNumberFormat="1" applyFont="1" applyFill="1" applyBorder="1" applyAlignment="1">
      <alignment horizontal="right" vertical="center" indent="2"/>
    </xf>
    <xf numFmtId="167" fontId="20" fillId="0" borderId="0" xfId="2" applyNumberFormat="1" applyFont="1" applyBorder="1" applyAlignment="1">
      <alignment vertical="center"/>
    </xf>
    <xf numFmtId="167" fontId="21" fillId="2" borderId="0" xfId="2" applyNumberFormat="1" applyFont="1" applyFill="1" applyBorder="1" applyAlignment="1">
      <alignment vertical="center"/>
    </xf>
    <xf numFmtId="168" fontId="9" fillId="0" borderId="0" xfId="1" applyNumberFormat="1" applyFont="1" applyBorder="1" applyAlignment="1">
      <alignment horizontal="right" vertical="center" indent="2"/>
    </xf>
    <xf numFmtId="167" fontId="20" fillId="0" borderId="3" xfId="2" applyNumberFormat="1" applyFont="1" applyBorder="1" applyAlignment="1">
      <alignment vertical="center"/>
    </xf>
    <xf numFmtId="167" fontId="21" fillId="2" borderId="3" xfId="2" applyNumberFormat="1" applyFont="1" applyFill="1" applyBorder="1" applyAlignment="1">
      <alignment vertical="center"/>
    </xf>
    <xf numFmtId="168" fontId="9" fillId="0" borderId="3" xfId="1" applyNumberFormat="1" applyFont="1" applyBorder="1" applyAlignment="1">
      <alignment horizontal="right" vertical="center" indent="2"/>
    </xf>
    <xf numFmtId="167" fontId="22" fillId="0" borderId="0" xfId="2" applyNumberFormat="1" applyFont="1" applyBorder="1" applyAlignment="1">
      <alignment vertical="center"/>
    </xf>
    <xf numFmtId="167" fontId="23" fillId="2" borderId="0" xfId="2" applyNumberFormat="1" applyFont="1" applyFill="1" applyBorder="1" applyAlignment="1">
      <alignment vertical="center"/>
    </xf>
    <xf numFmtId="168" fontId="25" fillId="0" borderId="0" xfId="1" applyNumberFormat="1" applyFont="1" applyBorder="1" applyAlignment="1">
      <alignment horizontal="right" vertical="center" indent="2"/>
    </xf>
    <xf numFmtId="168" fontId="9" fillId="0" borderId="3" xfId="1" applyNumberFormat="1" applyFont="1" applyBorder="1" applyAlignment="1">
      <alignment horizontal="right" vertical="center" indent="4"/>
    </xf>
  </cellXfs>
  <cellStyles count="6">
    <cellStyle name="Comma" xfId="1" builtinId="3"/>
    <cellStyle name="Comma 12" xfId="3"/>
    <cellStyle name="Comma 3" xfId="4"/>
    <cellStyle name="Normal" xfId="0" builtinId="0"/>
    <cellStyle name="Normal 2 2" xfId="5"/>
    <cellStyle name="Percent" xfId="2" builtinId="5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6BDF85AA-6883-43D5-9EFD-336B5C3C0A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4" tint="-0.499984740745262"/>
    <pageSetUpPr fitToPage="1"/>
  </sheetPr>
  <dimension ref="A1:V77"/>
  <sheetViews>
    <sheetView showGridLines="0" tabSelected="1" topLeftCell="A45" zoomScale="85" zoomScaleNormal="85" zoomScaleSheetLayoutView="85" workbookViewId="0">
      <selection activeCell="E50" sqref="E50"/>
    </sheetView>
  </sheetViews>
  <sheetFormatPr defaultColWidth="8.88671875" defaultRowHeight="17.25" x14ac:dyDescent="0.3"/>
  <cols>
    <col min="1" max="4" width="14.88671875" style="1" bestFit="1" customWidth="1"/>
    <col min="5" max="5" width="15.5546875" style="1" bestFit="1" customWidth="1"/>
    <col min="6" max="6" width="48.33203125" style="1" customWidth="1"/>
    <col min="7" max="7" width="15.44140625" style="3" bestFit="1" customWidth="1"/>
    <col min="8" max="12" width="7.21875" style="1" customWidth="1"/>
    <col min="13" max="13" width="15" style="1" bestFit="1" customWidth="1"/>
    <col min="14" max="14" width="16.109375" style="1" bestFit="1" customWidth="1"/>
    <col min="15" max="15" width="15" style="1" bestFit="1" customWidth="1"/>
    <col min="16" max="16" width="8" style="1" customWidth="1"/>
    <col min="17" max="17" width="6.88671875" style="1" customWidth="1"/>
    <col min="18" max="20" width="15.5546875" style="1" customWidth="1"/>
    <col min="21" max="16384" width="8.88671875" style="1"/>
  </cols>
  <sheetData>
    <row r="1" spans="1:22" ht="18.75" hidden="1" customHeight="1" x14ac:dyDescent="0.3">
      <c r="F1" s="2"/>
    </row>
    <row r="2" spans="1:22" s="10" customFormat="1" ht="18.75" hidden="1" customHeight="1" x14ac:dyDescent="0.3">
      <c r="A2" s="4"/>
      <c r="B2" s="5"/>
      <c r="C2" s="6"/>
      <c r="D2" s="6"/>
      <c r="E2" s="7"/>
      <c r="F2" s="8"/>
      <c r="G2" s="9"/>
    </row>
    <row r="3" spans="1:22" ht="37.5" customHeight="1" x14ac:dyDescent="0.3">
      <c r="F3" s="11" t="s">
        <v>0</v>
      </c>
    </row>
    <row r="4" spans="1:22" ht="18.75" customHeight="1" x14ac:dyDescent="0.3">
      <c r="F4" s="12" t="s">
        <v>1</v>
      </c>
    </row>
    <row r="5" spans="1:22" ht="11.25" customHeight="1" x14ac:dyDescent="0.3">
      <c r="F5" s="13"/>
    </row>
    <row r="6" spans="1:22" ht="30" customHeight="1" x14ac:dyDescent="0.3">
      <c r="A6" s="14">
        <v>2025</v>
      </c>
      <c r="B6" s="14">
        <v>2024</v>
      </c>
      <c r="C6" s="15">
        <v>2023</v>
      </c>
      <c r="D6" s="14">
        <v>2022</v>
      </c>
      <c r="E6" s="14">
        <v>2021</v>
      </c>
      <c r="F6" s="16"/>
    </row>
    <row r="7" spans="1:22" ht="30" customHeight="1" thickBot="1" x14ac:dyDescent="0.35">
      <c r="A7" s="17" t="s">
        <v>2</v>
      </c>
      <c r="B7" s="17" t="s">
        <v>2</v>
      </c>
      <c r="C7" s="18" t="s">
        <v>2</v>
      </c>
      <c r="D7" s="19" t="s">
        <v>3</v>
      </c>
      <c r="E7" s="19" t="s">
        <v>4</v>
      </c>
      <c r="F7" s="20"/>
    </row>
    <row r="8" spans="1:22" ht="11.25" customHeight="1" x14ac:dyDescent="0.3">
      <c r="C8" s="21"/>
    </row>
    <row r="9" spans="1:22" ht="37.5" customHeight="1" x14ac:dyDescent="0.3">
      <c r="A9" s="22"/>
      <c r="B9" s="22"/>
      <c r="C9" s="23"/>
      <c r="D9" s="22"/>
      <c r="E9" s="22"/>
      <c r="F9" s="24" t="s">
        <v>5</v>
      </c>
    </row>
    <row r="10" spans="1:22" ht="33.75" customHeight="1" x14ac:dyDescent="0.3">
      <c r="A10" s="25">
        <v>33678209188</v>
      </c>
      <c r="B10" s="25">
        <v>30966628013</v>
      </c>
      <c r="C10" s="26">
        <v>28686876517</v>
      </c>
      <c r="D10" s="25">
        <v>24909871836</v>
      </c>
      <c r="E10" s="25">
        <v>19361554109</v>
      </c>
      <c r="F10" s="27" t="s">
        <v>6</v>
      </c>
      <c r="G10" s="28"/>
      <c r="J10" s="29"/>
      <c r="K10" s="29"/>
      <c r="L10" s="29"/>
      <c r="M10" s="29"/>
      <c r="N10" s="29"/>
      <c r="O10" s="29"/>
      <c r="R10" s="29"/>
      <c r="S10" s="29"/>
      <c r="T10" s="29"/>
      <c r="U10" s="29"/>
      <c r="V10" s="29"/>
    </row>
    <row r="11" spans="1:22" ht="33.75" customHeight="1" x14ac:dyDescent="0.3">
      <c r="A11" s="30">
        <v>1495174941</v>
      </c>
      <c r="B11" s="30">
        <v>1347159512</v>
      </c>
      <c r="C11" s="31">
        <v>1216629744</v>
      </c>
      <c r="D11" s="30">
        <v>1149084560</v>
      </c>
      <c r="E11" s="30">
        <v>1043991072</v>
      </c>
      <c r="F11" s="32" t="s">
        <v>7</v>
      </c>
      <c r="G11" s="28"/>
      <c r="J11" s="29"/>
      <c r="K11" s="29"/>
      <c r="L11" s="29"/>
      <c r="M11" s="29"/>
      <c r="N11" s="29"/>
      <c r="O11" s="29"/>
      <c r="R11" s="29"/>
      <c r="S11" s="29"/>
      <c r="T11" s="29"/>
      <c r="U11" s="29"/>
      <c r="V11" s="29"/>
    </row>
    <row r="12" spans="1:22" ht="33.75" customHeight="1" thickBot="1" x14ac:dyDescent="0.35">
      <c r="A12" s="33">
        <v>-330662118</v>
      </c>
      <c r="B12" s="33">
        <v>-335602562</v>
      </c>
      <c r="C12" s="34">
        <v>-274623701</v>
      </c>
      <c r="D12" s="33">
        <v>-300646020</v>
      </c>
      <c r="E12" s="33">
        <v>-11455117</v>
      </c>
      <c r="F12" s="35" t="s">
        <v>8</v>
      </c>
      <c r="G12" s="28"/>
      <c r="J12" s="29"/>
      <c r="K12" s="29"/>
      <c r="L12" s="29"/>
      <c r="M12" s="29"/>
      <c r="N12" s="29"/>
      <c r="O12" s="29"/>
      <c r="R12" s="29"/>
      <c r="S12" s="29"/>
      <c r="T12" s="29"/>
      <c r="U12" s="29"/>
      <c r="V12" s="29"/>
    </row>
    <row r="13" spans="1:22" ht="33.75" customHeight="1" thickBot="1" x14ac:dyDescent="0.35">
      <c r="A13" s="36">
        <f t="shared" ref="A13:C13" si="0">SUM(A10:A12)</f>
        <v>34842722011</v>
      </c>
      <c r="B13" s="36">
        <f t="shared" si="0"/>
        <v>31978184963</v>
      </c>
      <c r="C13" s="37">
        <f t="shared" si="0"/>
        <v>29628882560</v>
      </c>
      <c r="D13" s="36">
        <f>SUM(D10:D12)</f>
        <v>25758310376</v>
      </c>
      <c r="E13" s="36">
        <f>SUM(E10:E12)</f>
        <v>20394090064</v>
      </c>
      <c r="F13" s="38" t="s">
        <v>9</v>
      </c>
      <c r="G13" s="28"/>
      <c r="H13" s="39"/>
      <c r="I13" s="39"/>
      <c r="J13" s="39"/>
      <c r="K13" s="29"/>
      <c r="L13" s="29"/>
      <c r="M13" s="29"/>
      <c r="O13" s="29"/>
    </row>
    <row r="14" spans="1:22" ht="33.75" customHeight="1" x14ac:dyDescent="0.3">
      <c r="A14" s="25">
        <v>20099298</v>
      </c>
      <c r="B14" s="25">
        <v>1562098594</v>
      </c>
      <c r="C14" s="26">
        <v>1562097896</v>
      </c>
      <c r="D14" s="25">
        <v>81977135</v>
      </c>
      <c r="E14" s="25">
        <v>125269144</v>
      </c>
      <c r="F14" s="27" t="s">
        <v>10</v>
      </c>
      <c r="G14" s="28"/>
      <c r="J14" s="29"/>
      <c r="K14" s="29"/>
      <c r="L14" s="29"/>
      <c r="M14" s="29"/>
      <c r="N14" s="29"/>
      <c r="O14" s="29"/>
      <c r="R14" s="29"/>
      <c r="S14" s="29"/>
      <c r="T14" s="29"/>
      <c r="U14" s="29"/>
      <c r="V14" s="29"/>
    </row>
    <row r="15" spans="1:22" ht="33.75" customHeight="1" thickBot="1" x14ac:dyDescent="0.35">
      <c r="A15" s="33">
        <v>392074547</v>
      </c>
      <c r="B15" s="33">
        <v>908977765</v>
      </c>
      <c r="C15" s="34">
        <v>907322587</v>
      </c>
      <c r="D15" s="33">
        <v>520806253</v>
      </c>
      <c r="E15" s="33">
        <v>834073055</v>
      </c>
      <c r="F15" s="35" t="s">
        <v>11</v>
      </c>
      <c r="G15" s="28"/>
      <c r="J15" s="29"/>
      <c r="K15" s="29"/>
      <c r="L15" s="29"/>
      <c r="M15" s="29"/>
      <c r="N15" s="29"/>
      <c r="O15" s="29"/>
      <c r="R15" s="29"/>
      <c r="S15" s="29"/>
      <c r="T15" s="29"/>
      <c r="U15" s="29"/>
      <c r="V15" s="29"/>
    </row>
    <row r="16" spans="1:22" ht="33.75" customHeight="1" thickBot="1" x14ac:dyDescent="0.35">
      <c r="A16" s="40">
        <f t="shared" ref="A16:C16" si="1">SUM(A14:A15)</f>
        <v>412173845</v>
      </c>
      <c r="B16" s="40">
        <f t="shared" si="1"/>
        <v>2471076359</v>
      </c>
      <c r="C16" s="37">
        <f t="shared" si="1"/>
        <v>2469420483</v>
      </c>
      <c r="D16" s="40">
        <f>SUM(D14:D15)</f>
        <v>602783388</v>
      </c>
      <c r="E16" s="40">
        <f>SUM(E14:E15)</f>
        <v>959342199</v>
      </c>
      <c r="F16" s="41" t="s">
        <v>12</v>
      </c>
      <c r="G16" s="28"/>
      <c r="J16" s="29"/>
      <c r="K16" s="29"/>
      <c r="L16" s="29"/>
      <c r="M16" s="29"/>
      <c r="N16" s="29"/>
      <c r="O16" s="29"/>
      <c r="P16" s="29"/>
      <c r="Q16" s="29"/>
    </row>
    <row r="17" spans="1:22" ht="11.25" customHeight="1" thickBot="1" x14ac:dyDescent="0.35">
      <c r="A17" s="42"/>
      <c r="B17" s="42"/>
      <c r="C17" s="43"/>
      <c r="D17" s="42"/>
      <c r="E17" s="42"/>
      <c r="F17" s="44"/>
      <c r="G17" s="28"/>
      <c r="J17" s="29"/>
      <c r="K17" s="29"/>
      <c r="L17" s="29"/>
      <c r="M17" s="29"/>
      <c r="O17" s="29"/>
    </row>
    <row r="18" spans="1:22" ht="33.75" customHeight="1" thickBot="1" x14ac:dyDescent="0.35">
      <c r="A18" s="40">
        <f t="shared" ref="A18:C18" si="2">A16+A13</f>
        <v>35254895856</v>
      </c>
      <c r="B18" s="40">
        <f t="shared" si="2"/>
        <v>34449261322</v>
      </c>
      <c r="C18" s="37">
        <f t="shared" si="2"/>
        <v>32098303043</v>
      </c>
      <c r="D18" s="40">
        <f>D16+D13</f>
        <v>26361093764</v>
      </c>
      <c r="E18" s="40">
        <f>E16+E13</f>
        <v>21353432263</v>
      </c>
      <c r="F18" s="41" t="s">
        <v>13</v>
      </c>
      <c r="G18" s="45"/>
      <c r="H18" s="1" t="b">
        <f>INT(A18)=A18</f>
        <v>1</v>
      </c>
      <c r="I18" s="1" t="b">
        <f t="shared" ref="I18:L18" si="3">INT(B18)=B18</f>
        <v>1</v>
      </c>
      <c r="J18" s="1" t="b">
        <f t="shared" si="3"/>
        <v>1</v>
      </c>
      <c r="K18" s="1" t="b">
        <f t="shared" si="3"/>
        <v>1</v>
      </c>
      <c r="L18" s="1" t="b">
        <f t="shared" si="3"/>
        <v>1</v>
      </c>
      <c r="M18" s="29"/>
      <c r="O18" s="29"/>
    </row>
    <row r="19" spans="1:22" ht="11.25" customHeight="1" x14ac:dyDescent="0.3">
      <c r="C19" s="21"/>
      <c r="G19" s="45"/>
      <c r="J19" s="29"/>
      <c r="K19" s="29"/>
      <c r="L19" s="29"/>
      <c r="M19" s="29"/>
      <c r="O19" s="29"/>
    </row>
    <row r="20" spans="1:22" ht="37.5" customHeight="1" x14ac:dyDescent="0.3">
      <c r="A20" s="22"/>
      <c r="B20" s="22"/>
      <c r="C20" s="23"/>
      <c r="D20" s="22"/>
      <c r="E20" s="22"/>
      <c r="F20" s="24" t="s">
        <v>14</v>
      </c>
      <c r="G20" s="28"/>
      <c r="J20" s="29"/>
      <c r="K20" s="29"/>
      <c r="L20" s="29"/>
      <c r="M20" s="29"/>
      <c r="O20" s="29"/>
    </row>
    <row r="21" spans="1:22" ht="33.75" customHeight="1" x14ac:dyDescent="0.3">
      <c r="A21" s="25">
        <v>42008871999</v>
      </c>
      <c r="B21" s="25">
        <v>40251294831</v>
      </c>
      <c r="C21" s="26">
        <v>36896087978</v>
      </c>
      <c r="D21" s="25">
        <v>37996808217</v>
      </c>
      <c r="E21" s="25">
        <v>33944406317</v>
      </c>
      <c r="F21" s="27" t="s">
        <v>15</v>
      </c>
      <c r="G21" s="28"/>
      <c r="K21" s="29"/>
      <c r="L21" s="29"/>
      <c r="M21" s="29"/>
      <c r="N21" s="29"/>
      <c r="O21" s="29"/>
      <c r="R21" s="29"/>
      <c r="S21" s="29"/>
      <c r="T21" s="29"/>
      <c r="U21" s="29"/>
      <c r="V21" s="29"/>
    </row>
    <row r="22" spans="1:22" ht="33.75" customHeight="1" x14ac:dyDescent="0.3">
      <c r="A22" s="30">
        <v>450263427</v>
      </c>
      <c r="B22" s="30">
        <v>737200339</v>
      </c>
      <c r="C22" s="31">
        <v>671309957</v>
      </c>
      <c r="D22" s="30">
        <v>878058920</v>
      </c>
      <c r="E22" s="30">
        <v>861031196</v>
      </c>
      <c r="F22" s="32" t="s">
        <v>16</v>
      </c>
      <c r="G22" s="28"/>
      <c r="I22" s="29"/>
      <c r="J22" s="29"/>
      <c r="K22" s="29"/>
      <c r="L22" s="29"/>
      <c r="M22" s="29"/>
      <c r="N22" s="29"/>
      <c r="O22" s="29"/>
      <c r="R22" s="29"/>
      <c r="S22" s="29"/>
      <c r="T22" s="29"/>
      <c r="U22" s="29"/>
      <c r="V22" s="29"/>
    </row>
    <row r="23" spans="1:22" ht="33.75" customHeight="1" x14ac:dyDescent="0.3">
      <c r="A23" s="30">
        <v>13355191</v>
      </c>
      <c r="B23" s="30">
        <v>13355191</v>
      </c>
      <c r="C23" s="31">
        <v>36537951</v>
      </c>
      <c r="D23" s="30">
        <v>14890512</v>
      </c>
      <c r="E23" s="30">
        <v>131437399</v>
      </c>
      <c r="F23" s="32" t="s">
        <v>17</v>
      </c>
      <c r="G23" s="28">
        <v>36999280550</v>
      </c>
      <c r="I23" s="39"/>
      <c r="J23" s="39"/>
      <c r="K23" s="39"/>
      <c r="L23" s="29"/>
      <c r="M23" s="29"/>
      <c r="N23" s="29"/>
      <c r="O23" s="29"/>
      <c r="R23" s="29"/>
      <c r="S23" s="29"/>
      <c r="T23" s="29"/>
      <c r="U23" s="29"/>
      <c r="V23" s="29"/>
    </row>
    <row r="24" spans="1:22" ht="33.75" customHeight="1" x14ac:dyDescent="0.3">
      <c r="A24" s="30">
        <v>392074547</v>
      </c>
      <c r="B24" s="30">
        <v>908977765</v>
      </c>
      <c r="C24" s="31">
        <v>907322587</v>
      </c>
      <c r="D24" s="30">
        <v>521502853</v>
      </c>
      <c r="E24" s="30">
        <v>819332644</v>
      </c>
      <c r="F24" s="32" t="s">
        <v>18</v>
      </c>
      <c r="G24" s="28">
        <f>D27-G23</f>
        <v>5847881300</v>
      </c>
      <c r="J24" s="29"/>
      <c r="K24" s="29"/>
      <c r="L24" s="29"/>
      <c r="M24" s="29"/>
      <c r="N24" s="29"/>
      <c r="O24" s="29"/>
      <c r="R24" s="29"/>
      <c r="S24" s="29"/>
      <c r="T24" s="29"/>
      <c r="U24" s="29"/>
      <c r="V24" s="29"/>
    </row>
    <row r="25" spans="1:22" ht="33.75" customHeight="1" x14ac:dyDescent="0.3">
      <c r="A25" s="30">
        <v>2458431667</v>
      </c>
      <c r="B25" s="30">
        <v>4716344602</v>
      </c>
      <c r="C25" s="31">
        <v>4132115353</v>
      </c>
      <c r="D25" s="30">
        <v>3403039281</v>
      </c>
      <c r="E25" s="30">
        <v>1359572493</v>
      </c>
      <c r="F25" s="32" t="s">
        <v>19</v>
      </c>
      <c r="H25" s="28"/>
      <c r="K25" s="29"/>
      <c r="M25" s="29"/>
      <c r="N25" s="29"/>
      <c r="O25" s="29"/>
      <c r="P25" s="29"/>
      <c r="Q25" s="29"/>
      <c r="R25" s="29"/>
      <c r="S25" s="29"/>
      <c r="T25" s="29"/>
      <c r="U25" s="29"/>
      <c r="V25" s="29"/>
    </row>
    <row r="26" spans="1:22" ht="33.75" customHeight="1" thickBot="1" x14ac:dyDescent="0.35">
      <c r="A26" s="46">
        <v>42008872</v>
      </c>
      <c r="B26" s="46">
        <v>40251295</v>
      </c>
      <c r="C26" s="47">
        <v>36896088</v>
      </c>
      <c r="D26" s="46">
        <v>32862067</v>
      </c>
      <c r="E26" s="46">
        <v>29304452</v>
      </c>
      <c r="F26" s="48" t="s">
        <v>20</v>
      </c>
      <c r="G26" s="28"/>
      <c r="J26" s="29"/>
      <c r="K26" s="29"/>
      <c r="L26" s="29"/>
      <c r="M26" s="29"/>
      <c r="N26" s="29"/>
      <c r="O26" s="29"/>
      <c r="R26" s="29"/>
      <c r="S26" s="29"/>
      <c r="T26" s="29"/>
      <c r="U26" s="29"/>
      <c r="V26" s="29"/>
    </row>
    <row r="27" spans="1:22" ht="33.75" customHeight="1" thickBot="1" x14ac:dyDescent="0.35">
      <c r="A27" s="40">
        <f t="shared" ref="A27:C27" si="4">SUM(A21:A26)</f>
        <v>45365005703</v>
      </c>
      <c r="B27" s="40">
        <f t="shared" si="4"/>
        <v>46667424023</v>
      </c>
      <c r="C27" s="37">
        <f t="shared" si="4"/>
        <v>42680269914</v>
      </c>
      <c r="D27" s="40">
        <f>SUM(D21:D26)</f>
        <v>42847161850</v>
      </c>
      <c r="E27" s="40">
        <f>SUM(E21:E26)</f>
        <v>37145084501</v>
      </c>
      <c r="F27" s="41" t="s">
        <v>21</v>
      </c>
      <c r="G27" s="45"/>
      <c r="H27" s="1" t="b">
        <f>INT(A27)=A27</f>
        <v>1</v>
      </c>
      <c r="I27" s="1" t="b">
        <f t="shared" ref="I27:L27" si="5">INT(B27)=B27</f>
        <v>1</v>
      </c>
      <c r="J27" s="1" t="b">
        <f t="shared" si="5"/>
        <v>1</v>
      </c>
      <c r="K27" s="1" t="b">
        <f t="shared" si="5"/>
        <v>1</v>
      </c>
      <c r="L27" s="1" t="b">
        <f t="shared" si="5"/>
        <v>1</v>
      </c>
      <c r="M27" s="29"/>
    </row>
    <row r="28" spans="1:22" ht="33.75" customHeight="1" x14ac:dyDescent="0.3">
      <c r="A28" s="25">
        <v>-703294005</v>
      </c>
      <c r="B28" s="25">
        <v>-704436689</v>
      </c>
      <c r="C28" s="26">
        <v>-339147496</v>
      </c>
      <c r="D28" s="25">
        <v>-314176418</v>
      </c>
      <c r="E28" s="25">
        <v>-199982303</v>
      </c>
      <c r="F28" s="27" t="s">
        <v>22</v>
      </c>
      <c r="G28" s="45"/>
      <c r="J28" s="29"/>
      <c r="K28" s="29"/>
      <c r="L28" s="29"/>
      <c r="M28" s="29"/>
    </row>
    <row r="29" spans="1:22" ht="33.75" customHeight="1" x14ac:dyDescent="0.3">
      <c r="A29" s="30">
        <v>-4133324000</v>
      </c>
      <c r="B29" s="30">
        <v>-1910516000</v>
      </c>
      <c r="C29" s="31">
        <v>-1761945000</v>
      </c>
      <c r="D29" s="30">
        <v>-2440569679</v>
      </c>
      <c r="E29" s="30">
        <v>-3847803498</v>
      </c>
      <c r="F29" s="49" t="s">
        <v>23</v>
      </c>
      <c r="G29" s="45"/>
      <c r="J29" s="29"/>
      <c r="K29" s="29"/>
      <c r="L29" s="29"/>
      <c r="M29" s="29"/>
    </row>
    <row r="30" spans="1:22" ht="33.75" customHeight="1" x14ac:dyDescent="0.3">
      <c r="A30" s="25">
        <v>-2864715</v>
      </c>
      <c r="B30" s="25">
        <v>-9776683</v>
      </c>
      <c r="C30" s="26">
        <v>-21427102</v>
      </c>
      <c r="D30" s="25">
        <v>-25216838</v>
      </c>
      <c r="E30" s="25">
        <v>-12185377</v>
      </c>
      <c r="F30" s="50" t="s">
        <v>24</v>
      </c>
      <c r="G30" s="51"/>
      <c r="J30" s="29"/>
      <c r="K30" s="29"/>
      <c r="L30" s="29"/>
      <c r="M30" s="29"/>
    </row>
    <row r="31" spans="1:22" ht="33.75" customHeight="1" thickBot="1" x14ac:dyDescent="0.35">
      <c r="A31" s="33">
        <v>0</v>
      </c>
      <c r="B31" s="33">
        <v>0</v>
      </c>
      <c r="C31" s="34">
        <v>0</v>
      </c>
      <c r="D31" s="33">
        <v>-75000000</v>
      </c>
      <c r="E31" s="33">
        <v>-225721671</v>
      </c>
      <c r="F31" s="52" t="s">
        <v>25</v>
      </c>
      <c r="G31" s="51"/>
      <c r="J31" s="29"/>
      <c r="K31" s="29"/>
      <c r="L31" s="29"/>
      <c r="M31" s="29"/>
    </row>
    <row r="32" spans="1:22" ht="33.75" customHeight="1" thickBot="1" x14ac:dyDescent="0.35">
      <c r="A32" s="40">
        <f t="shared" ref="A32:C32" si="6">SUM(A27:A31)</f>
        <v>40525522983</v>
      </c>
      <c r="B32" s="40">
        <f t="shared" si="6"/>
        <v>44042694651</v>
      </c>
      <c r="C32" s="37">
        <f t="shared" si="6"/>
        <v>40557750316</v>
      </c>
      <c r="D32" s="40">
        <f>SUM(D27:D31)</f>
        <v>39992198915</v>
      </c>
      <c r="E32" s="40">
        <f>SUM(E27:E31)</f>
        <v>32859391652</v>
      </c>
      <c r="F32" s="41" t="s">
        <v>26</v>
      </c>
      <c r="G32" s="45"/>
      <c r="J32" s="29"/>
      <c r="K32" s="29"/>
      <c r="L32" s="29"/>
      <c r="M32" s="29"/>
    </row>
    <row r="33" spans="1:13" ht="11.25" customHeight="1" x14ac:dyDescent="0.3">
      <c r="C33" s="21"/>
      <c r="G33" s="29"/>
      <c r="J33" s="29"/>
      <c r="K33" s="29"/>
      <c r="L33" s="29"/>
      <c r="M33" s="29"/>
    </row>
    <row r="34" spans="1:13" ht="37.5" customHeight="1" x14ac:dyDescent="0.3">
      <c r="A34" s="53"/>
      <c r="B34" s="53"/>
      <c r="C34" s="54"/>
      <c r="D34" s="53"/>
      <c r="E34" s="22"/>
      <c r="F34" s="24" t="s">
        <v>27</v>
      </c>
      <c r="G34" s="45"/>
      <c r="J34" s="29"/>
      <c r="K34" s="29"/>
      <c r="L34" s="29"/>
      <c r="M34" s="29"/>
    </row>
    <row r="35" spans="1:13" ht="33.75" customHeight="1" x14ac:dyDescent="0.3">
      <c r="A35" s="25">
        <f t="shared" ref="A35:D35" si="7">A18</f>
        <v>35254895856</v>
      </c>
      <c r="B35" s="25">
        <f t="shared" si="7"/>
        <v>34449261322</v>
      </c>
      <c r="C35" s="26">
        <f t="shared" si="7"/>
        <v>32098303043</v>
      </c>
      <c r="D35" s="25">
        <f t="shared" si="7"/>
        <v>26361093764</v>
      </c>
      <c r="E35" s="25">
        <f>E18</f>
        <v>21353432263</v>
      </c>
      <c r="F35" s="27" t="s">
        <v>13</v>
      </c>
      <c r="G35" s="28"/>
      <c r="H35" s="29"/>
      <c r="J35" s="29"/>
      <c r="K35" s="29"/>
      <c r="L35" s="29"/>
      <c r="M35" s="29"/>
    </row>
    <row r="36" spans="1:13" ht="33.75" customHeight="1" thickBot="1" x14ac:dyDescent="0.35">
      <c r="A36" s="46">
        <f>-A32</f>
        <v>-40525522983</v>
      </c>
      <c r="B36" s="46">
        <f>-B32</f>
        <v>-44042694651</v>
      </c>
      <c r="C36" s="47">
        <f>-C32</f>
        <v>-40557750316</v>
      </c>
      <c r="D36" s="46">
        <f>-D32</f>
        <v>-39992198915</v>
      </c>
      <c r="E36" s="46">
        <f>-E32</f>
        <v>-32859391652</v>
      </c>
      <c r="F36" s="48" t="s">
        <v>28</v>
      </c>
      <c r="G36" s="28"/>
      <c r="J36" s="29"/>
      <c r="K36" s="29"/>
      <c r="L36" s="29"/>
      <c r="M36" s="29"/>
    </row>
    <row r="37" spans="1:13" ht="33.75" customHeight="1" thickBot="1" x14ac:dyDescent="0.35">
      <c r="A37" s="40">
        <f t="shared" ref="A37:C37" si="8">SUM(A35:A36)</f>
        <v>-5270627127</v>
      </c>
      <c r="B37" s="40">
        <f t="shared" si="8"/>
        <v>-9593433329</v>
      </c>
      <c r="C37" s="37">
        <f t="shared" si="8"/>
        <v>-8459447273</v>
      </c>
      <c r="D37" s="40">
        <f>SUM(D35:D36)</f>
        <v>-13631105151</v>
      </c>
      <c r="E37" s="40">
        <f>SUM(E35:E36)</f>
        <v>-11505959389</v>
      </c>
      <c r="F37" s="41" t="s">
        <v>29</v>
      </c>
      <c r="G37" s="28"/>
      <c r="J37" s="29"/>
      <c r="K37" s="29"/>
      <c r="L37" s="29"/>
      <c r="M37" s="29"/>
    </row>
    <row r="38" spans="1:13" ht="11.25" customHeight="1" thickBot="1" x14ac:dyDescent="0.35">
      <c r="C38" s="21"/>
      <c r="J38" s="29"/>
      <c r="K38" s="29"/>
      <c r="L38" s="29"/>
      <c r="M38" s="29"/>
    </row>
    <row r="39" spans="1:13" ht="33.75" customHeight="1" thickBot="1" x14ac:dyDescent="0.35">
      <c r="A39" s="40">
        <f t="shared" ref="A39:D39" si="9">SUM(A40:A41)</f>
        <v>-1189203214</v>
      </c>
      <c r="B39" s="40">
        <f t="shared" si="9"/>
        <v>-5765164364</v>
      </c>
      <c r="C39" s="37">
        <f t="shared" si="9"/>
        <v>-5022598936</v>
      </c>
      <c r="D39" s="40">
        <f t="shared" si="9"/>
        <v>-10396662358</v>
      </c>
      <c r="E39" s="40">
        <f>SUM(E40:E41)</f>
        <v>-9401493847</v>
      </c>
      <c r="F39" s="41" t="s">
        <v>30</v>
      </c>
      <c r="G39" s="28"/>
      <c r="J39" s="29"/>
      <c r="K39" s="29"/>
      <c r="L39" s="29"/>
      <c r="M39" s="29"/>
    </row>
    <row r="40" spans="1:13" ht="33.75" customHeight="1" x14ac:dyDescent="0.3">
      <c r="A40" s="25">
        <f t="shared" ref="A40:D40" si="10">A37</f>
        <v>-5270627127</v>
      </c>
      <c r="B40" s="25">
        <f t="shared" si="10"/>
        <v>-9593433329</v>
      </c>
      <c r="C40" s="26">
        <f t="shared" si="10"/>
        <v>-8459447273</v>
      </c>
      <c r="D40" s="25">
        <f t="shared" si="10"/>
        <v>-13631105151</v>
      </c>
      <c r="E40" s="25">
        <f>E37</f>
        <v>-11505959389</v>
      </c>
      <c r="F40" s="27" t="s">
        <v>29</v>
      </c>
      <c r="G40" s="28"/>
      <c r="J40" s="29"/>
      <c r="K40" s="29"/>
      <c r="L40" s="29"/>
      <c r="M40" s="29"/>
    </row>
    <row r="41" spans="1:13" ht="33.75" customHeight="1" x14ac:dyDescent="0.3">
      <c r="A41" s="25">
        <v>4081423913</v>
      </c>
      <c r="B41" s="25">
        <v>3828268965</v>
      </c>
      <c r="C41" s="31">
        <v>3436848337</v>
      </c>
      <c r="D41" s="30">
        <v>3234442793</v>
      </c>
      <c r="E41" s="30">
        <v>2104465542</v>
      </c>
      <c r="F41" s="32" t="s">
        <v>31</v>
      </c>
      <c r="J41" s="29"/>
      <c r="K41" s="29"/>
      <c r="L41" s="29"/>
      <c r="M41" s="29"/>
    </row>
    <row r="42" spans="1:13" ht="11.25" customHeight="1" x14ac:dyDescent="0.3">
      <c r="C42" s="21"/>
      <c r="J42" s="29"/>
      <c r="K42" s="29"/>
      <c r="L42" s="29"/>
      <c r="M42" s="29"/>
    </row>
    <row r="43" spans="1:13" ht="37.5" customHeight="1" x14ac:dyDescent="0.3">
      <c r="A43" s="22"/>
      <c r="B43" s="22"/>
      <c r="C43" s="23"/>
      <c r="D43" s="22"/>
      <c r="E43" s="22"/>
      <c r="F43" s="24" t="s">
        <v>32</v>
      </c>
      <c r="J43" s="29"/>
      <c r="K43" s="29"/>
      <c r="L43" s="29"/>
      <c r="M43" s="29"/>
    </row>
    <row r="44" spans="1:13" ht="33.75" customHeight="1" x14ac:dyDescent="0.3">
      <c r="A44" s="55">
        <f t="shared" ref="A44:D44" si="11">SUM(A45:A49)</f>
        <v>-903892333</v>
      </c>
      <c r="B44" s="55">
        <f t="shared" si="11"/>
        <v>3576828602</v>
      </c>
      <c r="C44" s="56">
        <f t="shared" si="11"/>
        <v>4683170353</v>
      </c>
      <c r="D44" s="55">
        <f t="shared" si="11"/>
        <v>2504469602</v>
      </c>
      <c r="E44" s="55">
        <f>SUM(E45:E49)</f>
        <v>5182139512</v>
      </c>
      <c r="F44" s="57" t="s">
        <v>33</v>
      </c>
      <c r="J44" s="29"/>
      <c r="K44" s="29"/>
      <c r="L44" s="29"/>
      <c r="M44" s="29"/>
    </row>
    <row r="45" spans="1:13" ht="33.75" customHeight="1" x14ac:dyDescent="0.3">
      <c r="A45" s="58">
        <v>2458431667</v>
      </c>
      <c r="B45" s="58">
        <v>4716344602</v>
      </c>
      <c r="C45" s="59">
        <v>4132115353</v>
      </c>
      <c r="D45" s="58">
        <v>3403039281</v>
      </c>
      <c r="E45" s="58">
        <v>1317739806</v>
      </c>
      <c r="F45" s="60" t="s">
        <v>34</v>
      </c>
      <c r="G45" s="28"/>
      <c r="J45" s="29"/>
      <c r="K45" s="29"/>
      <c r="L45" s="29"/>
      <c r="M45" s="29"/>
    </row>
    <row r="46" spans="1:13" ht="33.75" customHeight="1" x14ac:dyDescent="0.3">
      <c r="A46" s="30">
        <v>0</v>
      </c>
      <c r="B46" s="30">
        <v>0</v>
      </c>
      <c r="C46" s="31">
        <v>1542000000</v>
      </c>
      <c r="D46" s="30">
        <f>100000000*15.42</f>
        <v>1542000000</v>
      </c>
      <c r="E46" s="30">
        <v>0</v>
      </c>
      <c r="F46" s="61" t="s">
        <v>35</v>
      </c>
      <c r="G46" s="28"/>
      <c r="J46" s="29"/>
      <c r="K46" s="29"/>
      <c r="L46" s="29"/>
      <c r="M46" s="29"/>
    </row>
    <row r="47" spans="1:13" ht="33.75" customHeight="1" x14ac:dyDescent="0.3">
      <c r="A47" s="30">
        <v>0</v>
      </c>
      <c r="B47" s="30">
        <v>0</v>
      </c>
      <c r="C47" s="31">
        <v>0</v>
      </c>
      <c r="D47" s="30">
        <v>0</v>
      </c>
      <c r="E47" s="30">
        <v>7712203204</v>
      </c>
      <c r="F47" s="61" t="s">
        <v>36</v>
      </c>
      <c r="G47" s="28"/>
      <c r="J47" s="29"/>
      <c r="K47" s="29"/>
      <c r="L47" s="29"/>
      <c r="M47" s="29"/>
    </row>
    <row r="48" spans="1:13" ht="33.75" customHeight="1" x14ac:dyDescent="0.3">
      <c r="A48" s="30">
        <v>771000000</v>
      </c>
      <c r="B48" s="30">
        <v>771000000</v>
      </c>
      <c r="C48" s="31">
        <v>771000000</v>
      </c>
      <c r="D48" s="30">
        <v>0</v>
      </c>
      <c r="E48" s="30">
        <v>0</v>
      </c>
      <c r="F48" s="61" t="s">
        <v>37</v>
      </c>
      <c r="G48" s="28"/>
      <c r="J48" s="29"/>
      <c r="K48" s="29"/>
      <c r="L48" s="29"/>
      <c r="M48" s="29"/>
    </row>
    <row r="49" spans="1:13" ht="33.75" customHeight="1" x14ac:dyDescent="0.3">
      <c r="A49" s="30">
        <f t="shared" ref="A49:D49" si="12">A29</f>
        <v>-4133324000</v>
      </c>
      <c r="B49" s="30">
        <f t="shared" si="12"/>
        <v>-1910516000</v>
      </c>
      <c r="C49" s="31">
        <f t="shared" si="12"/>
        <v>-1761945000</v>
      </c>
      <c r="D49" s="30">
        <f t="shared" si="12"/>
        <v>-2440569679</v>
      </c>
      <c r="E49" s="30">
        <f>E29</f>
        <v>-3847803498</v>
      </c>
      <c r="F49" s="61" t="s">
        <v>38</v>
      </c>
      <c r="G49" s="28"/>
      <c r="J49" s="29"/>
      <c r="K49" s="29"/>
      <c r="L49" s="29"/>
      <c r="M49" s="29"/>
    </row>
    <row r="50" spans="1:13" ht="33.75" customHeight="1" x14ac:dyDescent="0.3">
      <c r="A50" s="62">
        <f>SUM(A51:A58)</f>
        <v>6174519460</v>
      </c>
      <c r="B50" s="62">
        <f>SUM(B51:B58)</f>
        <v>6016604727</v>
      </c>
      <c r="C50" s="63">
        <f>SUM(C51:C58)</f>
        <v>3776276920</v>
      </c>
      <c r="D50" s="62">
        <f>SUM(D51:D58)</f>
        <v>11126635549</v>
      </c>
      <c r="E50" s="62">
        <f>SUM(E51:E58)</f>
        <v>6323819877</v>
      </c>
      <c r="F50" s="64" t="s">
        <v>39</v>
      </c>
      <c r="G50" s="28"/>
      <c r="J50" s="29"/>
      <c r="K50" s="29"/>
      <c r="L50" s="29"/>
      <c r="M50" s="29"/>
    </row>
    <row r="51" spans="1:13" ht="33.75" customHeight="1" x14ac:dyDescent="0.3">
      <c r="A51" s="33">
        <v>6861291120</v>
      </c>
      <c r="B51" s="33">
        <v>6569031673</v>
      </c>
      <c r="C51" s="34">
        <v>4733655287</v>
      </c>
      <c r="D51" s="33">
        <v>12022111867</v>
      </c>
      <c r="E51" s="33">
        <v>7235642760</v>
      </c>
      <c r="F51" s="65" t="s">
        <v>40</v>
      </c>
      <c r="G51" s="66">
        <f>C50-SUM(C55:C57)</f>
        <v>5008278988</v>
      </c>
      <c r="H51" s="29"/>
      <c r="I51" s="29"/>
      <c r="J51" s="29"/>
      <c r="K51" s="29"/>
      <c r="L51" s="29"/>
      <c r="M51" s="29"/>
    </row>
    <row r="52" spans="1:13" ht="33.75" hidden="1" customHeight="1" x14ac:dyDescent="0.3">
      <c r="A52" s="30">
        <v>0</v>
      </c>
      <c r="B52" s="30">
        <v>0</v>
      </c>
      <c r="C52" s="31">
        <v>0</v>
      </c>
      <c r="D52" s="30">
        <v>0</v>
      </c>
      <c r="E52" s="30">
        <v>0</v>
      </c>
      <c r="F52" s="61" t="s">
        <v>41</v>
      </c>
      <c r="G52" s="28"/>
      <c r="I52" s="29"/>
      <c r="J52" s="29"/>
      <c r="K52" s="29"/>
      <c r="L52" s="29"/>
      <c r="M52" s="29"/>
    </row>
    <row r="53" spans="1:13" ht="33.75" customHeight="1" x14ac:dyDescent="0.3">
      <c r="A53" s="30">
        <v>771000000</v>
      </c>
      <c r="B53" s="30">
        <v>771000000</v>
      </c>
      <c r="C53" s="31">
        <v>0</v>
      </c>
      <c r="D53" s="30">
        <v>0</v>
      </c>
      <c r="E53" s="30">
        <v>0</v>
      </c>
      <c r="F53" s="61" t="s">
        <v>42</v>
      </c>
      <c r="G53" s="28"/>
      <c r="H53" s="29"/>
      <c r="J53" s="29"/>
      <c r="K53" s="29"/>
      <c r="L53" s="29"/>
      <c r="M53" s="29"/>
    </row>
    <row r="54" spans="1:13" ht="33.75" customHeight="1" x14ac:dyDescent="0.3">
      <c r="A54" s="30">
        <v>330662118</v>
      </c>
      <c r="B54" s="30">
        <v>335602562</v>
      </c>
      <c r="C54" s="31">
        <v>274623701</v>
      </c>
      <c r="D54" s="30">
        <v>300646020</v>
      </c>
      <c r="E54" s="30">
        <v>11455117</v>
      </c>
      <c r="F54" s="61" t="s">
        <v>43</v>
      </c>
      <c r="G54" s="28"/>
      <c r="J54" s="29"/>
      <c r="K54" s="29"/>
      <c r="L54" s="29"/>
      <c r="M54" s="29"/>
    </row>
    <row r="55" spans="1:13" ht="33.75" customHeight="1" x14ac:dyDescent="0.3">
      <c r="A55" s="25">
        <f t="shared" ref="A55:D55" si="13">A28</f>
        <v>-703294005</v>
      </c>
      <c r="B55" s="25">
        <f t="shared" si="13"/>
        <v>-704436689</v>
      </c>
      <c r="C55" s="26">
        <f t="shared" si="13"/>
        <v>-339147496</v>
      </c>
      <c r="D55" s="25">
        <f t="shared" si="13"/>
        <v>-314176418</v>
      </c>
      <c r="E55" s="25">
        <f>E28</f>
        <v>-199982303</v>
      </c>
      <c r="F55" s="67" t="s">
        <v>22</v>
      </c>
      <c r="G55" s="28"/>
      <c r="J55" s="29"/>
      <c r="K55" s="29"/>
      <c r="L55" s="29"/>
      <c r="M55" s="29"/>
    </row>
    <row r="56" spans="1:13" ht="33.75" customHeight="1" x14ac:dyDescent="0.3">
      <c r="A56" s="25">
        <v>-1082275058</v>
      </c>
      <c r="B56" s="25">
        <v>-944816136</v>
      </c>
      <c r="C56" s="26">
        <v>-871427470</v>
      </c>
      <c r="D56" s="25">
        <v>-781729082</v>
      </c>
      <c r="E56" s="25">
        <v>-485388649</v>
      </c>
      <c r="F56" s="68" t="s">
        <v>44</v>
      </c>
      <c r="G56" s="28"/>
      <c r="J56" s="29"/>
      <c r="K56" s="29"/>
      <c r="L56" s="29"/>
      <c r="M56" s="29"/>
    </row>
    <row r="57" spans="1:13" ht="33.75" customHeight="1" x14ac:dyDescent="0.3">
      <c r="A57" s="25">
        <f t="shared" ref="A57:E58" si="14">A30</f>
        <v>-2864715</v>
      </c>
      <c r="B57" s="25">
        <f t="shared" si="14"/>
        <v>-9776683</v>
      </c>
      <c r="C57" s="26">
        <f t="shared" si="14"/>
        <v>-21427102</v>
      </c>
      <c r="D57" s="25">
        <f t="shared" si="14"/>
        <v>-25216838</v>
      </c>
      <c r="E57" s="25">
        <f t="shared" si="14"/>
        <v>-12185377</v>
      </c>
      <c r="F57" s="68" t="s">
        <v>24</v>
      </c>
      <c r="G57" s="28"/>
      <c r="J57" s="29"/>
      <c r="K57" s="29"/>
      <c r="L57" s="29"/>
      <c r="M57" s="29"/>
    </row>
    <row r="58" spans="1:13" ht="33.75" customHeight="1" thickBot="1" x14ac:dyDescent="0.35">
      <c r="A58" s="33">
        <f t="shared" si="14"/>
        <v>0</v>
      </c>
      <c r="B58" s="33">
        <f t="shared" si="14"/>
        <v>0</v>
      </c>
      <c r="C58" s="34">
        <f t="shared" si="14"/>
        <v>0</v>
      </c>
      <c r="D58" s="33">
        <f t="shared" si="14"/>
        <v>-75000000</v>
      </c>
      <c r="E58" s="33">
        <f t="shared" si="14"/>
        <v>-225721671</v>
      </c>
      <c r="F58" s="69" t="s">
        <v>25</v>
      </c>
      <c r="G58" s="28"/>
      <c r="J58" s="29"/>
      <c r="K58" s="29"/>
      <c r="L58" s="29"/>
      <c r="M58" s="29"/>
    </row>
    <row r="59" spans="1:13" ht="33.75" customHeight="1" thickBot="1" x14ac:dyDescent="0.35">
      <c r="A59" s="40">
        <f>A50+A44</f>
        <v>5270627127</v>
      </c>
      <c r="B59" s="40">
        <f>B50+B44</f>
        <v>9593433329</v>
      </c>
      <c r="C59" s="37">
        <f>C50+C44</f>
        <v>8459447273</v>
      </c>
      <c r="D59" s="40">
        <f>D50+D44</f>
        <v>13631105151</v>
      </c>
      <c r="E59" s="40">
        <f>E50+E44</f>
        <v>11505959389</v>
      </c>
      <c r="F59" s="41" t="s">
        <v>45</v>
      </c>
      <c r="G59" s="28">
        <f>C59-SUM(C55:C57)-C49</f>
        <v>11453394341</v>
      </c>
      <c r="H59" s="1" t="b">
        <f>INT(A59)=A59</f>
        <v>1</v>
      </c>
      <c r="I59" s="1" t="b">
        <f t="shared" ref="I59:L59" si="15">INT(B59)=B59</f>
        <v>1</v>
      </c>
      <c r="J59" s="1" t="b">
        <f t="shared" si="15"/>
        <v>1</v>
      </c>
      <c r="K59" s="1" t="b">
        <f t="shared" si="15"/>
        <v>1</v>
      </c>
      <c r="L59" s="1" t="b">
        <f t="shared" si="15"/>
        <v>1</v>
      </c>
      <c r="M59" s="29"/>
    </row>
    <row r="60" spans="1:13" ht="11.25" customHeight="1" x14ac:dyDescent="0.3">
      <c r="C60" s="21"/>
    </row>
    <row r="61" spans="1:13" ht="37.5" customHeight="1" x14ac:dyDescent="0.3">
      <c r="A61" s="22"/>
      <c r="B61" s="22"/>
      <c r="C61" s="23"/>
      <c r="D61" s="22"/>
      <c r="E61" s="22"/>
      <c r="F61" s="24" t="s">
        <v>46</v>
      </c>
    </row>
    <row r="62" spans="1:13" ht="33.75" customHeight="1" x14ac:dyDescent="0.3">
      <c r="A62" s="70">
        <v>123829.4</v>
      </c>
      <c r="B62" s="70">
        <v>112846.8</v>
      </c>
      <c r="C62" s="71">
        <v>104389.7</v>
      </c>
      <c r="D62" s="70">
        <v>95241.1</v>
      </c>
      <c r="E62" s="70">
        <v>83098.3</v>
      </c>
      <c r="F62" s="72" t="s">
        <v>47</v>
      </c>
    </row>
    <row r="63" spans="1:13" ht="33.75" customHeight="1" x14ac:dyDescent="0.3">
      <c r="A63" s="73">
        <v>100380.5</v>
      </c>
      <c r="B63" s="73">
        <v>93249.600000000006</v>
      </c>
      <c r="C63" s="74">
        <v>87945.4</v>
      </c>
      <c r="D63" s="73">
        <v>81768.399999999994</v>
      </c>
      <c r="E63" s="73">
        <v>72812.800000000003</v>
      </c>
      <c r="F63" s="75" t="s">
        <v>48</v>
      </c>
    </row>
    <row r="64" spans="1:13" ht="33.75" customHeight="1" x14ac:dyDescent="0.3">
      <c r="A64" s="76">
        <f t="shared" ref="A64:C64" si="16">SUM(A65:A67)</f>
        <v>126747.59999999999</v>
      </c>
      <c r="B64" s="76">
        <f t="shared" si="16"/>
        <v>122852.2</v>
      </c>
      <c r="C64" s="77">
        <f t="shared" si="16"/>
        <v>113692.2</v>
      </c>
      <c r="D64" s="76">
        <f>SUM(D65:D67)</f>
        <v>105731</v>
      </c>
      <c r="E64" s="76">
        <f>SUM(E65:E67)</f>
        <v>94401.4</v>
      </c>
      <c r="F64" s="78" t="s">
        <v>49</v>
      </c>
    </row>
    <row r="65" spans="1:7" ht="33.75" customHeight="1" x14ac:dyDescent="0.3">
      <c r="A65" s="73">
        <v>44235.3</v>
      </c>
      <c r="B65" s="73">
        <v>43970.7</v>
      </c>
      <c r="C65" s="74">
        <v>39986.1</v>
      </c>
      <c r="D65" s="73">
        <v>35403.1</v>
      </c>
      <c r="E65" s="73">
        <v>31824.5</v>
      </c>
      <c r="F65" s="79" t="s">
        <v>50</v>
      </c>
    </row>
    <row r="66" spans="1:7" ht="33.75" customHeight="1" x14ac:dyDescent="0.3">
      <c r="A66" s="70">
        <v>72182.399999999994</v>
      </c>
      <c r="B66" s="70">
        <v>67301.600000000006</v>
      </c>
      <c r="C66" s="71">
        <v>61967.8</v>
      </c>
      <c r="D66" s="70">
        <v>57934.400000000001</v>
      </c>
      <c r="E66" s="70">
        <v>48461.5</v>
      </c>
      <c r="F66" s="80" t="s">
        <v>51</v>
      </c>
    </row>
    <row r="67" spans="1:7" ht="33.75" customHeight="1" thickBot="1" x14ac:dyDescent="0.35">
      <c r="A67" s="81">
        <v>10329.9</v>
      </c>
      <c r="B67" s="81">
        <v>11579.9</v>
      </c>
      <c r="C67" s="82">
        <v>11738.3</v>
      </c>
      <c r="D67" s="81">
        <v>12393.5</v>
      </c>
      <c r="E67" s="81">
        <v>14115.4</v>
      </c>
      <c r="F67" s="83" t="s">
        <v>52</v>
      </c>
    </row>
    <row r="68" spans="1:7" ht="33.75" customHeight="1" thickBot="1" x14ac:dyDescent="0.35">
      <c r="A68" s="40"/>
      <c r="B68" s="40"/>
      <c r="C68" s="37"/>
      <c r="D68" s="40"/>
      <c r="E68" s="40"/>
      <c r="F68" s="84" t="s">
        <v>53</v>
      </c>
      <c r="G68" s="29"/>
    </row>
    <row r="69" spans="1:7" ht="33.75" customHeight="1" x14ac:dyDescent="0.3">
      <c r="A69" s="85">
        <f>+(A35/1000000)/A62</f>
        <v>0.28470537575083144</v>
      </c>
      <c r="B69" s="85">
        <f>+(B35/1000000)/B62</f>
        <v>0.30527459637313592</v>
      </c>
      <c r="C69" s="86">
        <f>+(C35/1000000)/C62</f>
        <v>0.30748534618836915</v>
      </c>
      <c r="D69" s="85">
        <f>+(D35/1000000)/D62</f>
        <v>0.27678275202617358</v>
      </c>
      <c r="E69" s="85">
        <f>+(E35/1000000)/E62</f>
        <v>0.25696593387590355</v>
      </c>
      <c r="F69" s="87" t="s">
        <v>13</v>
      </c>
    </row>
    <row r="70" spans="1:7" ht="33.75" customHeight="1" x14ac:dyDescent="0.3">
      <c r="A70" s="88">
        <f>+(A32/1000000)/A62</f>
        <v>0.32726899252520003</v>
      </c>
      <c r="B70" s="88">
        <f>+(B32/1000000)/B62</f>
        <v>0.3902874928752964</v>
      </c>
      <c r="C70" s="89">
        <f>+(C32/1000000)/C62</f>
        <v>0.38852252967486256</v>
      </c>
      <c r="D70" s="88">
        <f>+(D32/1000000)/D62</f>
        <v>0.41990484060977873</v>
      </c>
      <c r="E70" s="88">
        <f>+(E32/1000000)/E62</f>
        <v>0.39542796485608006</v>
      </c>
      <c r="F70" s="90" t="s">
        <v>26</v>
      </c>
    </row>
    <row r="71" spans="1:7" ht="33.75" customHeight="1" x14ac:dyDescent="0.3">
      <c r="A71" s="85">
        <f>+(A37/1000000)/A62</f>
        <v>-4.2563616774368609E-2</v>
      </c>
      <c r="B71" s="85">
        <f>+(B37/1000000)/B62</f>
        <v>-8.5012896502160443E-2</v>
      </c>
      <c r="C71" s="86">
        <f>+(C37/1000000)/C62</f>
        <v>-8.10371834864934E-2</v>
      </c>
      <c r="D71" s="85">
        <f>+(D37/1000000)/D62</f>
        <v>-0.14312208858360517</v>
      </c>
      <c r="E71" s="85">
        <f>+(E37/1000000)/E62</f>
        <v>-0.13846203098017648</v>
      </c>
      <c r="F71" s="87" t="s">
        <v>29</v>
      </c>
    </row>
    <row r="72" spans="1:7" ht="33.75" customHeight="1" x14ac:dyDescent="0.3">
      <c r="A72" s="88">
        <f>+(A39/1000000)/A62</f>
        <v>-9.6035611413767645E-3</v>
      </c>
      <c r="B72" s="88">
        <f>+(B39/1000000)/B62</f>
        <v>-5.1088416897953688E-2</v>
      </c>
      <c r="C72" s="89">
        <f>+(C39/1000000)/C62</f>
        <v>-4.8113932083337731E-2</v>
      </c>
      <c r="D72" s="88">
        <f>+(D39/1000000)/D62</f>
        <v>-0.10916151071333699</v>
      </c>
      <c r="E72" s="88">
        <f>+(E39/1000000)/E62</f>
        <v>-0.11313701780902857</v>
      </c>
      <c r="F72" s="90" t="s">
        <v>30</v>
      </c>
    </row>
    <row r="73" spans="1:7" ht="33.75" customHeight="1" x14ac:dyDescent="0.3">
      <c r="A73" s="91">
        <f t="shared" ref="A73:E73" si="17">+A64/A62</f>
        <v>1.0235662936265539</v>
      </c>
      <c r="B73" s="91">
        <f t="shared" si="17"/>
        <v>1.0886635686612292</v>
      </c>
      <c r="C73" s="92">
        <f t="shared" si="17"/>
        <v>1.089113197949606</v>
      </c>
      <c r="D73" s="91">
        <f t="shared" si="17"/>
        <v>1.1101404750680115</v>
      </c>
      <c r="E73" s="91">
        <f t="shared" si="17"/>
        <v>1.1360208331578383</v>
      </c>
      <c r="F73" s="93" t="s">
        <v>54</v>
      </c>
    </row>
    <row r="74" spans="1:7" ht="33.75" customHeight="1" x14ac:dyDescent="0.3">
      <c r="A74" s="88">
        <f t="shared" ref="A74:E74" si="18">+A65/A62</f>
        <v>0.35722776658854849</v>
      </c>
      <c r="B74" s="88">
        <f t="shared" si="18"/>
        <v>0.38964950711938662</v>
      </c>
      <c r="C74" s="89">
        <f t="shared" si="18"/>
        <v>0.38304641166705145</v>
      </c>
      <c r="D74" s="88">
        <f t="shared" si="18"/>
        <v>0.3717208222080593</v>
      </c>
      <c r="E74" s="88">
        <f t="shared" si="18"/>
        <v>0.38297414026520399</v>
      </c>
      <c r="F74" s="94" t="s">
        <v>55</v>
      </c>
    </row>
    <row r="75" spans="1:7" ht="33.75" customHeight="1" x14ac:dyDescent="0.3">
      <c r="A75" s="88">
        <f t="shared" ref="A75:E75" si="19">+A66/A62</f>
        <v>0.58291811153086426</v>
      </c>
      <c r="B75" s="88">
        <f t="shared" si="19"/>
        <v>0.59639794836893911</v>
      </c>
      <c r="C75" s="89">
        <f t="shared" si="19"/>
        <v>0.59361986862688565</v>
      </c>
      <c r="D75" s="88">
        <f t="shared" si="19"/>
        <v>0.60829200838713537</v>
      </c>
      <c r="E75" s="88">
        <f t="shared" si="19"/>
        <v>0.58318280879392237</v>
      </c>
      <c r="F75" s="94" t="s">
        <v>56</v>
      </c>
    </row>
    <row r="76" spans="1:7" s="3" customFormat="1" ht="33.75" customHeight="1" x14ac:dyDescent="0.3">
      <c r="A76" s="88">
        <f t="shared" ref="A76:C76" si="20">+A67/A62</f>
        <v>8.3420415507141271E-2</v>
      </c>
      <c r="B76" s="88">
        <f t="shared" si="20"/>
        <v>0.10261611317290344</v>
      </c>
      <c r="C76" s="89">
        <f t="shared" si="20"/>
        <v>0.1124469176556691</v>
      </c>
      <c r="D76" s="88">
        <f>+D67/D62</f>
        <v>0.13012764447281688</v>
      </c>
      <c r="E76" s="88">
        <f>+E67/E62</f>
        <v>0.169863884098712</v>
      </c>
      <c r="F76" s="94" t="s">
        <v>57</v>
      </c>
    </row>
    <row r="77" spans="1:7" ht="30" customHeight="1" x14ac:dyDescent="0.3">
      <c r="A77" s="29" t="b">
        <f>(A37+A59)=0</f>
        <v>1</v>
      </c>
      <c r="B77" s="29" t="b">
        <f>(B37+B59)=0</f>
        <v>1</v>
      </c>
      <c r="C77" s="29" t="b">
        <f>(C37+C59)=0</f>
        <v>1</v>
      </c>
      <c r="D77" s="29" t="b">
        <f>(D37+D59)=0</f>
        <v>1</v>
      </c>
      <c r="E77" s="29" t="b">
        <f>(E37+E59)=0</f>
        <v>1</v>
      </c>
    </row>
  </sheetData>
  <conditionalFormatting sqref="A77:B77 D77:E77">
    <cfRule type="containsText" dxfId="11" priority="10" operator="containsText" text="TRUE">
      <formula>NOT(ISERROR(SEARCH("TRUE",A77)))</formula>
    </cfRule>
    <cfRule type="containsText" dxfId="10" priority="11" operator="containsText" text="FALSE">
      <formula>NOT(ISERROR(SEARCH("FALSE",A77)))</formula>
    </cfRule>
    <cfRule type="containsText" dxfId="9" priority="12" operator="containsText" text="FALSE">
      <formula>NOT(ISERROR(SEARCH("FALSE",A77)))</formula>
    </cfRule>
  </conditionalFormatting>
  <conditionalFormatting sqref="C77">
    <cfRule type="containsText" dxfId="8" priority="7" operator="containsText" text="TRUE">
      <formula>NOT(ISERROR(SEARCH("TRUE",C77)))</formula>
    </cfRule>
    <cfRule type="containsText" dxfId="7" priority="8" operator="containsText" text="FALSE">
      <formula>NOT(ISERROR(SEARCH("FALSE",C77)))</formula>
    </cfRule>
    <cfRule type="containsText" dxfId="6" priority="9" operator="containsText" text="FALSE">
      <formula>NOT(ISERROR(SEARCH("FALSE",C77)))</formula>
    </cfRule>
  </conditionalFormatting>
  <conditionalFormatting sqref="H59:L59">
    <cfRule type="containsText" dxfId="5" priority="5" operator="containsText" text="TRUE">
      <formula>NOT(ISERROR(SEARCH("TRUE",H59)))</formula>
    </cfRule>
    <cfRule type="containsText" dxfId="4" priority="6" operator="containsText" text="FALSE">
      <formula>NOT(ISERROR(SEARCH("FALSE",H59)))</formula>
    </cfRule>
  </conditionalFormatting>
  <conditionalFormatting sqref="H27:L27">
    <cfRule type="containsText" dxfId="3" priority="3" operator="containsText" text="TRUE">
      <formula>NOT(ISERROR(SEARCH("TRUE",H27)))</formula>
    </cfRule>
    <cfRule type="containsText" dxfId="2" priority="4" operator="containsText" text="FALSE">
      <formula>NOT(ISERROR(SEARCH("FALSE",H27)))</formula>
    </cfRule>
  </conditionalFormatting>
  <conditionalFormatting sqref="H18:L18">
    <cfRule type="containsText" dxfId="1" priority="1" operator="containsText" text="TRUE">
      <formula>NOT(ISERROR(SEARCH("TRUE",H18)))</formula>
    </cfRule>
    <cfRule type="containsText" dxfId="0" priority="2" operator="containsText" text="FALSE">
      <formula>NOT(ISERROR(SEARCH("FALSE",H18)))</formula>
    </cfRule>
  </conditionalFormatting>
  <printOptions horizontalCentered="1"/>
  <pageMargins left="0.82677165354330717" right="0.82677165354330717" top="0.9055118110236221" bottom="0.9055118110236221" header="0.31496062992125984" footer="0.31496062992125984"/>
  <pageSetup paperSize="9" scale="58" fitToHeight="0" orientation="portrait" r:id="rId1"/>
  <rowBreaks count="1" manualBreakCount="1">
    <brk id="42" max="6" man="1"/>
  </rowBreaks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Report</vt:lpstr>
      <vt:lpstr>Report!Print_Area</vt:lpstr>
      <vt:lpstr>Report!Print_Titles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Mariyam Shaffau Shareef</cp:lastModifiedBy>
  <dcterms:created xsi:type="dcterms:W3CDTF">2022-10-28T13:25:00Z</dcterms:created>
  <dcterms:modified xsi:type="dcterms:W3CDTF">2022-10-30T18:36:49Z</dcterms:modified>
</cp:coreProperties>
</file>