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hamed.mafaz\Downloads\"/>
    </mc:Choice>
  </mc:AlternateContent>
  <bookViews>
    <workbookView xWindow="0" yWindow="0" windowWidth="28800" windowHeight="14235"/>
  </bookViews>
  <sheets>
    <sheet name="Summary" sheetId="2" r:id="rId1"/>
    <sheet name="BoQ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94" i="1" l="1"/>
  <c r="D73" i="1"/>
  <c r="D70" i="1" l="1"/>
  <c r="D69" i="1"/>
  <c r="D68" i="1"/>
  <c r="D66" i="1"/>
  <c r="D64" i="1"/>
  <c r="D63" i="1"/>
  <c r="D62" i="1"/>
  <c r="D59" i="1"/>
  <c r="D33" i="1"/>
  <c r="D32" i="1"/>
  <c r="D40" i="1"/>
  <c r="D46" i="1" s="1"/>
  <c r="D52" i="1" s="1"/>
  <c r="D39" i="1"/>
  <c r="D45" i="1" s="1"/>
  <c r="D51" i="1" s="1"/>
  <c r="D38" i="1"/>
  <c r="D44" i="1" s="1"/>
  <c r="D50" i="1" s="1"/>
  <c r="D31" i="1"/>
  <c r="D30" i="1"/>
  <c r="D29" i="1"/>
  <c r="D28" i="1"/>
  <c r="D27" i="1"/>
  <c r="D26" i="1"/>
  <c r="D25" i="1"/>
  <c r="D24" i="1"/>
  <c r="D18" i="1"/>
  <c r="D17" i="1"/>
  <c r="D16" i="1"/>
  <c r="D15" i="1"/>
  <c r="D14" i="1"/>
  <c r="D13" i="1"/>
</calcChain>
</file>

<file path=xl/sharedStrings.xml><?xml version="1.0" encoding="utf-8"?>
<sst xmlns="http://schemas.openxmlformats.org/spreadsheetml/2006/main" count="172" uniqueCount="86">
  <si>
    <t>No</t>
  </si>
  <si>
    <t>Item</t>
  </si>
  <si>
    <t>Unit</t>
  </si>
  <si>
    <t xml:space="preserve"> Quantity</t>
  </si>
  <si>
    <t>Rate</t>
  </si>
  <si>
    <t>Amount</t>
  </si>
  <si>
    <t>Preliminaries</t>
  </si>
  <si>
    <t>Mobiization</t>
  </si>
  <si>
    <t>Site setup</t>
  </si>
  <si>
    <t>Setting out</t>
  </si>
  <si>
    <t>Clean up site upon completion of works</t>
  </si>
  <si>
    <t>Demobilization</t>
  </si>
  <si>
    <t>Earth Works</t>
  </si>
  <si>
    <t>m2</t>
  </si>
  <si>
    <t>m3</t>
  </si>
  <si>
    <t>Concrete works</t>
  </si>
  <si>
    <t>m</t>
  </si>
  <si>
    <t>LS</t>
  </si>
  <si>
    <t>Earth works</t>
  </si>
  <si>
    <t>SUBTOTAL</t>
  </si>
  <si>
    <t>GST 6%</t>
  </si>
  <si>
    <t>GRAND TOTAL</t>
  </si>
  <si>
    <t>Levelling of ground for ground slab works in drainage area</t>
  </si>
  <si>
    <t>Excavation for leachate collection tank</t>
  </si>
  <si>
    <t>Excavation for overhead tank footings</t>
  </si>
  <si>
    <t>Excavation for mess room area wall footing</t>
  </si>
  <si>
    <t>Excavation for mess room area pipe footing</t>
  </si>
  <si>
    <t>Excavation for store room area wall footing</t>
  </si>
  <si>
    <t>Levelling of ground for slab inside mess room</t>
  </si>
  <si>
    <t>Levelling of ground for slab inside store room</t>
  </si>
  <si>
    <t>Provide concrete over areas specified below. Rate shall include provision of reinforcement as shown on drawing, povision of formwork, and all othe work required to complete the works</t>
  </si>
  <si>
    <t>Casting of ground slab, drain and wall near waste sorting area (40m length segment)</t>
  </si>
  <si>
    <t>Casting of leachate collection tank at end of incinerator area</t>
  </si>
  <si>
    <t>Casting of ground slab, drain and wall near incinerator area (36m length segment)</t>
  </si>
  <si>
    <t>Casting of footings for over head tank</t>
  </si>
  <si>
    <t>Casting of columns for over head tank</t>
  </si>
  <si>
    <t>Casting of beams for over head tank</t>
  </si>
  <si>
    <t>Casting of tie beam for mess room wall</t>
  </si>
  <si>
    <t>Masonry work</t>
  </si>
  <si>
    <t>150 thick walls</t>
  </si>
  <si>
    <t>1.2m High wall in mess room</t>
  </si>
  <si>
    <t>3m High wall in mess room</t>
  </si>
  <si>
    <t>3m High wall in store room</t>
  </si>
  <si>
    <t>75mm screed inside mess room</t>
  </si>
  <si>
    <t>Plastering work</t>
  </si>
  <si>
    <t>25mm plaster</t>
  </si>
  <si>
    <t>Painting work</t>
  </si>
  <si>
    <t>Applying double coat paint on walls, in locations mentioned below</t>
  </si>
  <si>
    <t>Applying emulsion paint coating on G.I pipes in mess room</t>
  </si>
  <si>
    <t>Applying emulsion paint coating on G.I pipes in store room</t>
  </si>
  <si>
    <t>Roofing work</t>
  </si>
  <si>
    <t>Rates for roofing work shall include all cuts, trims and making good around corners</t>
  </si>
  <si>
    <t>Mess room building</t>
  </si>
  <si>
    <t xml:space="preserve">Provide lysaght roofing sheet </t>
  </si>
  <si>
    <t xml:space="preserve">Provide ridge capping in roof </t>
  </si>
  <si>
    <t xml:space="preserve">Provide gutter in roof </t>
  </si>
  <si>
    <t>Provide 75 x 150 timber sleeper</t>
  </si>
  <si>
    <t>Provide 75 x 100 rafters @ 1000 c/c</t>
  </si>
  <si>
    <t>Provide 50 x 30 battems @ 600 c/c</t>
  </si>
  <si>
    <t>Store room building</t>
  </si>
  <si>
    <t>Structural steel</t>
  </si>
  <si>
    <t>Fabricate and install TR1 trusses in store room</t>
  </si>
  <si>
    <t>Fabricate and install 75mm G.I columns in mess room</t>
  </si>
  <si>
    <t>nos</t>
  </si>
  <si>
    <t>Fabricate and install 75mm G.I columns in store room</t>
  </si>
  <si>
    <t>Doors and windows</t>
  </si>
  <si>
    <t>Fabricate and install metal folding door in store room as shown on drawing</t>
  </si>
  <si>
    <t>Fabricate and install Aluminum door in kitchen of mess room as shown on drawing</t>
  </si>
  <si>
    <t>Fabricate and install Aluminum window in kitchen of mess room as shown on drawing</t>
  </si>
  <si>
    <t>Plumbing and electricals</t>
  </si>
  <si>
    <t>Provide 900mm dia. Ceiling fan in mess room. Rate shall include provision of electrical wiring and control switch for each fan</t>
  </si>
  <si>
    <t>Provide 900mm dia. Ceiling fan in kitchen. Rate shall include provision of electrical wiring and control switch for each fan</t>
  </si>
  <si>
    <t>Provide 600mm tuble lights in mess room. Rate shall include provision of electrical wiring and control switch.</t>
  </si>
  <si>
    <t>Provide 600mm tuble lights in mess kitchen. Rate shall include provision of electrical wiring and control switch.</t>
  </si>
  <si>
    <t>Provide 600mm tuble lights in store room. Rate shall include provision of electrical wiring and control switch.</t>
  </si>
  <si>
    <t>Provide sink with tap and waste water outlet in mess room</t>
  </si>
  <si>
    <t>Provide 75mm thick kitchen top insde kitchen as shown on drawing. Supports should be provided as shown on drawing</t>
  </si>
  <si>
    <t>Provide power sockets inside kitchen. Rate shall include eletrical wiring to thes sockets as well.</t>
  </si>
  <si>
    <t>Floor finishing works</t>
  </si>
  <si>
    <t>Provide non slip floor tiles on kitchen floor</t>
  </si>
  <si>
    <t>Provide wall tiles on all kitchen walls</t>
  </si>
  <si>
    <t>Ash containing wall</t>
  </si>
  <si>
    <t>Subtotal</t>
  </si>
  <si>
    <t>Grand total</t>
  </si>
  <si>
    <t>Masnory works</t>
  </si>
  <si>
    <t>Bill of Quantities for Drainage works, Mess room and Store room in Vandhoo island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</si>
</sst>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43" fontId="0" fillId="0" borderId="0" xfId="1" applyFont="1" applyAlignment="1">
      <alignment vertical="center"/>
    </xf>
    <xf numFmtId="43" fontId="0" fillId="0" borderId="0" xfId="1" applyFont="1"/>
    <xf numFmtId="43" fontId="0" fillId="0" borderId="0" xfId="1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43" fontId="0" fillId="0" borderId="1" xfId="1" applyFont="1" applyBorder="1"/>
    <xf numFmtId="0" fontId="2" fillId="0" borderId="2" xfId="0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3" xfId="0" applyBorder="1"/>
    <xf numFmtId="0" fontId="0" fillId="0" borderId="3" xfId="0" applyBorder="1" applyAlignment="1">
      <alignment horizontal="left" indent="1"/>
    </xf>
    <xf numFmtId="0" fontId="0" fillId="0" borderId="3" xfId="0" applyBorder="1" applyAlignment="1">
      <alignment horizontal="center"/>
    </xf>
    <xf numFmtId="43" fontId="0" fillId="0" borderId="3" xfId="1" applyFont="1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 wrapText="1" indent="1"/>
    </xf>
    <xf numFmtId="0" fontId="0" fillId="0" borderId="3" xfId="0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43" fontId="0" fillId="0" borderId="3" xfId="1" applyFont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indent="1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/>
    <xf numFmtId="0" fontId="2" fillId="0" borderId="3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indent="1"/>
    </xf>
    <xf numFmtId="43" fontId="0" fillId="0" borderId="0" xfId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 wrapText="1" indent="1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left" vertical="top" wrapText="1" indent="1"/>
    </xf>
    <xf numFmtId="0" fontId="2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3" fontId="0" fillId="0" borderId="6" xfId="1" applyFont="1" applyBorder="1" applyAlignment="1">
      <alignment vertical="center"/>
    </xf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center" vertical="center"/>
    </xf>
    <xf numFmtId="43" fontId="0" fillId="0" borderId="5" xfId="1" applyFont="1" applyBorder="1" applyAlignment="1">
      <alignment vertic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2" fontId="0" fillId="0" borderId="6" xfId="0" applyNumberForma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0" fontId="7" fillId="0" borderId="6" xfId="0" applyFont="1" applyBorder="1" applyAlignment="1">
      <alignment horizontal="left" vertical="center" wrapText="1" indent="1"/>
    </xf>
    <xf numFmtId="43" fontId="2" fillId="0" borderId="0" xfId="1" applyFont="1"/>
    <xf numFmtId="0" fontId="2" fillId="0" borderId="0" xfId="0" applyFont="1" applyAlignment="1">
      <alignment horizontal="right"/>
    </xf>
    <xf numFmtId="43" fontId="2" fillId="0" borderId="4" xfId="1" applyFont="1" applyBorder="1"/>
    <xf numFmtId="0" fontId="2" fillId="0" borderId="4" xfId="0" applyFont="1" applyBorder="1" applyAlignment="1">
      <alignment horizontal="right"/>
    </xf>
    <xf numFmtId="0" fontId="0" fillId="0" borderId="4" xfId="0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sqref="A1:C2"/>
    </sheetView>
  </sheetViews>
  <sheetFormatPr defaultRowHeight="15" x14ac:dyDescent="0.25"/>
  <cols>
    <col min="1" max="1" width="9.28515625" customWidth="1"/>
    <col min="2" max="2" width="51.42578125" customWidth="1"/>
    <col min="3" max="3" width="21.140625" customWidth="1"/>
  </cols>
  <sheetData>
    <row r="1" spans="1:6" ht="18.75" x14ac:dyDescent="0.3">
      <c r="A1" s="91" t="s">
        <v>85</v>
      </c>
      <c r="B1" s="91"/>
      <c r="C1" s="91"/>
      <c r="D1" s="39"/>
      <c r="E1" s="39"/>
      <c r="F1" s="39"/>
    </row>
    <row r="2" spans="1:6" ht="18.75" x14ac:dyDescent="0.3">
      <c r="A2" s="91"/>
      <c r="B2" s="91"/>
      <c r="C2" s="91"/>
      <c r="D2" s="39"/>
      <c r="E2" s="39"/>
      <c r="F2" s="39"/>
    </row>
    <row r="3" spans="1:6" x14ac:dyDescent="0.25">
      <c r="A3" s="10"/>
      <c r="B3" s="10"/>
      <c r="C3" s="10"/>
    </row>
    <row r="4" spans="1:6" s="40" customFormat="1" ht="28.5" customHeight="1" x14ac:dyDescent="0.25">
      <c r="A4" s="42" t="s">
        <v>0</v>
      </c>
      <c r="B4" s="42" t="s">
        <v>1</v>
      </c>
      <c r="C4" s="42" t="s">
        <v>5</v>
      </c>
    </row>
    <row r="5" spans="1:6" s="41" customFormat="1" ht="35.25" customHeight="1" x14ac:dyDescent="0.25">
      <c r="A5" s="40">
        <v>1</v>
      </c>
      <c r="B5" s="43" t="s">
        <v>6</v>
      </c>
      <c r="C5" s="44"/>
    </row>
    <row r="6" spans="1:6" s="41" customFormat="1" ht="35.25" customHeight="1" x14ac:dyDescent="0.25">
      <c r="A6" s="45">
        <v>2</v>
      </c>
      <c r="B6" s="46" t="s">
        <v>18</v>
      </c>
      <c r="C6" s="47"/>
    </row>
    <row r="7" spans="1:6" s="41" customFormat="1" ht="35.25" customHeight="1" x14ac:dyDescent="0.25">
      <c r="A7" s="45">
        <v>3</v>
      </c>
      <c r="B7" s="46" t="s">
        <v>15</v>
      </c>
      <c r="C7" s="47"/>
    </row>
    <row r="8" spans="1:6" s="41" customFormat="1" ht="35.25" customHeight="1" x14ac:dyDescent="0.25">
      <c r="A8" s="45">
        <v>4</v>
      </c>
      <c r="B8" s="46" t="s">
        <v>84</v>
      </c>
      <c r="C8" s="47"/>
    </row>
    <row r="9" spans="1:6" s="41" customFormat="1" ht="35.25" customHeight="1" x14ac:dyDescent="0.25">
      <c r="A9" s="45">
        <v>5</v>
      </c>
      <c r="B9" s="46" t="s">
        <v>44</v>
      </c>
      <c r="C9" s="47"/>
    </row>
    <row r="10" spans="1:6" s="41" customFormat="1" ht="35.25" customHeight="1" x14ac:dyDescent="0.25">
      <c r="A10" s="45">
        <v>6</v>
      </c>
      <c r="B10" s="46" t="s">
        <v>46</v>
      </c>
      <c r="C10" s="47"/>
    </row>
    <row r="11" spans="1:6" s="41" customFormat="1" ht="35.25" customHeight="1" x14ac:dyDescent="0.25">
      <c r="A11" s="45">
        <v>7</v>
      </c>
      <c r="B11" s="46" t="s">
        <v>50</v>
      </c>
      <c r="C11" s="47"/>
    </row>
    <row r="12" spans="1:6" s="41" customFormat="1" ht="35.25" customHeight="1" x14ac:dyDescent="0.25">
      <c r="A12" s="45">
        <v>8</v>
      </c>
      <c r="B12" s="46" t="s">
        <v>60</v>
      </c>
      <c r="C12" s="47"/>
    </row>
    <row r="13" spans="1:6" s="41" customFormat="1" ht="35.25" customHeight="1" x14ac:dyDescent="0.25">
      <c r="A13" s="45">
        <v>9</v>
      </c>
      <c r="B13" s="46" t="s">
        <v>65</v>
      </c>
      <c r="C13" s="47"/>
    </row>
    <row r="14" spans="1:6" s="41" customFormat="1" ht="35.25" customHeight="1" x14ac:dyDescent="0.25">
      <c r="A14" s="88">
        <v>10</v>
      </c>
      <c r="B14" s="89" t="s">
        <v>69</v>
      </c>
      <c r="C14" s="90"/>
    </row>
    <row r="15" spans="1:6" s="41" customFormat="1" ht="35.25" customHeight="1" x14ac:dyDescent="0.25">
      <c r="A15" s="48">
        <v>11</v>
      </c>
      <c r="B15" s="49" t="s">
        <v>78</v>
      </c>
      <c r="C15" s="50"/>
    </row>
    <row r="16" spans="1:6" ht="27" customHeight="1" x14ac:dyDescent="0.25">
      <c r="A16" s="3"/>
      <c r="B16" s="52" t="s">
        <v>19</v>
      </c>
      <c r="C16" s="3"/>
    </row>
    <row r="17" spans="1:3" ht="27" customHeight="1" x14ac:dyDescent="0.25">
      <c r="A17" s="54"/>
      <c r="B17" s="55" t="s">
        <v>20</v>
      </c>
      <c r="C17" s="54"/>
    </row>
    <row r="18" spans="1:3" ht="27" customHeight="1" thickBot="1" x14ac:dyDescent="0.3">
      <c r="A18" s="51"/>
      <c r="B18" s="53" t="s">
        <v>21</v>
      </c>
      <c r="C18" s="51"/>
    </row>
  </sheetData>
  <mergeCells count="1">
    <mergeCell ref="A1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selection sqref="A1:F1"/>
    </sheetView>
  </sheetViews>
  <sheetFormatPr defaultRowHeight="15" x14ac:dyDescent="0.25"/>
  <cols>
    <col min="1" max="1" width="9.140625" style="1"/>
    <col min="2" max="2" width="52.5703125" customWidth="1"/>
    <col min="3" max="3" width="9.140625" style="1"/>
    <col min="4" max="4" width="9.140625" style="8"/>
    <col min="5" max="6" width="12.7109375" customWidth="1"/>
  </cols>
  <sheetData>
    <row r="1" spans="1:6" ht="18.75" x14ac:dyDescent="0.3">
      <c r="A1" s="92" t="s">
        <v>85</v>
      </c>
      <c r="B1" s="92"/>
      <c r="C1" s="92"/>
      <c r="D1" s="92"/>
      <c r="E1" s="92"/>
      <c r="F1" s="92"/>
    </row>
    <row r="2" spans="1:6" x14ac:dyDescent="0.25">
      <c r="A2" s="11"/>
      <c r="B2" s="10"/>
      <c r="C2" s="11"/>
      <c r="D2" s="12"/>
      <c r="E2" s="10"/>
      <c r="F2" s="10"/>
    </row>
    <row r="3" spans="1:6" s="2" customFormat="1" x14ac:dyDescent="0.25">
      <c r="A3" s="13" t="s">
        <v>0</v>
      </c>
      <c r="B3" s="13" t="s">
        <v>1</v>
      </c>
      <c r="C3" s="13" t="s">
        <v>2</v>
      </c>
      <c r="D3" s="14" t="s">
        <v>3</v>
      </c>
      <c r="E3" s="13" t="s">
        <v>4</v>
      </c>
      <c r="F3" s="13" t="s">
        <v>5</v>
      </c>
    </row>
    <row r="4" spans="1:6" x14ac:dyDescent="0.25">
      <c r="A4" s="1">
        <v>1</v>
      </c>
      <c r="B4" s="3" t="s">
        <v>6</v>
      </c>
    </row>
    <row r="5" spans="1:6" x14ac:dyDescent="0.25">
      <c r="A5" s="30">
        <v>1.1000000000000001</v>
      </c>
      <c r="B5" s="29" t="s">
        <v>7</v>
      </c>
      <c r="C5" s="30" t="s">
        <v>17</v>
      </c>
      <c r="D5" s="31">
        <v>1</v>
      </c>
      <c r="E5" s="28"/>
      <c r="F5" s="28"/>
    </row>
    <row r="6" spans="1:6" x14ac:dyDescent="0.25">
      <c r="A6" s="30">
        <v>1.2</v>
      </c>
      <c r="B6" s="29" t="s">
        <v>8</v>
      </c>
      <c r="C6" s="30" t="s">
        <v>17</v>
      </c>
      <c r="D6" s="31">
        <v>1</v>
      </c>
      <c r="E6" s="28"/>
      <c r="F6" s="28"/>
    </row>
    <row r="7" spans="1:6" x14ac:dyDescent="0.25">
      <c r="A7" s="30">
        <v>1.3</v>
      </c>
      <c r="B7" s="29" t="s">
        <v>9</v>
      </c>
      <c r="C7" s="30" t="s">
        <v>17</v>
      </c>
      <c r="D7" s="31">
        <v>1</v>
      </c>
      <c r="E7" s="28"/>
      <c r="F7" s="28"/>
    </row>
    <row r="8" spans="1:6" x14ac:dyDescent="0.25">
      <c r="A8" s="30">
        <v>1.4</v>
      </c>
      <c r="B8" s="29" t="s">
        <v>10</v>
      </c>
      <c r="C8" s="30" t="s">
        <v>17</v>
      </c>
      <c r="D8" s="31">
        <v>1</v>
      </c>
      <c r="E8" s="28"/>
      <c r="F8" s="28"/>
    </row>
    <row r="9" spans="1:6" x14ac:dyDescent="0.25">
      <c r="A9" s="30">
        <v>1.5</v>
      </c>
      <c r="B9" s="29" t="s">
        <v>11</v>
      </c>
      <c r="C9" s="30" t="s">
        <v>17</v>
      </c>
      <c r="D9" s="31">
        <v>1</v>
      </c>
      <c r="E9" s="28"/>
      <c r="F9" s="28"/>
    </row>
    <row r="10" spans="1:6" x14ac:dyDescent="0.25">
      <c r="A10" s="11"/>
      <c r="B10" s="10"/>
      <c r="C10" s="11"/>
      <c r="D10" s="12"/>
      <c r="E10" s="10"/>
      <c r="F10" s="10"/>
    </row>
    <row r="11" spans="1:6" x14ac:dyDescent="0.25">
      <c r="A11" s="17">
        <v>2</v>
      </c>
      <c r="B11" s="16" t="s">
        <v>12</v>
      </c>
      <c r="C11" s="17"/>
      <c r="D11" s="18"/>
      <c r="E11" s="15"/>
      <c r="F11" s="15"/>
    </row>
    <row r="12" spans="1:6" s="4" customFormat="1" ht="30" x14ac:dyDescent="0.25">
      <c r="A12" s="5">
        <v>2.1</v>
      </c>
      <c r="B12" s="6" t="s">
        <v>22</v>
      </c>
      <c r="C12" s="5" t="s">
        <v>13</v>
      </c>
      <c r="D12" s="9">
        <v>223</v>
      </c>
    </row>
    <row r="13" spans="1:6" s="4" customFormat="1" x14ac:dyDescent="0.25">
      <c r="A13" s="34">
        <v>2.2000000000000002</v>
      </c>
      <c r="B13" s="33" t="s">
        <v>23</v>
      </c>
      <c r="C13" s="34" t="s">
        <v>14</v>
      </c>
      <c r="D13" s="35">
        <f>1.1*1.6*0.9</f>
        <v>1.5840000000000003</v>
      </c>
      <c r="E13" s="32"/>
      <c r="F13" s="32"/>
    </row>
    <row r="14" spans="1:6" s="4" customFormat="1" x14ac:dyDescent="0.25">
      <c r="A14" s="34">
        <v>2.2999999999999998</v>
      </c>
      <c r="B14" s="36" t="s">
        <v>24</v>
      </c>
      <c r="C14" s="34" t="s">
        <v>14</v>
      </c>
      <c r="D14" s="37">
        <f>0.9*0.9*1</f>
        <v>0.81</v>
      </c>
      <c r="E14" s="32"/>
      <c r="F14" s="32"/>
    </row>
    <row r="15" spans="1:6" s="4" customFormat="1" x14ac:dyDescent="0.25">
      <c r="A15" s="34">
        <v>2.4</v>
      </c>
      <c r="B15" s="36" t="s">
        <v>25</v>
      </c>
      <c r="C15" s="34" t="s">
        <v>14</v>
      </c>
      <c r="D15" s="37">
        <f>0.2*0.3*(37+5.2)</f>
        <v>2.532</v>
      </c>
      <c r="E15" s="32"/>
      <c r="F15" s="32"/>
    </row>
    <row r="16" spans="1:6" s="4" customFormat="1" x14ac:dyDescent="0.25">
      <c r="A16" s="34">
        <v>2.5</v>
      </c>
      <c r="B16" s="36" t="s">
        <v>26</v>
      </c>
      <c r="C16" s="34" t="s">
        <v>14</v>
      </c>
      <c r="D16" s="37">
        <f>0.3*0.3*0.6*9</f>
        <v>0.48599999999999999</v>
      </c>
      <c r="E16" s="32"/>
      <c r="F16" s="32"/>
    </row>
    <row r="17" spans="1:6" s="4" customFormat="1" x14ac:dyDescent="0.25">
      <c r="A17" s="34">
        <v>2.6</v>
      </c>
      <c r="B17" s="36" t="s">
        <v>27</v>
      </c>
      <c r="C17" s="34" t="s">
        <v>14</v>
      </c>
      <c r="D17" s="37">
        <f>0.2*0.3*(33)</f>
        <v>1.98</v>
      </c>
      <c r="E17" s="32"/>
      <c r="F17" s="32"/>
    </row>
    <row r="18" spans="1:6" s="4" customFormat="1" x14ac:dyDescent="0.25">
      <c r="A18" s="56">
        <v>2.7</v>
      </c>
      <c r="B18" s="36" t="s">
        <v>26</v>
      </c>
      <c r="C18" s="34" t="s">
        <v>14</v>
      </c>
      <c r="D18" s="37">
        <f>0.3*0.3*0.6*12</f>
        <v>0.64800000000000002</v>
      </c>
      <c r="E18" s="59"/>
      <c r="F18" s="59"/>
    </row>
    <row r="19" spans="1:6" s="4" customFormat="1" x14ac:dyDescent="0.25">
      <c r="A19" s="56">
        <v>2.8</v>
      </c>
      <c r="B19" s="57" t="s">
        <v>28</v>
      </c>
      <c r="C19" s="56" t="s">
        <v>13</v>
      </c>
      <c r="D19" s="58">
        <v>66</v>
      </c>
      <c r="E19" s="59"/>
      <c r="F19" s="59"/>
    </row>
    <row r="20" spans="1:6" s="4" customFormat="1" x14ac:dyDescent="0.25">
      <c r="A20" s="56">
        <v>2.9</v>
      </c>
      <c r="B20" s="57" t="s">
        <v>29</v>
      </c>
      <c r="C20" s="56" t="s">
        <v>13</v>
      </c>
      <c r="D20" s="58">
        <v>60</v>
      </c>
      <c r="E20" s="59"/>
      <c r="F20" s="59"/>
    </row>
    <row r="21" spans="1:6" s="4" customFormat="1" x14ac:dyDescent="0.25">
      <c r="A21" s="20"/>
      <c r="B21" s="19"/>
      <c r="C21" s="20"/>
      <c r="D21" s="21"/>
      <c r="E21" s="19"/>
      <c r="F21" s="19"/>
    </row>
    <row r="22" spans="1:6" s="4" customFormat="1" x14ac:dyDescent="0.25">
      <c r="A22" s="24">
        <v>3</v>
      </c>
      <c r="B22" s="23" t="s">
        <v>15</v>
      </c>
      <c r="C22" s="24"/>
      <c r="D22" s="25"/>
      <c r="E22" s="22"/>
      <c r="F22" s="22"/>
    </row>
    <row r="23" spans="1:6" s="4" customFormat="1" ht="60" x14ac:dyDescent="0.25">
      <c r="A23" s="56"/>
      <c r="B23" s="79" t="s">
        <v>30</v>
      </c>
      <c r="C23" s="56"/>
      <c r="D23" s="58"/>
      <c r="E23" s="59"/>
      <c r="F23" s="59"/>
    </row>
    <row r="24" spans="1:6" s="4" customFormat="1" ht="30" x14ac:dyDescent="0.25">
      <c r="A24" s="5">
        <v>3.1</v>
      </c>
      <c r="B24" s="6" t="s">
        <v>31</v>
      </c>
      <c r="C24" s="5" t="s">
        <v>14</v>
      </c>
      <c r="D24" s="7">
        <f>0.72*40</f>
        <v>28.799999999999997</v>
      </c>
    </row>
    <row r="25" spans="1:6" s="4" customFormat="1" ht="30" x14ac:dyDescent="0.25">
      <c r="A25" s="34">
        <v>3.2</v>
      </c>
      <c r="B25" s="6" t="s">
        <v>33</v>
      </c>
      <c r="C25" s="34" t="s">
        <v>14</v>
      </c>
      <c r="D25" s="37">
        <f>0.36*36</f>
        <v>12.959999999999999</v>
      </c>
      <c r="E25" s="32"/>
      <c r="F25" s="32"/>
    </row>
    <row r="26" spans="1:6" s="4" customFormat="1" ht="30" x14ac:dyDescent="0.25">
      <c r="A26" s="34">
        <v>3.3</v>
      </c>
      <c r="B26" s="33" t="s">
        <v>32</v>
      </c>
      <c r="C26" s="34" t="s">
        <v>14</v>
      </c>
      <c r="D26" s="37">
        <f>(1.1*1.6*0.9)-(0.9*1.4*0.8)</f>
        <v>0.57600000000000029</v>
      </c>
      <c r="E26" s="32"/>
      <c r="F26" s="32"/>
    </row>
    <row r="27" spans="1:6" s="4" customFormat="1" x14ac:dyDescent="0.25">
      <c r="A27" s="34">
        <v>3.4</v>
      </c>
      <c r="B27" s="36" t="s">
        <v>34</v>
      </c>
      <c r="C27" s="34" t="s">
        <v>14</v>
      </c>
      <c r="D27" s="37">
        <f>0.9*0.9*0.35*8</f>
        <v>2.2679999999999998</v>
      </c>
      <c r="E27" s="32"/>
      <c r="F27" s="32"/>
    </row>
    <row r="28" spans="1:6" s="4" customFormat="1" x14ac:dyDescent="0.25">
      <c r="A28" s="34">
        <v>3.5</v>
      </c>
      <c r="B28" s="33" t="s">
        <v>35</v>
      </c>
      <c r="C28" s="34" t="s">
        <v>14</v>
      </c>
      <c r="D28" s="37">
        <f>0.25*0.25*4.6*8</f>
        <v>2.2999999999999998</v>
      </c>
      <c r="E28" s="32"/>
      <c r="F28" s="32"/>
    </row>
    <row r="29" spans="1:6" s="4" customFormat="1" x14ac:dyDescent="0.25">
      <c r="A29" s="34">
        <v>3.6</v>
      </c>
      <c r="B29" s="33" t="s">
        <v>36</v>
      </c>
      <c r="C29" s="34" t="s">
        <v>14</v>
      </c>
      <c r="D29" s="37">
        <f>0.2*0.3*(9.3*2+2.3*4)</f>
        <v>1.6679999999999999</v>
      </c>
      <c r="E29" s="32"/>
      <c r="F29" s="32"/>
    </row>
    <row r="30" spans="1:6" s="4" customFormat="1" x14ac:dyDescent="0.25">
      <c r="A30" s="56">
        <v>3.7</v>
      </c>
      <c r="B30" s="60" t="s">
        <v>37</v>
      </c>
      <c r="C30" s="56" t="s">
        <v>14</v>
      </c>
      <c r="D30" s="58">
        <f>0.2*0.2*(14*2+5.2*3)</f>
        <v>1.7440000000000004</v>
      </c>
      <c r="E30" s="59"/>
      <c r="F30" s="59"/>
    </row>
    <row r="31" spans="1:6" s="4" customFormat="1" x14ac:dyDescent="0.25">
      <c r="A31" s="56">
        <v>3.8</v>
      </c>
      <c r="B31" s="60" t="s">
        <v>37</v>
      </c>
      <c r="C31" s="56" t="s">
        <v>14</v>
      </c>
      <c r="D31" s="58">
        <f>0.2*0.2*(11*2+6*2)</f>
        <v>1.3600000000000003</v>
      </c>
      <c r="E31" s="59"/>
      <c r="F31" s="59"/>
    </row>
    <row r="32" spans="1:6" s="4" customFormat="1" x14ac:dyDescent="0.25">
      <c r="A32" s="56">
        <v>3.9</v>
      </c>
      <c r="B32" s="60" t="s">
        <v>43</v>
      </c>
      <c r="C32" s="56" t="s">
        <v>14</v>
      </c>
      <c r="D32" s="58">
        <f>65*0.075</f>
        <v>4.875</v>
      </c>
      <c r="E32" s="59"/>
      <c r="F32" s="59"/>
    </row>
    <row r="33" spans="1:6" s="4" customFormat="1" x14ac:dyDescent="0.25">
      <c r="A33" s="61">
        <v>3.1</v>
      </c>
      <c r="B33" s="60" t="s">
        <v>43</v>
      </c>
      <c r="C33" s="56" t="s">
        <v>14</v>
      </c>
      <c r="D33" s="58">
        <f>60*0.075</f>
        <v>4.5</v>
      </c>
      <c r="E33" s="59"/>
      <c r="F33" s="59"/>
    </row>
    <row r="34" spans="1:6" s="4" customFormat="1" x14ac:dyDescent="0.25">
      <c r="A34" s="61">
        <v>3.11</v>
      </c>
      <c r="B34" s="60" t="s">
        <v>81</v>
      </c>
      <c r="C34" s="56" t="s">
        <v>14</v>
      </c>
      <c r="D34" s="58">
        <f>1.15*1.5</f>
        <v>1.7249999999999999</v>
      </c>
      <c r="E34" s="59"/>
      <c r="F34" s="59"/>
    </row>
    <row r="35" spans="1:6" s="4" customFormat="1" x14ac:dyDescent="0.25">
      <c r="A35" s="20"/>
      <c r="B35" s="19"/>
      <c r="C35" s="20"/>
      <c r="D35" s="21"/>
      <c r="E35" s="19"/>
      <c r="F35" s="19"/>
    </row>
    <row r="36" spans="1:6" s="4" customFormat="1" x14ac:dyDescent="0.25">
      <c r="A36" s="24">
        <v>4</v>
      </c>
      <c r="B36" s="23" t="s">
        <v>38</v>
      </c>
      <c r="C36" s="24"/>
      <c r="D36" s="25"/>
      <c r="E36" s="22"/>
      <c r="F36" s="22"/>
    </row>
    <row r="37" spans="1:6" s="4" customFormat="1" x14ac:dyDescent="0.25">
      <c r="A37" s="34"/>
      <c r="B37" s="80" t="s">
        <v>39</v>
      </c>
      <c r="C37" s="34"/>
      <c r="D37" s="37"/>
      <c r="E37" s="32"/>
      <c r="F37" s="32"/>
    </row>
    <row r="38" spans="1:6" s="4" customFormat="1" x14ac:dyDescent="0.25">
      <c r="A38" s="34">
        <v>4.0999999999999996</v>
      </c>
      <c r="B38" s="33" t="s">
        <v>40</v>
      </c>
      <c r="C38" s="34" t="s">
        <v>13</v>
      </c>
      <c r="D38" s="37">
        <f>1.2*19</f>
        <v>22.8</v>
      </c>
      <c r="E38" s="32"/>
      <c r="F38" s="32"/>
    </row>
    <row r="39" spans="1:6" s="4" customFormat="1" x14ac:dyDescent="0.25">
      <c r="A39" s="34">
        <v>4.2</v>
      </c>
      <c r="B39" s="33" t="s">
        <v>41</v>
      </c>
      <c r="C39" s="34" t="s">
        <v>13</v>
      </c>
      <c r="D39" s="37">
        <f>3*(14+5)</f>
        <v>57</v>
      </c>
      <c r="E39" s="32"/>
      <c r="F39" s="32"/>
    </row>
    <row r="40" spans="1:6" s="4" customFormat="1" x14ac:dyDescent="0.25">
      <c r="A40" s="34">
        <v>4.3</v>
      </c>
      <c r="B40" s="33" t="s">
        <v>42</v>
      </c>
      <c r="C40" s="34" t="s">
        <v>13</v>
      </c>
      <c r="D40" s="37">
        <f>3*33</f>
        <v>99</v>
      </c>
      <c r="E40" s="32"/>
      <c r="F40" s="32"/>
    </row>
    <row r="41" spans="1:6" s="4" customFormat="1" x14ac:dyDescent="0.25">
      <c r="A41" s="34"/>
      <c r="B41" s="33"/>
      <c r="C41" s="34"/>
      <c r="D41" s="37"/>
      <c r="E41" s="32"/>
      <c r="F41" s="32"/>
    </row>
    <row r="42" spans="1:6" s="4" customFormat="1" x14ac:dyDescent="0.25">
      <c r="A42" s="65">
        <v>5</v>
      </c>
      <c r="B42" s="23" t="s">
        <v>44</v>
      </c>
      <c r="C42" s="24"/>
      <c r="D42" s="25"/>
      <c r="E42" s="22"/>
      <c r="F42" s="22"/>
    </row>
    <row r="43" spans="1:6" x14ac:dyDescent="0.25">
      <c r="A43" s="30"/>
      <c r="B43" s="80" t="s">
        <v>45</v>
      </c>
      <c r="C43" s="30"/>
      <c r="D43" s="31"/>
      <c r="E43" s="28"/>
      <c r="F43" s="28"/>
    </row>
    <row r="44" spans="1:6" x14ac:dyDescent="0.25">
      <c r="A44" s="30">
        <v>5.0999999999999996</v>
      </c>
      <c r="B44" s="33" t="s">
        <v>40</v>
      </c>
      <c r="C44" s="34" t="s">
        <v>13</v>
      </c>
      <c r="D44" s="37">
        <f>D38*2</f>
        <v>45.6</v>
      </c>
      <c r="E44" s="28"/>
      <c r="F44" s="28"/>
    </row>
    <row r="45" spans="1:6" x14ac:dyDescent="0.25">
      <c r="A45" s="30">
        <v>5.2</v>
      </c>
      <c r="B45" s="33" t="s">
        <v>41</v>
      </c>
      <c r="C45" s="34" t="s">
        <v>13</v>
      </c>
      <c r="D45" s="37">
        <f>D39*2</f>
        <v>114</v>
      </c>
      <c r="E45" s="28"/>
      <c r="F45" s="28"/>
    </row>
    <row r="46" spans="1:6" x14ac:dyDescent="0.25">
      <c r="A46" s="30">
        <v>5.3</v>
      </c>
      <c r="B46" s="33" t="s">
        <v>42</v>
      </c>
      <c r="C46" s="34" t="s">
        <v>13</v>
      </c>
      <c r="D46" s="37">
        <f>D40*2</f>
        <v>198</v>
      </c>
      <c r="E46" s="28"/>
      <c r="F46" s="28"/>
    </row>
    <row r="47" spans="1:6" x14ac:dyDescent="0.25">
      <c r="A47" s="11"/>
      <c r="B47" s="10"/>
      <c r="C47" s="11"/>
      <c r="D47" s="12"/>
      <c r="E47" s="10"/>
      <c r="F47" s="10"/>
    </row>
    <row r="48" spans="1:6" x14ac:dyDescent="0.25">
      <c r="A48" s="13">
        <v>6</v>
      </c>
      <c r="B48" s="26" t="s">
        <v>46</v>
      </c>
      <c r="C48" s="17"/>
      <c r="D48" s="18"/>
      <c r="E48" s="15"/>
      <c r="F48" s="15"/>
    </row>
    <row r="49" spans="1:6" ht="30" x14ac:dyDescent="0.25">
      <c r="A49" s="38"/>
      <c r="B49" s="81" t="s">
        <v>47</v>
      </c>
      <c r="C49" s="5"/>
      <c r="D49" s="7"/>
    </row>
    <row r="50" spans="1:6" x14ac:dyDescent="0.25">
      <c r="A50" s="30">
        <v>6.1</v>
      </c>
      <c r="B50" s="33" t="s">
        <v>40</v>
      </c>
      <c r="C50" s="34" t="s">
        <v>13</v>
      </c>
      <c r="D50" s="37">
        <f>D44</f>
        <v>45.6</v>
      </c>
      <c r="E50" s="28"/>
      <c r="F50" s="28"/>
    </row>
    <row r="51" spans="1:6" x14ac:dyDescent="0.25">
      <c r="A51" s="30">
        <v>6.2</v>
      </c>
      <c r="B51" s="33" t="s">
        <v>41</v>
      </c>
      <c r="C51" s="34" t="s">
        <v>13</v>
      </c>
      <c r="D51" s="37">
        <f>D45</f>
        <v>114</v>
      </c>
      <c r="E51" s="28"/>
      <c r="F51" s="28"/>
    </row>
    <row r="52" spans="1:6" x14ac:dyDescent="0.25">
      <c r="A52" s="30">
        <v>6.3</v>
      </c>
      <c r="B52" s="33" t="s">
        <v>42</v>
      </c>
      <c r="C52" s="34" t="s">
        <v>13</v>
      </c>
      <c r="D52" s="37">
        <f>D46</f>
        <v>198</v>
      </c>
      <c r="E52" s="28"/>
      <c r="F52" s="28"/>
    </row>
    <row r="53" spans="1:6" ht="35.25" customHeight="1" x14ac:dyDescent="0.25">
      <c r="A53" s="34">
        <v>6.4</v>
      </c>
      <c r="B53" s="64" t="s">
        <v>48</v>
      </c>
      <c r="C53" s="34" t="s">
        <v>17</v>
      </c>
      <c r="D53" s="37">
        <v>1</v>
      </c>
      <c r="E53" s="28"/>
      <c r="F53" s="28"/>
    </row>
    <row r="54" spans="1:6" ht="33" customHeight="1" x14ac:dyDescent="0.25">
      <c r="A54" s="34">
        <v>6.5</v>
      </c>
      <c r="B54" s="33" t="s">
        <v>49</v>
      </c>
      <c r="C54" s="34" t="s">
        <v>17</v>
      </c>
      <c r="D54" s="37">
        <v>1</v>
      </c>
      <c r="E54" s="28"/>
      <c r="F54" s="28"/>
    </row>
    <row r="55" spans="1:6" x14ac:dyDescent="0.25">
      <c r="A55" s="69"/>
      <c r="B55" s="70"/>
      <c r="C55" s="71"/>
      <c r="D55" s="72"/>
      <c r="E55" s="73"/>
      <c r="F55" s="73"/>
    </row>
    <row r="56" spans="1:6" x14ac:dyDescent="0.25">
      <c r="A56" s="13">
        <v>7</v>
      </c>
      <c r="B56" s="76" t="s">
        <v>50</v>
      </c>
      <c r="C56" s="24"/>
      <c r="D56" s="25"/>
      <c r="E56" s="15"/>
      <c r="F56" s="15"/>
    </row>
    <row r="57" spans="1:6" ht="30" x14ac:dyDescent="0.25">
      <c r="A57" s="74"/>
      <c r="B57" s="82" t="s">
        <v>51</v>
      </c>
      <c r="C57" s="66"/>
      <c r="D57" s="67"/>
      <c r="E57" s="68"/>
      <c r="F57" s="68"/>
    </row>
    <row r="58" spans="1:6" x14ac:dyDescent="0.25">
      <c r="A58" s="74"/>
      <c r="B58" s="77" t="s">
        <v>52</v>
      </c>
      <c r="C58" s="66"/>
      <c r="D58" s="67"/>
      <c r="E58" s="68"/>
      <c r="F58" s="68"/>
    </row>
    <row r="59" spans="1:6" x14ac:dyDescent="0.25">
      <c r="A59" s="74">
        <v>7.1</v>
      </c>
      <c r="B59" s="75" t="s">
        <v>53</v>
      </c>
      <c r="C59" s="66" t="s">
        <v>13</v>
      </c>
      <c r="D59" s="67">
        <f>7*14.6</f>
        <v>102.2</v>
      </c>
      <c r="E59" s="68"/>
      <c r="F59" s="68"/>
    </row>
    <row r="60" spans="1:6" x14ac:dyDescent="0.25">
      <c r="A60" s="74">
        <v>7.2</v>
      </c>
      <c r="B60" s="75" t="s">
        <v>54</v>
      </c>
      <c r="C60" s="66" t="s">
        <v>16</v>
      </c>
      <c r="D60" s="67">
        <v>14.6</v>
      </c>
      <c r="E60" s="68"/>
      <c r="F60" s="68"/>
    </row>
    <row r="61" spans="1:6" x14ac:dyDescent="0.25">
      <c r="A61" s="74">
        <v>7.3</v>
      </c>
      <c r="B61" s="75" t="s">
        <v>55</v>
      </c>
      <c r="C61" s="66" t="s">
        <v>16</v>
      </c>
      <c r="D61" s="67">
        <v>14.6</v>
      </c>
      <c r="E61" s="68"/>
      <c r="F61" s="68"/>
    </row>
    <row r="62" spans="1:6" x14ac:dyDescent="0.25">
      <c r="A62" s="74">
        <v>7.4</v>
      </c>
      <c r="B62" s="75" t="s">
        <v>56</v>
      </c>
      <c r="C62" s="66" t="s">
        <v>16</v>
      </c>
      <c r="D62" s="67">
        <f>3*D61</f>
        <v>43.8</v>
      </c>
      <c r="E62" s="68"/>
      <c r="F62" s="68"/>
    </row>
    <row r="63" spans="1:6" x14ac:dyDescent="0.25">
      <c r="A63" s="74">
        <v>7.5</v>
      </c>
      <c r="B63" s="75" t="s">
        <v>57</v>
      </c>
      <c r="C63" s="66" t="s">
        <v>16</v>
      </c>
      <c r="D63" s="67">
        <f>7*15</f>
        <v>105</v>
      </c>
      <c r="E63" s="68"/>
      <c r="F63" s="68"/>
    </row>
    <row r="64" spans="1:6" x14ac:dyDescent="0.25">
      <c r="A64" s="74">
        <v>7.6</v>
      </c>
      <c r="B64" s="75" t="s">
        <v>58</v>
      </c>
      <c r="C64" s="66" t="s">
        <v>16</v>
      </c>
      <c r="D64" s="67">
        <f>14.5*13</f>
        <v>188.5</v>
      </c>
      <c r="E64" s="68"/>
      <c r="F64" s="68"/>
    </row>
    <row r="65" spans="1:6" x14ac:dyDescent="0.25">
      <c r="A65" s="30"/>
      <c r="B65" s="77" t="s">
        <v>59</v>
      </c>
      <c r="C65" s="34"/>
      <c r="D65" s="37"/>
      <c r="E65" s="28"/>
      <c r="F65" s="28"/>
    </row>
    <row r="66" spans="1:6" x14ac:dyDescent="0.25">
      <c r="A66" s="74">
        <v>7.7</v>
      </c>
      <c r="B66" s="75" t="s">
        <v>53</v>
      </c>
      <c r="C66" s="66" t="s">
        <v>13</v>
      </c>
      <c r="D66" s="67">
        <f>7.9*12</f>
        <v>94.800000000000011</v>
      </c>
      <c r="E66" s="28"/>
      <c r="F66" s="28"/>
    </row>
    <row r="67" spans="1:6" x14ac:dyDescent="0.25">
      <c r="A67" s="74">
        <v>7.8</v>
      </c>
      <c r="B67" s="75" t="s">
        <v>54</v>
      </c>
      <c r="C67" s="66" t="s">
        <v>16</v>
      </c>
      <c r="D67" s="67">
        <v>12</v>
      </c>
      <c r="E67" s="28"/>
      <c r="F67" s="28"/>
    </row>
    <row r="68" spans="1:6" x14ac:dyDescent="0.25">
      <c r="A68" s="74">
        <v>7.9</v>
      </c>
      <c r="B68" s="75" t="s">
        <v>55</v>
      </c>
      <c r="C68" s="66" t="s">
        <v>16</v>
      </c>
      <c r="D68" s="67">
        <f>D67*2</f>
        <v>24</v>
      </c>
      <c r="E68" s="28"/>
      <c r="F68" s="28"/>
    </row>
    <row r="69" spans="1:6" x14ac:dyDescent="0.25">
      <c r="A69" s="74">
        <v>7.1</v>
      </c>
      <c r="B69" s="75" t="s">
        <v>57</v>
      </c>
      <c r="C69" s="66" t="s">
        <v>16</v>
      </c>
      <c r="D69" s="67">
        <f>7.8*13</f>
        <v>101.39999999999999</v>
      </c>
      <c r="E69" s="28"/>
      <c r="F69" s="28"/>
    </row>
    <row r="70" spans="1:6" x14ac:dyDescent="0.25">
      <c r="A70" s="78">
        <v>7.11</v>
      </c>
      <c r="B70" s="75" t="s">
        <v>58</v>
      </c>
      <c r="C70" s="66" t="s">
        <v>16</v>
      </c>
      <c r="D70" s="67">
        <f>12*14</f>
        <v>168</v>
      </c>
      <c r="E70" s="28"/>
      <c r="F70" s="28"/>
    </row>
    <row r="71" spans="1:6" x14ac:dyDescent="0.25">
      <c r="A71" s="62"/>
      <c r="B71" s="60"/>
      <c r="C71" s="56"/>
      <c r="D71" s="58"/>
      <c r="E71" s="63"/>
      <c r="F71" s="63"/>
    </row>
    <row r="72" spans="1:6" x14ac:dyDescent="0.25">
      <c r="A72" s="13">
        <v>8</v>
      </c>
      <c r="B72" s="76" t="s">
        <v>60</v>
      </c>
      <c r="C72" s="24"/>
      <c r="D72" s="25"/>
      <c r="E72" s="15"/>
      <c r="F72" s="15"/>
    </row>
    <row r="73" spans="1:6" x14ac:dyDescent="0.25">
      <c r="A73" s="62">
        <v>8.1</v>
      </c>
      <c r="B73" s="60" t="s">
        <v>61</v>
      </c>
      <c r="C73" s="56" t="s">
        <v>16</v>
      </c>
      <c r="D73" s="58">
        <f>12*3+5.6*4</f>
        <v>58.4</v>
      </c>
      <c r="E73" s="63"/>
      <c r="F73" s="63"/>
    </row>
    <row r="74" spans="1:6" x14ac:dyDescent="0.25">
      <c r="A74" s="62">
        <v>8.1999999999999993</v>
      </c>
      <c r="B74" s="60" t="s">
        <v>62</v>
      </c>
      <c r="C74" s="56" t="s">
        <v>63</v>
      </c>
      <c r="D74" s="58">
        <v>9</v>
      </c>
      <c r="E74" s="63"/>
      <c r="F74" s="63"/>
    </row>
    <row r="75" spans="1:6" x14ac:dyDescent="0.25">
      <c r="A75" s="62">
        <v>8.3000000000000007</v>
      </c>
      <c r="B75" s="60" t="s">
        <v>64</v>
      </c>
      <c r="C75" s="56" t="s">
        <v>63</v>
      </c>
      <c r="D75" s="58">
        <v>12</v>
      </c>
      <c r="E75" s="63"/>
      <c r="F75" s="63"/>
    </row>
    <row r="76" spans="1:6" x14ac:dyDescent="0.25">
      <c r="A76" s="62"/>
      <c r="B76" s="60"/>
      <c r="C76" s="56"/>
      <c r="D76" s="58"/>
      <c r="E76" s="63"/>
      <c r="F76" s="63"/>
    </row>
    <row r="77" spans="1:6" x14ac:dyDescent="0.25">
      <c r="A77" s="13">
        <v>9</v>
      </c>
      <c r="B77" s="76" t="s">
        <v>65</v>
      </c>
      <c r="C77" s="24"/>
      <c r="D77" s="25"/>
      <c r="E77" s="15"/>
      <c r="F77" s="15"/>
    </row>
    <row r="78" spans="1:6" s="4" customFormat="1" ht="30" x14ac:dyDescent="0.25">
      <c r="A78" s="56">
        <v>9.1</v>
      </c>
      <c r="B78" s="60" t="s">
        <v>66</v>
      </c>
      <c r="C78" s="56" t="s">
        <v>63</v>
      </c>
      <c r="D78" s="58">
        <v>1</v>
      </c>
      <c r="E78" s="59"/>
      <c r="F78" s="59"/>
    </row>
    <row r="79" spans="1:6" s="4" customFormat="1" ht="30" x14ac:dyDescent="0.25">
      <c r="A79" s="56">
        <v>9.1999999999999993</v>
      </c>
      <c r="B79" s="60" t="s">
        <v>67</v>
      </c>
      <c r="C79" s="56" t="s">
        <v>63</v>
      </c>
      <c r="D79" s="58">
        <v>1</v>
      </c>
      <c r="E79" s="59"/>
      <c r="F79" s="59"/>
    </row>
    <row r="80" spans="1:6" s="4" customFormat="1" ht="30" x14ac:dyDescent="0.25">
      <c r="A80" s="56">
        <v>9.3000000000000007</v>
      </c>
      <c r="B80" s="60" t="s">
        <v>68</v>
      </c>
      <c r="C80" s="56" t="s">
        <v>63</v>
      </c>
      <c r="D80" s="58">
        <v>3</v>
      </c>
      <c r="E80" s="59"/>
      <c r="F80" s="59"/>
    </row>
    <row r="81" spans="1:6" x14ac:dyDescent="0.25">
      <c r="A81" s="11"/>
      <c r="B81" s="27"/>
      <c r="C81" s="20"/>
      <c r="D81" s="21"/>
      <c r="E81" s="10"/>
      <c r="F81" s="10"/>
    </row>
    <row r="82" spans="1:6" x14ac:dyDescent="0.25">
      <c r="A82" s="17">
        <v>10</v>
      </c>
      <c r="B82" s="76" t="s">
        <v>69</v>
      </c>
      <c r="C82" s="24"/>
      <c r="D82" s="25"/>
      <c r="E82" s="15"/>
      <c r="F82" s="15"/>
    </row>
    <row r="83" spans="1:6" ht="45" x14ac:dyDescent="0.25">
      <c r="A83" s="56">
        <v>10.1</v>
      </c>
      <c r="B83" s="60" t="s">
        <v>70</v>
      </c>
      <c r="C83" s="56" t="s">
        <v>63</v>
      </c>
      <c r="D83" s="58">
        <v>3</v>
      </c>
      <c r="E83" s="63"/>
      <c r="F83" s="63"/>
    </row>
    <row r="84" spans="1:6" ht="45" x14ac:dyDescent="0.25">
      <c r="A84" s="56">
        <v>10.199999999999999</v>
      </c>
      <c r="B84" s="60" t="s">
        <v>71</v>
      </c>
      <c r="C84" s="56" t="s">
        <v>63</v>
      </c>
      <c r="D84" s="58">
        <v>1</v>
      </c>
      <c r="E84" s="63"/>
      <c r="F84" s="63"/>
    </row>
    <row r="85" spans="1:6" ht="31.5" customHeight="1" x14ac:dyDescent="0.25">
      <c r="A85" s="56">
        <v>10.3</v>
      </c>
      <c r="B85" s="60" t="s">
        <v>72</v>
      </c>
      <c r="C85" s="56" t="s">
        <v>63</v>
      </c>
      <c r="D85" s="58">
        <v>3</v>
      </c>
      <c r="E85" s="63"/>
      <c r="F85" s="63"/>
    </row>
    <row r="86" spans="1:6" ht="36" customHeight="1" x14ac:dyDescent="0.25">
      <c r="A86" s="56">
        <v>10.4</v>
      </c>
      <c r="B86" s="60" t="s">
        <v>73</v>
      </c>
      <c r="C86" s="56" t="s">
        <v>63</v>
      </c>
      <c r="D86" s="58">
        <v>2</v>
      </c>
      <c r="E86" s="63"/>
      <c r="F86" s="63"/>
    </row>
    <row r="87" spans="1:6" ht="42" customHeight="1" x14ac:dyDescent="0.25">
      <c r="A87" s="56">
        <v>10.5</v>
      </c>
      <c r="B87" s="60" t="s">
        <v>74</v>
      </c>
      <c r="C87" s="56" t="s">
        <v>63</v>
      </c>
      <c r="D87" s="58">
        <v>2</v>
      </c>
      <c r="E87" s="63"/>
      <c r="F87" s="63"/>
    </row>
    <row r="88" spans="1:6" ht="30" x14ac:dyDescent="0.25">
      <c r="A88" s="56">
        <v>10.6</v>
      </c>
      <c r="B88" s="60" t="s">
        <v>75</v>
      </c>
      <c r="C88" s="56" t="s">
        <v>63</v>
      </c>
      <c r="D88" s="58">
        <v>2</v>
      </c>
      <c r="E88" s="63"/>
      <c r="F88" s="63"/>
    </row>
    <row r="89" spans="1:6" ht="45" x14ac:dyDescent="0.25">
      <c r="A89" s="56">
        <v>10.7</v>
      </c>
      <c r="B89" s="60" t="s">
        <v>76</v>
      </c>
      <c r="C89" s="56" t="s">
        <v>13</v>
      </c>
      <c r="D89" s="58">
        <v>4.3499999999999996</v>
      </c>
      <c r="E89" s="63"/>
      <c r="F89" s="63"/>
    </row>
    <row r="90" spans="1:6" ht="30" x14ac:dyDescent="0.25">
      <c r="A90" s="56">
        <v>10.8</v>
      </c>
      <c r="B90" s="60" t="s">
        <v>77</v>
      </c>
      <c r="C90" s="56" t="s">
        <v>63</v>
      </c>
      <c r="D90" s="58">
        <v>4</v>
      </c>
      <c r="E90" s="63"/>
      <c r="F90" s="63"/>
    </row>
    <row r="91" spans="1:6" x14ac:dyDescent="0.25">
      <c r="A91" s="56"/>
      <c r="B91" s="60"/>
      <c r="C91" s="56"/>
      <c r="D91" s="58"/>
      <c r="E91" s="63"/>
      <c r="F91" s="63"/>
    </row>
    <row r="92" spans="1:6" x14ac:dyDescent="0.25">
      <c r="A92" s="17">
        <v>11</v>
      </c>
      <c r="B92" s="76" t="s">
        <v>78</v>
      </c>
      <c r="C92" s="24"/>
      <c r="D92" s="25"/>
      <c r="E92" s="15"/>
      <c r="F92" s="15"/>
    </row>
    <row r="93" spans="1:6" x14ac:dyDescent="0.25">
      <c r="A93" s="56">
        <v>11.1</v>
      </c>
      <c r="B93" s="60" t="s">
        <v>79</v>
      </c>
      <c r="C93" s="56" t="s">
        <v>13</v>
      </c>
      <c r="D93" s="58">
        <v>14.6</v>
      </c>
      <c r="E93" s="63"/>
      <c r="F93" s="63"/>
    </row>
    <row r="94" spans="1:6" x14ac:dyDescent="0.25">
      <c r="A94" s="20">
        <v>11.2</v>
      </c>
      <c r="B94" s="27" t="s">
        <v>80</v>
      </c>
      <c r="C94" s="20" t="s">
        <v>13</v>
      </c>
      <c r="D94" s="21">
        <f>15.7*3</f>
        <v>47.099999999999994</v>
      </c>
      <c r="E94" s="10"/>
      <c r="F94" s="10"/>
    </row>
    <row r="95" spans="1:6" x14ac:dyDescent="0.25">
      <c r="D95" s="83"/>
      <c r="E95" s="84" t="s">
        <v>82</v>
      </c>
      <c r="F95" s="15"/>
    </row>
    <row r="96" spans="1:6" x14ac:dyDescent="0.25">
      <c r="D96" s="83"/>
      <c r="E96" s="84" t="s">
        <v>20</v>
      </c>
      <c r="F96" s="15"/>
    </row>
    <row r="97" spans="4:6" ht="15.75" thickBot="1" x14ac:dyDescent="0.3">
      <c r="D97" s="85"/>
      <c r="E97" s="86" t="s">
        <v>83</v>
      </c>
      <c r="F97" s="87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BoQ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MEMP</dc:creator>
  <cp:lastModifiedBy>Mohamed Mafaz Shareef</cp:lastModifiedBy>
  <dcterms:created xsi:type="dcterms:W3CDTF">2015-03-19T10:44:41Z</dcterms:created>
  <dcterms:modified xsi:type="dcterms:W3CDTF">2015-06-23T06:45:16Z</dcterms:modified>
</cp:coreProperties>
</file>