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mc:AlternateContent xmlns:mc="http://schemas.openxmlformats.org/markup-compatibility/2006">
    <mc:Choice Requires="x15">
      <x15ac:absPath xmlns:x15ac="http://schemas.microsoft.com/office/spreadsheetml/2010/11/ac" url="C:\Users\bassam.rasheed\Downloads\"/>
    </mc:Choice>
  </mc:AlternateContent>
  <xr:revisionPtr revIDLastSave="0" documentId="13_ncr:1_{F7EBAD1A-3968-4C2E-8FA4-02C5B0795B45}" xr6:coauthVersionLast="36" xr6:coauthVersionMax="47" xr10:uidLastSave="{00000000-0000-0000-0000-000000000000}"/>
  <bookViews>
    <workbookView xWindow="0" yWindow="0" windowWidth="26083" windowHeight="11479" tabRatio="818" firstSheet="11" activeTab="16" xr2:uid="{00000000-000D-0000-FFFF-FFFF00000000}"/>
  </bookViews>
  <sheets>
    <sheet name="GRAND SUMMARY" sheetId="45" r:id="rId1"/>
    <sheet name="GENERAL SUMMARY " sheetId="38" r:id="rId2"/>
    <sheet name="BILL 1 DEMOLITION" sheetId="49" r:id="rId3"/>
    <sheet name="BILL 2 PRELIMINARIES" sheetId="35" r:id="rId4"/>
    <sheet name="BILL 3 WORKS BELOW GROUND" sheetId="36" r:id="rId5"/>
    <sheet name="BILL 4 CONCRETE WORKS" sheetId="37" r:id="rId6"/>
    <sheet name="BILL 5METAL AND CARPENTRY WORKS" sheetId="14" r:id="rId7"/>
    <sheet name="BILL 6 MASONRY AND PLASTERING" sheetId="4" r:id="rId8"/>
    <sheet name="Bill 7 DOORS AND WINDOWS" sheetId="7" r:id="rId9"/>
    <sheet name="Bill 8 PAINTING WORKS" sheetId="42" r:id="rId10"/>
    <sheet name="Bill 9 FLOOR FINISHES" sheetId="43" r:id="rId11"/>
    <sheet name="BILL 10 FDP" sheetId="44" r:id="rId12"/>
    <sheet name="BILL 11 HYDRAULICS AND DRAINAGE" sheetId="9" r:id="rId13"/>
    <sheet name="BILL 12 ELECTRICAL INSTALLATION" sheetId="10" r:id="rId14"/>
    <sheet name="BILL 13 MECHANICAL SYSTEMS" sheetId="41" r:id="rId15"/>
    <sheet name="BILL 14 Additions" sheetId="46" r:id="rId16"/>
    <sheet name="BILL 15 Omissions" sheetId="48" r:id="rId17"/>
  </sheets>
  <definedNames>
    <definedName name="ddd">#REF!</definedName>
    <definedName name="FLOORFINISHES" localSheetId="15">#REF!</definedName>
    <definedName name="FLOORFINISHES" localSheetId="16">#REF!</definedName>
    <definedName name="FLOORFINISHES" localSheetId="0">#REF!</definedName>
    <definedName name="FLOORFINISHES">#REF!</definedName>
    <definedName name="markup" localSheetId="14">#REF!</definedName>
    <definedName name="markup" localSheetId="15">#REF!</definedName>
    <definedName name="markup" localSheetId="16">#REF!</definedName>
    <definedName name="markup" localSheetId="9">#REF!</definedName>
    <definedName name="markup" localSheetId="10">#REF!</definedName>
    <definedName name="markup" localSheetId="0">#REF!</definedName>
    <definedName name="markup">#REF!</definedName>
    <definedName name="_xlnm.Print_Area" localSheetId="2">'BILL 1 DEMOLITION'!$A$1:$F$29</definedName>
    <definedName name="_xlnm.Print_Area" localSheetId="11">'BILL 10 FDP'!$A$1:$F$21</definedName>
    <definedName name="_xlnm.Print_Area" localSheetId="12">'BILL 11 HYDRAULICS AND DRAINAGE'!$A$1:$F$31</definedName>
    <definedName name="_xlnm.Print_Area" localSheetId="13">'BILL 12 ELECTRICAL INSTALLATION'!$A$1:$F$54</definedName>
    <definedName name="_xlnm.Print_Area" localSheetId="14">'BILL 13 MECHANICAL SYSTEMS'!$A$1:$F$18</definedName>
    <definedName name="_xlnm.Print_Area" localSheetId="15">'BILL 14 Additions'!$A$1:$F$58</definedName>
    <definedName name="_xlnm.Print_Area" localSheetId="16">'BILL 15 Omissions'!$A$1:$F$58</definedName>
    <definedName name="_xlnm.Print_Area" localSheetId="3">'BILL 2 PRELIMINARIES'!$A$1:$F$32</definedName>
    <definedName name="_xlnm.Print_Area" localSheetId="4">'BILL 3 WORKS BELOW GROUND'!$A$1:$F$24</definedName>
    <definedName name="_xlnm.Print_Area" localSheetId="5">'BILL 4 CONCRETE WORKS'!$A$1:$F$150</definedName>
    <definedName name="_xlnm.Print_Area" localSheetId="6">'BILL 5METAL AND CARPENTRY WORKS'!$A$1:$F$19</definedName>
    <definedName name="_xlnm.Print_Area" localSheetId="7">'BILL 6 MASONRY AND PLASTERING'!$A$1:$F$23</definedName>
    <definedName name="_xlnm.Print_Area" localSheetId="8">'Bill 7 DOORS AND WINDOWS'!$A$1:$F$21</definedName>
    <definedName name="_xlnm.Print_Area" localSheetId="9">'Bill 8 PAINTING WORKS'!$A$1:$F$15</definedName>
    <definedName name="_xlnm.Print_Area" localSheetId="10">'Bill 9 FLOOR FINISHES'!$A$1:$F$17</definedName>
    <definedName name="_xlnm.Print_Titles" localSheetId="12">'BILL 11 HYDRAULICS AND DRAINAGE'!$1:$2</definedName>
    <definedName name="_xlnm.Print_Titles" localSheetId="13">'BILL 12 ELECTRICAL INSTALLATION'!$1:$2</definedName>
    <definedName name="_xlnm.Print_Titles" localSheetId="14">'BILL 13 MECHANICAL SYSTEMS'!$1:$2</definedName>
    <definedName name="_xlnm.Print_Titles" localSheetId="4">'BILL 3 WORKS BELOW GROUND'!$1:$2</definedName>
    <definedName name="_xlnm.Print_Titles" localSheetId="5">'BILL 4 CONCRETE WORKS'!$1:$2</definedName>
    <definedName name="_xlnm.Print_Titles" localSheetId="6">'BILL 5METAL AND CARPENTRY WORKS'!$1:$2</definedName>
    <definedName name="_xlnm.Print_Titles" localSheetId="1">'GENERAL SUMMARY '!$A:$B</definedName>
    <definedName name="_xlnm.Print_Titles" localSheetId="0">'GRAND SUMMARY'!$A:$B</definedName>
    <definedName name="wastage" localSheetId="14">#REF!</definedName>
    <definedName name="wastage" localSheetId="15">#REF!</definedName>
    <definedName name="wastage" localSheetId="16">#REF!</definedName>
    <definedName name="wastage" localSheetId="9">#REF!</definedName>
    <definedName name="wastage" localSheetId="10">#REF!</definedName>
    <definedName name="wastage" localSheetId="0">#REF!</definedName>
    <definedName name="wastage">#REF!</definedName>
  </definedNames>
  <calcPr calcId="191029"/>
</workbook>
</file>

<file path=xl/calcChain.xml><?xml version="1.0" encoding="utf-8"?>
<calcChain xmlns="http://schemas.openxmlformats.org/spreadsheetml/2006/main">
  <c r="D28" i="49" l="1"/>
  <c r="D26" i="49"/>
  <c r="D24" i="49"/>
  <c r="D22" i="49"/>
  <c r="D20" i="49"/>
  <c r="F28" i="35"/>
  <c r="I33" i="10" l="1"/>
  <c r="F15" i="14" l="1"/>
  <c r="F16" i="14"/>
  <c r="F14" i="10" l="1"/>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17" i="7" l="1"/>
  <c r="F18" i="7"/>
  <c r="F19" i="7"/>
  <c r="F17" i="37"/>
  <c r="F18" i="37"/>
  <c r="F19" i="37"/>
  <c r="F20" i="37"/>
  <c r="F21" i="37"/>
  <c r="F22" i="37"/>
  <c r="F23" i="37"/>
  <c r="F24" i="37"/>
  <c r="F25" i="37"/>
  <c r="F26" i="37"/>
  <c r="F27" i="37"/>
  <c r="F15" i="37"/>
  <c r="F16" i="37"/>
  <c r="F12" i="42"/>
  <c r="F13" i="42"/>
  <c r="F14" i="42"/>
  <c r="F20" i="4"/>
  <c r="F21" i="4"/>
  <c r="F22" i="4"/>
  <c r="F18" i="4"/>
  <c r="F19" i="4"/>
  <c r="F15" i="4"/>
  <c r="F16" i="4"/>
  <c r="F17" i="4"/>
  <c r="F5" i="48" l="1"/>
  <c r="F6" i="48"/>
  <c r="F7" i="48"/>
  <c r="F8" i="48"/>
  <c r="F9" i="48"/>
  <c r="F10" i="48"/>
  <c r="F11" i="48"/>
  <c r="F12" i="48"/>
  <c r="F13" i="48"/>
  <c r="F14" i="48"/>
  <c r="F15" i="48"/>
  <c r="F16" i="48"/>
  <c r="F17" i="48"/>
  <c r="F18" i="48"/>
  <c r="F19" i="48"/>
  <c r="F20" i="48"/>
  <c r="F21" i="48"/>
  <c r="F22" i="48"/>
  <c r="F23" i="48"/>
  <c r="F24" i="48"/>
  <c r="F25" i="48"/>
  <c r="F26" i="48"/>
  <c r="F27" i="48"/>
  <c r="F28" i="48"/>
  <c r="F29" i="48"/>
  <c r="F30" i="48"/>
  <c r="F31" i="48"/>
  <c r="F32" i="48"/>
  <c r="F33" i="48"/>
  <c r="F34" i="48"/>
  <c r="F35" i="48"/>
  <c r="F36" i="48"/>
  <c r="F37" i="48"/>
  <c r="F38" i="48"/>
  <c r="F39" i="48"/>
  <c r="F40" i="48"/>
  <c r="F41" i="48"/>
  <c r="F42" i="48"/>
  <c r="F43" i="48"/>
  <c r="F44" i="48"/>
  <c r="F45" i="48"/>
  <c r="F46" i="48"/>
  <c r="F47" i="48"/>
  <c r="F48" i="48"/>
  <c r="F49" i="48"/>
  <c r="F50" i="48"/>
  <c r="F51" i="48"/>
  <c r="F52" i="48"/>
  <c r="F53" i="48"/>
  <c r="F54" i="48"/>
  <c r="F55" i="48"/>
  <c r="F56" i="48"/>
  <c r="F5" i="46"/>
  <c r="F6" i="46"/>
  <c r="F7" i="46"/>
  <c r="F8" i="46"/>
  <c r="F9" i="46"/>
  <c r="F10" i="46"/>
  <c r="F11" i="46"/>
  <c r="F12" i="46"/>
  <c r="F13" i="46"/>
  <c r="F14" i="46"/>
  <c r="F15" i="46"/>
  <c r="F16" i="46"/>
  <c r="F17" i="46"/>
  <c r="F18" i="46"/>
  <c r="F19" i="46"/>
  <c r="F20" i="46"/>
  <c r="F21" i="46"/>
  <c r="F22" i="46"/>
  <c r="F23" i="46"/>
  <c r="F24" i="46"/>
  <c r="F25" i="46"/>
  <c r="F26" i="46"/>
  <c r="F27" i="46"/>
  <c r="F28" i="46"/>
  <c r="F29" i="46"/>
  <c r="F30" i="46"/>
  <c r="F31" i="46"/>
  <c r="F32" i="46"/>
  <c r="F33" i="46"/>
  <c r="F34" i="46"/>
  <c r="F35" i="46"/>
  <c r="F36" i="46"/>
  <c r="F37" i="46"/>
  <c r="F38" i="46"/>
  <c r="F39" i="46"/>
  <c r="F40" i="46"/>
  <c r="F41" i="46"/>
  <c r="F42" i="46"/>
  <c r="F43" i="46"/>
  <c r="F44" i="46"/>
  <c r="F45" i="46"/>
  <c r="F46" i="46"/>
  <c r="F47" i="46"/>
  <c r="F48" i="46"/>
  <c r="F49" i="46"/>
  <c r="F50" i="46"/>
  <c r="F51" i="46"/>
  <c r="F52" i="46"/>
  <c r="F53" i="46"/>
  <c r="F54" i="46"/>
  <c r="F55" i="46"/>
  <c r="F56" i="46"/>
  <c r="F4" i="48"/>
  <c r="F4" i="46"/>
  <c r="H13" i="4" l="1"/>
  <c r="F9" i="41" l="1"/>
  <c r="F10" i="41"/>
  <c r="F11" i="41"/>
  <c r="F12" i="41"/>
  <c r="F13" i="41"/>
  <c r="F14" i="41"/>
  <c r="F15" i="41"/>
  <c r="F16" i="41"/>
  <c r="F17" i="41"/>
  <c r="F8" i="41"/>
  <c r="F13" i="10"/>
  <c r="F13" i="9"/>
  <c r="F14" i="9"/>
  <c r="F15" i="9"/>
  <c r="F16" i="9"/>
  <c r="F17" i="9"/>
  <c r="F18" i="9"/>
  <c r="F19" i="9"/>
  <c r="F20" i="9"/>
  <c r="F21" i="9"/>
  <c r="F22" i="9"/>
  <c r="F23" i="9"/>
  <c r="F24" i="9"/>
  <c r="F25" i="9"/>
  <c r="F26" i="9"/>
  <c r="F27" i="9"/>
  <c r="F28" i="9"/>
  <c r="F29" i="9"/>
  <c r="F30" i="9"/>
  <c r="F12" i="9"/>
  <c r="F12" i="44"/>
  <c r="F13" i="44"/>
  <c r="F14" i="44"/>
  <c r="F15" i="44"/>
  <c r="F16" i="44"/>
  <c r="F17" i="44"/>
  <c r="F18" i="44"/>
  <c r="F19" i="44"/>
  <c r="F20" i="44"/>
  <c r="F11" i="44"/>
  <c r="F10" i="43"/>
  <c r="F11" i="43"/>
  <c r="F12" i="43"/>
  <c r="F13" i="43"/>
  <c r="F14" i="43"/>
  <c r="F15" i="43"/>
  <c r="F16" i="43"/>
  <c r="F9" i="43"/>
  <c r="F10" i="42"/>
  <c r="F11" i="42"/>
  <c r="F9" i="42"/>
  <c r="F10" i="7"/>
  <c r="F11" i="7"/>
  <c r="F12" i="7"/>
  <c r="F13" i="7"/>
  <c r="F15" i="7"/>
  <c r="F16" i="7"/>
  <c r="F9" i="7"/>
  <c r="F12" i="4"/>
  <c r="F13" i="4"/>
  <c r="F14" i="4"/>
  <c r="F11" i="4"/>
  <c r="F14" i="14"/>
  <c r="F13" i="14"/>
  <c r="F96" i="37"/>
  <c r="F97" i="37"/>
  <c r="F98" i="37"/>
  <c r="F99" i="37"/>
  <c r="F100" i="37"/>
  <c r="F101" i="37"/>
  <c r="F102" i="37"/>
  <c r="F103" i="37"/>
  <c r="F104" i="37"/>
  <c r="F105" i="37"/>
  <c r="F106" i="37"/>
  <c r="F107" i="37"/>
  <c r="F108" i="37"/>
  <c r="F109" i="37"/>
  <c r="F110" i="37"/>
  <c r="F111" i="37"/>
  <c r="F112" i="37"/>
  <c r="F113" i="37"/>
  <c r="F114" i="37"/>
  <c r="F115" i="37"/>
  <c r="F116" i="37"/>
  <c r="F117" i="37"/>
  <c r="F118" i="37"/>
  <c r="F119" i="37"/>
  <c r="F120" i="37"/>
  <c r="F121" i="37"/>
  <c r="F122" i="37"/>
  <c r="F123" i="37"/>
  <c r="F124" i="37"/>
  <c r="F125" i="37"/>
  <c r="F126" i="37"/>
  <c r="F127" i="37"/>
  <c r="F128" i="37"/>
  <c r="F129" i="37"/>
  <c r="F130" i="37"/>
  <c r="F131" i="37"/>
  <c r="F132" i="37"/>
  <c r="F133" i="37"/>
  <c r="F134" i="37"/>
  <c r="F135" i="37"/>
  <c r="F136" i="37"/>
  <c r="F137" i="37"/>
  <c r="F138" i="37"/>
  <c r="F139" i="37"/>
  <c r="F140" i="37"/>
  <c r="F141" i="37"/>
  <c r="F142" i="37"/>
  <c r="F143" i="37"/>
  <c r="F144" i="37"/>
  <c r="F145" i="37"/>
  <c r="F146" i="37"/>
  <c r="F147" i="37"/>
  <c r="F148" i="37"/>
  <c r="F95" i="37"/>
  <c r="F60" i="37"/>
  <c r="F61" i="37"/>
  <c r="F62" i="37"/>
  <c r="F63" i="37"/>
  <c r="F64" i="37"/>
  <c r="F65" i="37"/>
  <c r="F66" i="37"/>
  <c r="F67" i="37"/>
  <c r="F68" i="37"/>
  <c r="F69" i="37"/>
  <c r="F70" i="37"/>
  <c r="F71" i="37"/>
  <c r="F72" i="37"/>
  <c r="F73" i="37"/>
  <c r="F74" i="37"/>
  <c r="F75" i="37"/>
  <c r="F76" i="37"/>
  <c r="F77" i="37"/>
  <c r="F78" i="37"/>
  <c r="F79" i="37"/>
  <c r="F80" i="37"/>
  <c r="F81" i="37"/>
  <c r="F82" i="37"/>
  <c r="F83" i="37"/>
  <c r="F84" i="37"/>
  <c r="F85" i="37"/>
  <c r="F86" i="37"/>
  <c r="F87" i="37"/>
  <c r="F88" i="37"/>
  <c r="F89" i="37"/>
  <c r="F90" i="37"/>
  <c r="F91" i="37"/>
  <c r="F59" i="37"/>
  <c r="F28" i="37"/>
  <c r="F29" i="37"/>
  <c r="F30" i="37"/>
  <c r="F31" i="37"/>
  <c r="F32" i="37"/>
  <c r="F33" i="37"/>
  <c r="F34" i="37"/>
  <c r="F35" i="37"/>
  <c r="F36" i="37"/>
  <c r="F37" i="37"/>
  <c r="F38" i="37"/>
  <c r="F39" i="37"/>
  <c r="F40" i="37"/>
  <c r="F41" i="37"/>
  <c r="F42" i="37"/>
  <c r="F43" i="37"/>
  <c r="F44" i="37"/>
  <c r="F45" i="37"/>
  <c r="F46" i="37"/>
  <c r="F47" i="37"/>
  <c r="F48" i="37"/>
  <c r="F49" i="37"/>
  <c r="F50" i="37"/>
  <c r="F51" i="37"/>
  <c r="F52" i="37"/>
  <c r="F53" i="37"/>
  <c r="F54" i="37"/>
  <c r="F55" i="37"/>
  <c r="F21" i="35"/>
  <c r="F22" i="35"/>
  <c r="F23" i="35"/>
  <c r="F24" i="35"/>
  <c r="F25" i="35"/>
  <c r="F26" i="35"/>
  <c r="F27" i="35"/>
  <c r="F20" i="35"/>
  <c r="A9" i="38" l="1"/>
  <c r="A8" i="38"/>
  <c r="A7" i="38"/>
  <c r="H103" i="37" l="1"/>
  <c r="H122" i="37"/>
  <c r="J96" i="37"/>
  <c r="I95" i="37"/>
  <c r="J95" i="37" s="1"/>
  <c r="K95" i="37" s="1"/>
  <c r="L95" i="37" s="1"/>
  <c r="K96" i="37" l="1"/>
  <c r="L96" i="37" s="1"/>
  <c r="L97" i="37" s="1"/>
  <c r="I61" i="37"/>
  <c r="J61" i="37" s="1"/>
  <c r="I60" i="37"/>
  <c r="J60" i="37" s="1"/>
  <c r="K50" i="37"/>
  <c r="L50" i="37" s="1"/>
  <c r="K49" i="37"/>
  <c r="K41" i="37"/>
  <c r="L41" i="37" s="1"/>
  <c r="K40" i="37"/>
  <c r="K33" i="37"/>
  <c r="L33" i="37" s="1"/>
  <c r="M33" i="37" s="1"/>
  <c r="K32" i="37"/>
  <c r="L32" i="37" s="1"/>
  <c r="M32" i="37" s="1"/>
  <c r="K25" i="37"/>
  <c r="L25" i="37" s="1"/>
  <c r="M25" i="37" s="1"/>
  <c r="K24" i="37"/>
  <c r="L24" i="37" s="1"/>
  <c r="M24" i="37" s="1"/>
  <c r="J62" i="37" l="1"/>
</calcChain>
</file>

<file path=xl/sharedStrings.xml><?xml version="1.0" encoding="utf-8"?>
<sst xmlns="http://schemas.openxmlformats.org/spreadsheetml/2006/main" count="750" uniqueCount="329">
  <si>
    <t>Reinforcement</t>
  </si>
  <si>
    <t>Formwork</t>
  </si>
  <si>
    <t xml:space="preserve">Steel ring bars  6mm dia </t>
  </si>
  <si>
    <t>t</t>
  </si>
  <si>
    <t xml:space="preserve">Steel deformed bars, 10mm dia </t>
  </si>
  <si>
    <t xml:space="preserve">Steel deformed bars, 12mm dia </t>
  </si>
  <si>
    <t xml:space="preserve">Steel deformed bars, 16mm dia </t>
  </si>
  <si>
    <t>no</t>
  </si>
  <si>
    <t>PRELIMINARIES</t>
  </si>
  <si>
    <t>Site Management Costs</t>
  </si>
  <si>
    <t>Sign Board</t>
  </si>
  <si>
    <t xml:space="preserve">Clean Up </t>
  </si>
  <si>
    <t>Dewatering</t>
  </si>
  <si>
    <t>nos</t>
  </si>
  <si>
    <t>NO</t>
  </si>
  <si>
    <t>DESCRIPTION</t>
  </si>
  <si>
    <t>QTY</t>
  </si>
  <si>
    <t>UNIT</t>
  </si>
  <si>
    <t>AMOUNT</t>
  </si>
  <si>
    <t xml:space="preserve">MASONRY AND PLASTERING </t>
  </si>
  <si>
    <t>General</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</si>
  <si>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</si>
  <si>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</si>
  <si>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</si>
  <si>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A</t>
  </si>
  <si>
    <t xml:space="preserve">Masonry </t>
  </si>
  <si>
    <r>
      <t>m</t>
    </r>
    <r>
      <rPr>
        <vertAlign val="superscript"/>
        <sz val="10"/>
        <rFont val="Verdana"/>
        <family val="2"/>
      </rPr>
      <t>2</t>
    </r>
  </si>
  <si>
    <t>Plastering &amp; Screeding</t>
  </si>
  <si>
    <t>item</t>
  </si>
  <si>
    <t>Plastering external surface of walls</t>
  </si>
  <si>
    <t>Plastering internal surface of walls</t>
  </si>
  <si>
    <t xml:space="preserve">The contractor shall take delivery and complete installation </t>
  </si>
  <si>
    <t>e</t>
  </si>
  <si>
    <t>b</t>
  </si>
  <si>
    <t>Rates shall include for: Locks (mortise double Locks), Latches, Closers, Bolts, Puch Plates, Pull Handles, Kick Plates, Hinges and all door and window hardware.</t>
  </si>
  <si>
    <t>a</t>
  </si>
  <si>
    <t xml:space="preserve">The contractor shall take delivery and fixing </t>
  </si>
  <si>
    <t>HYDRAULICS AND DRAINAGE</t>
  </si>
  <si>
    <t>Supply and Drainage</t>
  </si>
  <si>
    <t>Plumbing fixtures and accessories</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</si>
  <si>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</si>
  <si>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Lighting and electrical acessories</t>
  </si>
  <si>
    <t>Electrical Wiring</t>
  </si>
  <si>
    <t>Each Light/ light fixture and its switch is measured as one  point; similarly each fan or each socket outlet is measured as one point;</t>
  </si>
  <si>
    <t>d</t>
  </si>
  <si>
    <t>Rates shall include for electrical conduits, fittings, equipment and similar all fixings to various building surfaces</t>
  </si>
  <si>
    <t>c</t>
  </si>
  <si>
    <t>Rates for work in trench shall include for: excavation, maintaining faces of excavations, backfilling, compaction, appropriate cable covers, warning tape and disposal of surplus spoil</t>
  </si>
  <si>
    <t>Rates shall include for: screws, nails, bolts, nuts, standard cable fixing or supporting clips, brackets, straps, rivets, plugs and all incidental accessories</t>
  </si>
  <si>
    <t>ELECTRICAL INSTALLATIONS</t>
  </si>
  <si>
    <t>Electrical wiring with copper conductor cable in conduites in wall and slabs as specified to 2.5mm² wiring to sockets and 1.5mm² wiring to light fixtures, fans and its switches</t>
  </si>
  <si>
    <t>FLOOR FINISHES</t>
  </si>
  <si>
    <t>CONCRTE WORKS</t>
  </si>
  <si>
    <t>MASONRY AND PLASTERING</t>
  </si>
  <si>
    <t>DOORS AND WINDOWS</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</si>
  <si>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</si>
  <si>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</si>
  <si>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</si>
  <si>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</si>
  <si>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</si>
  <si>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</si>
  <si>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Floor screed</t>
  </si>
  <si>
    <t>DOOR AND WINDOW SCHEDULE</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</si>
  <si>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</si>
  <si>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</si>
  <si>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Locks (mortise double Locks), Latches, Closers, Bolts, Puch Plates and all Doors and windows shall be as specified in drawings and subjected to written approval by the client</t>
  </si>
  <si>
    <t>Lighting fixture and electrical wires and other electrical euquipement such as fans and such shall comply with STELCO standard and all fixtures and fitting shall be subjected to written approval by the client</t>
  </si>
  <si>
    <t>METAL AND CARPENTRY WORKS</t>
  </si>
  <si>
    <t>contractor shall submit for approval shop draings for all ceiling works for apartments including ceilings for bedrooms, sitting rooms and toilets. The ceilings shall be as specified by the dlient and are subjected to written spproval by the client</t>
  </si>
  <si>
    <t>GROUND FLOOR</t>
  </si>
  <si>
    <t>ROOF</t>
  </si>
  <si>
    <t>COMMON WORKS</t>
  </si>
  <si>
    <t>Allow for clean-up of completed works and site upon completion.</t>
  </si>
  <si>
    <t>Allow for sign board.</t>
  </si>
  <si>
    <t>Allow for all on and off site management cost including costs of foreman and assistants, temporary electricity, water supply, hoardings and include for hire equipment, plant, props, etc.</t>
  </si>
  <si>
    <t>thk - thick</t>
  </si>
  <si>
    <t>GI - galvanized iron</t>
  </si>
  <si>
    <t>SS - Stainless steel</t>
  </si>
  <si>
    <t>dia - diameter</t>
  </si>
  <si>
    <t>mm - millimeter</t>
  </si>
  <si>
    <t>incl - including</t>
  </si>
  <si>
    <t>t - tonnes</t>
  </si>
  <si>
    <t>Lm - linear meter</t>
  </si>
  <si>
    <t>m² - square meter</t>
  </si>
  <si>
    <t>M³ - cubic meter</t>
  </si>
  <si>
    <t>No - Numbers</t>
  </si>
  <si>
    <t>m - meter</t>
  </si>
  <si>
    <t>Backfilling and compacting after concrete curing</t>
  </si>
  <si>
    <t>Backfilling</t>
  </si>
  <si>
    <t>Disposal of Excess Sand</t>
  </si>
  <si>
    <r>
      <t>m</t>
    </r>
    <r>
      <rPr>
        <vertAlign val="superscript"/>
        <sz val="10"/>
        <rFont val="Verdana"/>
        <family val="2"/>
      </rPr>
      <t>3</t>
    </r>
  </si>
  <si>
    <t>WORKS BELOW GROUND</t>
  </si>
  <si>
    <t>Allow for concrete testing</t>
  </si>
  <si>
    <t>1)</t>
  </si>
  <si>
    <t>Concrete shall be castes using non-ageed structural steel and cement and such shall be newly puchased for this project and all concrete materials shall be subjected to inspection by the client</t>
  </si>
  <si>
    <t>Mix ratio for concrete shall be 1:2:3; unless stated otherwise</t>
  </si>
  <si>
    <t>h</t>
  </si>
  <si>
    <t>Install slurry type water proofing to top surfaces of balcony slabs and external surfaces of underground concrete work.</t>
  </si>
  <si>
    <t>f</t>
  </si>
  <si>
    <t>All reinforcing bars shall be high strength bars and over lap should be 45 x diameter.</t>
  </si>
  <si>
    <t>Reinforcement rates shall include for: cleaning, fabrication, placing, the provision for all necessary temporary fixings, and supports including tie wire and chair supports, laps, distribution bars, spacer bar  and wastage.</t>
  </si>
  <si>
    <t>Formwork rates shall include for: all necessary boarding, supports, erecting, framing, temporary cambering, cutting, perforations for reinforcing bars, bolts, straps, ties, hangers, pipes and removal of formwork.</t>
  </si>
  <si>
    <t>Concrete quantity is measured to the edges of concrete foundation members. Rates shall be inclusive for any additional concrete required to place the formwork.</t>
  </si>
  <si>
    <t>Rates shall include for: placing in position; making good after removal of formwork and casting in all required items; additional concrete required to conform to structural and excavated tolerances.</t>
  </si>
  <si>
    <t>CONCRETE WORKS</t>
  </si>
  <si>
    <t>Binding Wire</t>
  </si>
  <si>
    <t>Plywood, Nuts Bolts, Screws, Mould oil, and Supports, pvc through beam for threadded bars included in price for formwork</t>
  </si>
  <si>
    <t>Water proofing</t>
  </si>
  <si>
    <t xml:space="preserve">Lean concrete </t>
  </si>
  <si>
    <t>BILL NO 01</t>
  </si>
  <si>
    <t>BILL NO 02</t>
  </si>
  <si>
    <t>BILL NO 03</t>
  </si>
  <si>
    <t>BILL NO 04</t>
  </si>
  <si>
    <t>BILL NO 05</t>
  </si>
  <si>
    <t>BILL NO 06</t>
  </si>
  <si>
    <t>BILL NO 07</t>
  </si>
  <si>
    <t>BILL NO 08</t>
  </si>
  <si>
    <t>BILL NO 09</t>
  </si>
  <si>
    <t>BILL NO 10</t>
  </si>
  <si>
    <t>FOUNDATION</t>
  </si>
  <si>
    <t>TOTAL</t>
  </si>
  <si>
    <t>PAINTING WORKS</t>
  </si>
  <si>
    <t>m2</t>
  </si>
  <si>
    <t>D1</t>
  </si>
  <si>
    <t>D3</t>
  </si>
  <si>
    <t>D2</t>
  </si>
  <si>
    <t>W1</t>
  </si>
  <si>
    <t>MECHANICAL SYSTEMS</t>
  </si>
  <si>
    <t>Mechanical Systems</t>
  </si>
  <si>
    <t>BILL NO 11</t>
  </si>
  <si>
    <t xml:space="preserve"> RATE</t>
  </si>
  <si>
    <t>Complete Rainwater Drainage pipework, required trays and ducting as given in the drawing</t>
  </si>
  <si>
    <t>Concrete</t>
  </si>
  <si>
    <t xml:space="preserve">Concrete </t>
  </si>
  <si>
    <t>Item</t>
  </si>
  <si>
    <t>Column C1</t>
  </si>
  <si>
    <t>Column C2</t>
  </si>
  <si>
    <t xml:space="preserve">Steel ring bars 6mm dia </t>
  </si>
  <si>
    <t xml:space="preserve"> GROUND FLOOR</t>
  </si>
  <si>
    <t xml:space="preserve">Steel deformed bars, 10 mm dia </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</si>
  <si>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</si>
  <si>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</si>
  <si>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</si>
  <si>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Wall Tiles</t>
  </si>
  <si>
    <t>wall tiles fixed with tile adhesive</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</si>
  <si>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</si>
  <si>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</si>
  <si>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</si>
  <si>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</si>
  <si>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 xml:space="preserve">Paint on Walls (External Surfaces) </t>
  </si>
  <si>
    <t xml:space="preserve">Paint on Walls (Internal Surfaces) </t>
  </si>
  <si>
    <t>Paint on Ceilings and exposed slab</t>
  </si>
  <si>
    <t xml:space="preserve"> </t>
  </si>
  <si>
    <t>Ground floor</t>
  </si>
  <si>
    <t>FIRE DETECTION AND PROTECTION</t>
  </si>
  <si>
    <t>all dry riser pipes should be painted in red as per regulation</t>
  </si>
  <si>
    <t xml:space="preserve">all dry riser pipes should be galvanized </t>
  </si>
  <si>
    <t>all support/brackets shall be hot dippedd galvanized to 100mm</t>
  </si>
  <si>
    <t>all fire extinguishers shall be in cabinets (cabinets should be provided)</t>
  </si>
  <si>
    <t>Beacon</t>
  </si>
  <si>
    <t xml:space="preserve">Rates shall include for: wirerin with 2.5mm2 fire retardant low smoke (FRLS) cables in FRLS conduits and instalation </t>
  </si>
  <si>
    <t>RATE</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</si>
  <si>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</si>
  <si>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</si>
  <si>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FIRE PROTECTION AND DETECTION</t>
  </si>
  <si>
    <t>BILL NO 12</t>
  </si>
  <si>
    <t xml:space="preserve"> BILL NO</t>
  </si>
  <si>
    <t>AMOUNT (MRF)</t>
  </si>
  <si>
    <t>MASONARY AND PLASTERING</t>
  </si>
  <si>
    <t>HYDRAULICS &amp; DRAINAGE</t>
  </si>
  <si>
    <t>ELECTRCIAL INSTALATIONS</t>
  </si>
  <si>
    <t>PROJECT VALUE TOTAL</t>
  </si>
  <si>
    <t>GRAND SUMMARY</t>
  </si>
  <si>
    <t>GENERAL SUMMARY</t>
  </si>
  <si>
    <t>WORKS BELOW FROUND</t>
  </si>
  <si>
    <t>Rates shall include for: levelling, grading, trimming, compacting to faces of excavation, keep sides plumb, backfilling, consolidating and disposing surplus soil</t>
  </si>
  <si>
    <t>DURATION (DAYS)</t>
  </si>
  <si>
    <t>Excavation, upto 1.95m</t>
  </si>
  <si>
    <r>
      <t>m</t>
    </r>
    <r>
      <rPr>
        <vertAlign val="superscript"/>
        <sz val="9"/>
        <rFont val="Verdana"/>
        <family val="2"/>
      </rPr>
      <t>3</t>
    </r>
  </si>
  <si>
    <t>Polythene sheet</t>
  </si>
  <si>
    <t>Roof Slab</t>
  </si>
  <si>
    <t>Gate Valve</t>
  </si>
  <si>
    <t>Floor Gully</t>
  </si>
  <si>
    <t>Complete Rainwater Drainage pipework, required trays, chains and ducting as given in the drawing</t>
  </si>
  <si>
    <t>Excavation, upto 0.65m for foundation beam</t>
  </si>
  <si>
    <t>Excavation, upto 0.85m for pad footing</t>
  </si>
  <si>
    <t>Kg</t>
  </si>
  <si>
    <t>Pad footing F2</t>
  </si>
  <si>
    <t xml:space="preserve">Foundation Beam FB </t>
  </si>
  <si>
    <t>Wall Footing WF</t>
  </si>
  <si>
    <t>Column C3</t>
  </si>
  <si>
    <t>Roof Beam RB1</t>
  </si>
  <si>
    <t>Roof Beam RB2</t>
  </si>
  <si>
    <t>Roof Beam RB3</t>
  </si>
  <si>
    <t>Roof Beam RB4</t>
  </si>
  <si>
    <t>Ramp Railing on both sides</t>
  </si>
  <si>
    <t>Service counter as per given drawing</t>
  </si>
  <si>
    <t>Roofing as per given drawing</t>
  </si>
  <si>
    <t>D4</t>
  </si>
  <si>
    <t>D5</t>
  </si>
  <si>
    <t>W2</t>
  </si>
  <si>
    <t>W3</t>
  </si>
  <si>
    <t>W4</t>
  </si>
  <si>
    <t>600x600 homogenous floor tiles fixed with tile adhesive</t>
  </si>
  <si>
    <t>300x300 homogenous non skid floor tiles fixed with water proof tile adhesive</t>
  </si>
  <si>
    <t>CO2 Extinguisher (load 2kg) In Polycarbonate Enclosure</t>
  </si>
  <si>
    <t>H2O Extinguisher (load 9L) In Polycarbonate Enclosure</t>
  </si>
  <si>
    <t>Manual Call Point</t>
  </si>
  <si>
    <t>Smoke Detector</t>
  </si>
  <si>
    <t>Sounder Bell</t>
  </si>
  <si>
    <t>Fire Alarm Control Panel</t>
  </si>
  <si>
    <t>Floor Drain</t>
  </si>
  <si>
    <t>Gully Trap</t>
  </si>
  <si>
    <t>Bottle Trap</t>
  </si>
  <si>
    <t>Clean Out Point</t>
  </si>
  <si>
    <t>Bidet Shower</t>
  </si>
  <si>
    <t>Water Closet</t>
  </si>
  <si>
    <t>MWSC Meter</t>
  </si>
  <si>
    <t>16Ø Ground Water Supply Provision To Cistern</t>
  </si>
  <si>
    <t>Ground Water Supply - Sink Tap</t>
  </si>
  <si>
    <t>Well Water Pump</t>
  </si>
  <si>
    <t>Foot Valve With Strainer</t>
  </si>
  <si>
    <t>13A Power Socket</t>
  </si>
  <si>
    <t>13A Twin Socket</t>
  </si>
  <si>
    <t>15A Switched Socket at High Level</t>
  </si>
  <si>
    <t>Distribution Board</t>
  </si>
  <si>
    <t>Computer Network Outlet</t>
  </si>
  <si>
    <t>Emergency Light</t>
  </si>
  <si>
    <t>Telephone Extension</t>
  </si>
  <si>
    <t>Telephone Outlet</t>
  </si>
  <si>
    <t>Angular Camera</t>
  </si>
  <si>
    <t>Security Monitor</t>
  </si>
  <si>
    <t>Internet Switchboard</t>
  </si>
  <si>
    <t>Private Automatic Branch Exchange (PABX)</t>
  </si>
  <si>
    <t>Wall Mounted Speaker</t>
  </si>
  <si>
    <t>Ceiling Down Light (18W) - Weather Proof</t>
  </si>
  <si>
    <t>Ceiling Light (12W)</t>
  </si>
  <si>
    <t>Recessed Ceiling Light (12W)</t>
  </si>
  <si>
    <t>Decorative Pendent Light</t>
  </si>
  <si>
    <t>Ceiling Mount Spot Light (5W)</t>
  </si>
  <si>
    <t>Indoor Wall Light (18W)</t>
  </si>
  <si>
    <t>150 X 1200 Ceiling Recessed LED Panel</t>
  </si>
  <si>
    <t>29 inch To 36 inch Ceiling Fan</t>
  </si>
  <si>
    <t>42 inch To 48 inch Ceiling Fan</t>
  </si>
  <si>
    <t>Oscillating Ceiling Fan</t>
  </si>
  <si>
    <t>Wall Mounted Exhaust Fan</t>
  </si>
  <si>
    <t>Light Switch (1 Gang )</t>
  </si>
  <si>
    <t>Light Switch (2 Gang )</t>
  </si>
  <si>
    <t>Light Switch (3 Gang )</t>
  </si>
  <si>
    <t>Light Switch (4 Gang )</t>
  </si>
  <si>
    <t>Ceiling Fan Switch With Controller</t>
  </si>
  <si>
    <t>Ground Floor</t>
  </si>
  <si>
    <t>4 way cassete Air Conditioner 22,000 BTU with out-door condensing unit</t>
  </si>
  <si>
    <t>Wall mount Air conditioner 18,000 BTU with out-door condensing unit</t>
  </si>
  <si>
    <t>Wall mount Air conditioner 20,000 BTU with out-door condensing unit</t>
  </si>
  <si>
    <t>Wall mount Air conditioner 22,000 BTU with out-door condensing unit</t>
  </si>
  <si>
    <t>Wall mount Air conditioner 25,000 BTU with out-door condensing unit</t>
  </si>
  <si>
    <t>Wall mount Air conditioner 7,000 BTU with out-door condensing unit</t>
  </si>
  <si>
    <t>Wall mount Air conditioner 9,000 BTU with out-door condensing unit</t>
  </si>
  <si>
    <t>Wall mount Air conditioner 12,000 BTU with out-door condensing unit</t>
  </si>
  <si>
    <t>Water supply and sewage disposal</t>
  </si>
  <si>
    <t>Ground water well 1.2m dia to client required depth</t>
  </si>
  <si>
    <t>Installation and consruction of septic tank as per given drawing.</t>
  </si>
  <si>
    <t>Installation and consruction of soak pit as per given drawing.</t>
  </si>
  <si>
    <t>Ceilng works</t>
  </si>
  <si>
    <t>Allow for site protection, site supervisors, hire of machinery and equipment</t>
  </si>
  <si>
    <t>General Notes</t>
  </si>
  <si>
    <t>Stiffener Column</t>
  </si>
  <si>
    <t xml:space="preserve"> Ground slab, 100mm thickness</t>
  </si>
  <si>
    <t>BOQ FOR COMPLETE WORKS OF SINGLE STOREY COUNCIL OFFICE</t>
  </si>
  <si>
    <t>Local Government Authority</t>
  </si>
  <si>
    <t>g</t>
  </si>
  <si>
    <t>END OF BILL NO 01:  CARRIED OVER TO GENERAL SUMMARY</t>
  </si>
  <si>
    <t>END OF BILL NO 02:  CARRIED OVER TO GENERAL SUMMARY</t>
  </si>
  <si>
    <t>END OF BILL NO 03:  CARRIED OVER TO GENERAL SUMMARY</t>
  </si>
  <si>
    <t>END OF BILL NO 04:  CARRIED OVER TO GENERAL SUMMARY</t>
  </si>
  <si>
    <t>END OF BILL NO 05:  CARRIED OVER TO GENERAL SUMMARY</t>
  </si>
  <si>
    <t>END OF BILL NO 06:  CARRIED OVER TO GENERAL SUMMARY</t>
  </si>
  <si>
    <t>END OF BILL NO 07:  CARRIED OVER TO GENERAL SUMMARY</t>
  </si>
  <si>
    <t>END OF BILL NO 08:  CARRIED OVER TO GENERAL SUMMARY</t>
  </si>
  <si>
    <t>END OF BILL NO 09:  CARRIED OVER TO GENERAL SUMMARY</t>
  </si>
  <si>
    <t>END OF BILL NO 10:  CARRIED OVER TO GENERAL SUMMARY</t>
  </si>
  <si>
    <t>END OF BILL NO 11:  CARRIED OVER TO GENERAL SUMMARY</t>
  </si>
  <si>
    <t>END OF BILL NO 12:  CARRIED OVER TO GENERAL SUMMARY</t>
  </si>
  <si>
    <t>D6</t>
  </si>
  <si>
    <t>Running Internal fresh water pipes followed from Shut-off valves to all Tiolets, Kitchens &amp; Laundrys which reduces from 25mmØ to 20mmØ and finally 16mmØ to the outlet fixtures or mixer as given in the detail drawings</t>
  </si>
  <si>
    <t>15A Socket In Polycarbonate Box</t>
  </si>
  <si>
    <t>Cabling for internet and medianet</t>
  </si>
  <si>
    <t>Main Electrical Connection</t>
  </si>
  <si>
    <t>Internal Blockwork (150x150x300)</t>
  </si>
  <si>
    <t>External Blockwork (150x150x300)</t>
  </si>
  <si>
    <t>100mm Thick Dry Wall</t>
  </si>
  <si>
    <t>END OF BILL NO 13:  CARRIED OVER TO GENERAL SUMMARY</t>
  </si>
  <si>
    <t>Additions</t>
  </si>
  <si>
    <t>Omissions</t>
  </si>
  <si>
    <t>END OF BILL NO 14:  CARRIED OVER TO GENERAL SUMMARY</t>
  </si>
  <si>
    <t>ADDITIONS</t>
  </si>
  <si>
    <t>OMISSIONS</t>
  </si>
  <si>
    <t xml:space="preserve">GRAND TOTAL </t>
  </si>
  <si>
    <t>Wash Basin with Faucet</t>
  </si>
  <si>
    <t>Sink with Sink Tap</t>
  </si>
  <si>
    <t>Boundary Wall</t>
  </si>
  <si>
    <t>Paint on boundary walls</t>
  </si>
  <si>
    <t>Masonry and Plastering works</t>
  </si>
  <si>
    <t>Lean concrete, Concrete, Reinforcement and Formwork</t>
  </si>
  <si>
    <t>GT</t>
  </si>
  <si>
    <t>Outdoor Lamp for Boundary wall</t>
  </si>
  <si>
    <t>VGA Inlet Socket for Ceiling Mounted Projector</t>
  </si>
  <si>
    <t>VGA Outlet Socket for Ceiling Mounted Projector</t>
  </si>
  <si>
    <t>Digital or Network Video Recorder</t>
  </si>
  <si>
    <t>Revised: 21st September 2023</t>
  </si>
  <si>
    <t>DEMOLITION</t>
  </si>
  <si>
    <t>SITE DEMOLITION</t>
  </si>
  <si>
    <t>BILL NO 13</t>
  </si>
  <si>
    <t>GST 8%</t>
  </si>
  <si>
    <t>Insurance</t>
  </si>
  <si>
    <t>Insurance, Guarantees, Built drawings</t>
  </si>
  <si>
    <t>Guarantees</t>
  </si>
  <si>
    <t>Built drawings</t>
  </si>
  <si>
    <t>Demolition of Existing office building</t>
  </si>
  <si>
    <t>Demolition of Existing boundry wall</t>
  </si>
  <si>
    <t>Demolition of Existing old Toilet (Gifili area)</t>
  </si>
  <si>
    <t xml:space="preserve">Demolition of Existing old concrete water storage tanks </t>
  </si>
  <si>
    <t>Dismentaling of old communication antenna</t>
  </si>
  <si>
    <t>Total Volume= 80 cbm</t>
  </si>
  <si>
    <t>Total Volume= 45 cbm</t>
  </si>
  <si>
    <t>Total Volume= 15 cbm</t>
  </si>
  <si>
    <t>Total Volume= 12 cbm</t>
  </si>
  <si>
    <t>Height = 14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</si>
</sst>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_);_(* \(#,##0\);_(* &quot;-&quot;??_);_(@_)"/>
    <numFmt numFmtId="165" formatCode="0.0"/>
    <numFmt numFmtId="166" formatCode="\(0\)"/>
    <numFmt numFmtId="167" formatCode="_(* #,##0.00_);_(* \(#,##0.00\);_(* \-??_);_(@_)"/>
    <numFmt numFmtId="168" formatCode="&quot;£&quot;#,##0.00"/>
  </numFmts>
  <fonts count="32" x14ac:knownFonts="1">
    <font>
      <sz val="11"/>
      <color theme="1"/>
      <name val="Calibri"/>
      <family val="2"/>
      <scheme val="minor"/>
    </font>
    <font>
      <sz val="11"/>
      <color theme="1"/>
      <name val="Calibri"/>
      <family val="2"/>
      <scheme val="minor"/>
    </font>
    <font>
      <b/>
      <sz val="11"/>
      <color theme="1"/>
      <name val="Calibri"/>
      <family val="2"/>
      <scheme val="minor"/>
    </font>
    <font>
      <sz val="10"/>
      <name val="Verdana"/>
      <family val="2"/>
    </font>
    <font>
      <b/>
      <sz val="10"/>
      <name val="Verdana"/>
      <family val="2"/>
    </font>
    <font>
      <b/>
      <u/>
      <sz val="10"/>
      <name val="Verdana"/>
      <family val="2"/>
    </font>
    <font>
      <b/>
      <sz val="11"/>
      <color theme="0"/>
      <name val="Verdana"/>
      <family val="2"/>
    </font>
    <font>
      <b/>
      <sz val="10"/>
      <color theme="0"/>
      <name val="Verdana"/>
      <family val="2"/>
    </font>
    <font>
      <b/>
      <sz val="8"/>
      <color theme="0"/>
      <name val="Verdana"/>
      <family val="2"/>
    </font>
    <font>
      <u/>
      <sz val="10"/>
      <name val="Verdana"/>
      <family val="2"/>
    </font>
    <font>
      <vertAlign val="superscript"/>
      <sz val="10"/>
      <name val="Verdana"/>
      <family val="2"/>
    </font>
    <font>
      <sz val="8"/>
      <name val="Calibri"/>
      <family val="2"/>
      <scheme val="minor"/>
    </font>
    <font>
      <sz val="10"/>
      <name val="Arial Narrow"/>
      <family val="2"/>
    </font>
    <font>
      <b/>
      <sz val="10"/>
      <name val="Times New Roman"/>
      <family val="1"/>
    </font>
    <font>
      <sz val="11"/>
      <name val="Calibri"/>
      <family val="2"/>
      <scheme val="minor"/>
    </font>
    <font>
      <sz val="10"/>
      <color theme="1"/>
      <name val="Calibri"/>
      <family val="2"/>
      <scheme val="minor"/>
    </font>
    <font>
      <b/>
      <sz val="12"/>
      <color theme="1"/>
      <name val="Calibri"/>
      <family val="2"/>
      <scheme val="minor"/>
    </font>
    <font>
      <sz val="18"/>
      <color theme="1"/>
      <name val="Calibri"/>
      <family val="2"/>
      <scheme val="minor"/>
    </font>
    <font>
      <sz val="24"/>
      <color theme="1"/>
      <name val="Calibri"/>
      <family val="2"/>
      <scheme val="minor"/>
    </font>
    <font>
      <sz val="10"/>
      <name val="Arial"/>
      <family val="2"/>
    </font>
    <font>
      <sz val="9"/>
      <color theme="1"/>
      <name val="Calibri"/>
      <family val="2"/>
      <scheme val="minor"/>
    </font>
    <font>
      <b/>
      <sz val="20"/>
      <color theme="1"/>
      <name val="Calibri"/>
      <family val="2"/>
      <scheme val="minor"/>
    </font>
    <font>
      <u/>
      <sz val="11"/>
      <color theme="10"/>
      <name val="Calibri"/>
      <family val="2"/>
      <scheme val="minor"/>
    </font>
    <font>
      <b/>
      <sz val="11"/>
      <name val="Calibri"/>
      <family val="2"/>
      <scheme val="minor"/>
    </font>
    <font>
      <sz val="10"/>
      <name val="Calibri"/>
      <family val="2"/>
      <scheme val="minor"/>
    </font>
    <font>
      <u/>
      <sz val="11"/>
      <color theme="1"/>
      <name val="Calibri"/>
      <family val="2"/>
      <scheme val="minor"/>
    </font>
    <font>
      <b/>
      <sz val="12"/>
      <name val="Lucida Sans Unicode"/>
      <family val="2"/>
    </font>
    <font>
      <sz val="10"/>
      <name val="Lucida Sans Unicode"/>
      <family val="2"/>
    </font>
    <font>
      <sz val="12"/>
      <name val="Lucida Sans Unicode"/>
      <family val="2"/>
    </font>
    <font>
      <b/>
      <sz val="10"/>
      <name val="Lucida Sans Unicode"/>
      <family val="2"/>
    </font>
    <font>
      <vertAlign val="superscript"/>
      <sz val="9"/>
      <name val="Verdana"/>
      <family val="2"/>
    </font>
    <font>
      <sz val="10"/>
      <name val="MS Sans Serif"/>
    </font>
  </fonts>
  <fills count="1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0.34998626667073579"/>
        <bgColor auto="1"/>
      </patternFill>
    </fill>
    <fill>
      <patternFill patternType="solid">
        <fgColor theme="1" tint="0.34998626667073579"/>
        <bgColor auto="1"/>
      </patternFill>
    </fill>
    <fill>
      <patternFill patternType="solid">
        <fgColor theme="0" tint="-0.249977111117893"/>
        <bgColor indexed="64"/>
      </patternFill>
    </fill>
    <fill>
      <patternFill patternType="solid">
        <fgColor indexed="9"/>
        <bgColor indexed="26"/>
      </patternFill>
    </fill>
    <fill>
      <patternFill patternType="solid">
        <fgColor rgb="FFFFFF00"/>
        <bgColor indexed="64"/>
      </patternFill>
    </fill>
  </fills>
  <borders count="55">
    <border>
      <left/>
      <right/>
      <top/>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thin">
        <color indexed="64"/>
      </left>
      <right style="dashed">
        <color indexed="64"/>
      </right>
      <top style="hair">
        <color indexed="64"/>
      </top>
      <bottom style="double">
        <color indexed="64"/>
      </bottom>
      <diagonal/>
    </border>
    <border>
      <left style="dashed">
        <color indexed="64"/>
      </left>
      <right/>
      <top style="hair">
        <color indexed="64"/>
      </top>
      <bottom style="double">
        <color indexed="64"/>
      </bottom>
      <diagonal/>
    </border>
    <border>
      <left/>
      <right/>
      <top style="hair">
        <color indexed="64"/>
      </top>
      <bottom style="double">
        <color indexed="64"/>
      </bottom>
      <diagonal/>
    </border>
    <border>
      <left/>
      <right style="dashed">
        <color indexed="64"/>
      </right>
      <top style="hair">
        <color indexed="64"/>
      </top>
      <bottom style="double">
        <color indexed="64"/>
      </bottom>
      <diagonal/>
    </border>
    <border>
      <left style="dashed">
        <color indexed="64"/>
      </left>
      <right style="thin">
        <color indexed="64"/>
      </right>
      <top style="hair">
        <color indexed="64"/>
      </top>
      <bottom style="double">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dashed">
        <color indexed="64"/>
      </left>
      <right/>
      <top style="thin">
        <color indexed="64"/>
      </top>
      <bottom style="thin">
        <color indexed="64"/>
      </bottom>
      <diagonal/>
    </border>
    <border>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bottom style="hair">
        <color indexed="64"/>
      </bottom>
      <diagonal/>
    </border>
    <border>
      <left style="thin">
        <color indexed="64"/>
      </left>
      <right style="dashed">
        <color indexed="64"/>
      </right>
      <top/>
      <bottom style="hair">
        <color indexed="64"/>
      </bottom>
      <diagonal/>
    </border>
    <border>
      <left/>
      <right style="dotted">
        <color indexed="64"/>
      </right>
      <top/>
      <bottom/>
      <diagonal/>
    </border>
    <border>
      <left/>
      <right/>
      <top/>
      <bottom style="thin">
        <color indexed="8"/>
      </bottom>
      <diagonal/>
    </border>
    <border>
      <left/>
      <right/>
      <top style="thin">
        <color indexed="8"/>
      </top>
      <bottom style="thin">
        <color indexed="64"/>
      </bottom>
      <diagonal/>
    </border>
    <border>
      <left style="thin">
        <color indexed="8"/>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8"/>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8"/>
      </bottom>
      <diagonal/>
    </border>
    <border>
      <left style="thin">
        <color indexed="64"/>
      </left>
      <right/>
      <top style="thin">
        <color indexed="8"/>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64"/>
      </top>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dashed">
        <color indexed="64"/>
      </left>
      <right/>
      <top style="thin">
        <color indexed="64"/>
      </top>
      <bottom style="double">
        <color indexed="64"/>
      </bottom>
      <diagonal/>
    </border>
    <border>
      <left/>
      <right/>
      <top style="thin">
        <color indexed="64"/>
      </top>
      <bottom style="double">
        <color indexed="64"/>
      </bottom>
      <diagonal/>
    </border>
    <border>
      <left style="dashed">
        <color indexed="64"/>
      </left>
      <right style="thin">
        <color indexed="64"/>
      </right>
      <top style="thin">
        <color indexed="64"/>
      </top>
      <bottom style="double">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dashed">
        <color indexed="64"/>
      </right>
      <top/>
      <bottom/>
      <diagonal/>
    </border>
    <border>
      <left style="dashed">
        <color indexed="64"/>
      </left>
      <right/>
      <top/>
      <bottom/>
      <diagonal/>
    </border>
  </borders>
  <cellStyleXfs count="8">
    <xf numFmtId="0" fontId="0" fillId="0" borderId="0"/>
    <xf numFmtId="43" fontId="1" fillId="0" borderId="0" applyFont="0" applyFill="0" applyBorder="0" applyAlignment="0" applyProtection="0"/>
    <xf numFmtId="0" fontId="19" fillId="0" borderId="0"/>
    <xf numFmtId="43" fontId="19" fillId="0" borderId="0" applyFont="0" applyFill="0" applyBorder="0" applyAlignment="0" applyProtection="0"/>
    <xf numFmtId="0" fontId="22" fillId="0" borderId="0" applyNumberFormat="0" applyFill="0" applyBorder="0" applyAlignment="0" applyProtection="0"/>
    <xf numFmtId="167" fontId="19" fillId="0" borderId="0" applyFill="0" applyBorder="0" applyAlignment="0" applyProtection="0"/>
    <xf numFmtId="0" fontId="19" fillId="0" borderId="0"/>
    <xf numFmtId="0" fontId="31" fillId="0" borderId="0"/>
  </cellStyleXfs>
  <cellXfs count="273">
    <xf numFmtId="0" fontId="0" fillId="0" borderId="0" xfId="0"/>
    <xf numFmtId="43" fontId="0" fillId="0" borderId="0" xfId="1" applyFont="1"/>
    <xf numFmtId="0" fontId="3" fillId="2" borderId="1" xfId="0" applyFont="1" applyFill="1" applyBorder="1" applyAlignment="1">
      <alignment vertical="top" wrapText="1"/>
    </xf>
    <xf numFmtId="43" fontId="0" fillId="0" borderId="0" xfId="0" applyNumberFormat="1"/>
    <xf numFmtId="0" fontId="2" fillId="0" borderId="0" xfId="0" applyFont="1"/>
    <xf numFmtId="0" fontId="4" fillId="3" borderId="2" xfId="0" applyFont="1" applyFill="1" applyBorder="1" applyAlignment="1">
      <alignment horizontal="right" vertical="center" wrapText="1"/>
    </xf>
    <xf numFmtId="43" fontId="4" fillId="3" borderId="3" xfId="1" applyFont="1" applyFill="1" applyBorder="1" applyAlignment="1">
      <alignment horizontal="center" vertical="center" wrapText="1"/>
    </xf>
    <xf numFmtId="2" fontId="5" fillId="3" borderId="3" xfId="0" applyNumberFormat="1" applyFont="1" applyFill="1" applyBorder="1" applyAlignment="1">
      <alignment horizontal="center" vertical="center"/>
    </xf>
    <xf numFmtId="0" fontId="5" fillId="3" borderId="3" xfId="0" applyFont="1" applyFill="1" applyBorder="1" applyAlignment="1">
      <alignment horizontal="center" vertical="center"/>
    </xf>
    <xf numFmtId="43" fontId="4" fillId="3" borderId="4" xfId="1" applyFont="1" applyFill="1" applyBorder="1" applyAlignment="1">
      <alignment horizontal="center" vertical="center"/>
    </xf>
    <xf numFmtId="1" fontId="6" fillId="4" borderId="5" xfId="0" quotePrefix="1" applyNumberFormat="1" applyFont="1" applyFill="1" applyBorder="1" applyAlignment="1">
      <alignment horizontal="right" vertical="top"/>
    </xf>
    <xf numFmtId="43" fontId="7" fillId="4" borderId="9" xfId="1" applyFont="1" applyFill="1" applyBorder="1" applyAlignment="1">
      <alignment horizontal="right"/>
    </xf>
    <xf numFmtId="0" fontId="0" fillId="0" borderId="0" xfId="0" applyAlignment="1">
      <alignment horizontal="right"/>
    </xf>
    <xf numFmtId="0" fontId="4" fillId="2" borderId="10" xfId="1" applyNumberFormat="1" applyFont="1" applyFill="1" applyBorder="1" applyAlignment="1">
      <alignment horizontal="right" vertical="top" wrapText="1"/>
    </xf>
    <xf numFmtId="0" fontId="4" fillId="2" borderId="1" xfId="0" applyFont="1" applyFill="1" applyBorder="1" applyAlignment="1">
      <alignment horizontal="left" vertical="top" wrapText="1"/>
    </xf>
    <xf numFmtId="2" fontId="4" fillId="2" borderId="1" xfId="0" applyNumberFormat="1" applyFont="1" applyFill="1" applyBorder="1"/>
    <xf numFmtId="0" fontId="4" fillId="2" borderId="1" xfId="0" applyFont="1" applyFill="1" applyBorder="1"/>
    <xf numFmtId="43" fontId="4" fillId="2" borderId="1" xfId="1" applyFont="1" applyFill="1" applyBorder="1" applyAlignment="1">
      <alignment horizontal="right"/>
    </xf>
    <xf numFmtId="43" fontId="4" fillId="2" borderId="11" xfId="1" applyFont="1" applyFill="1" applyBorder="1" applyAlignment="1">
      <alignment horizontal="right"/>
    </xf>
    <xf numFmtId="0" fontId="3" fillId="0" borderId="12" xfId="1" applyNumberFormat="1" applyFont="1" applyFill="1" applyBorder="1" applyAlignment="1">
      <alignment horizontal="right" vertical="top" wrapText="1"/>
    </xf>
    <xf numFmtId="0" fontId="3" fillId="2" borderId="13" xfId="0" applyFont="1" applyFill="1" applyBorder="1" applyAlignment="1">
      <alignment vertical="top" wrapText="1"/>
    </xf>
    <xf numFmtId="2" fontId="3" fillId="2" borderId="13" xfId="1" applyNumberFormat="1" applyFont="1" applyFill="1" applyBorder="1" applyAlignment="1"/>
    <xf numFmtId="0" fontId="3" fillId="2" borderId="13" xfId="0" applyFont="1" applyFill="1" applyBorder="1"/>
    <xf numFmtId="43" fontId="3" fillId="2" borderId="13" xfId="1" applyFont="1" applyFill="1" applyBorder="1" applyAlignment="1">
      <alignment horizontal="right"/>
    </xf>
    <xf numFmtId="43" fontId="3" fillId="2" borderId="14" xfId="1" applyFont="1" applyFill="1" applyBorder="1" applyAlignment="1">
      <alignment horizontal="right"/>
    </xf>
    <xf numFmtId="0" fontId="3" fillId="0" borderId="10" xfId="1" applyNumberFormat="1" applyFont="1" applyFill="1" applyBorder="1" applyAlignment="1">
      <alignment horizontal="right" vertical="top" wrapText="1"/>
    </xf>
    <xf numFmtId="2" fontId="3" fillId="2" borderId="1" xfId="1" applyNumberFormat="1" applyFont="1" applyFill="1" applyBorder="1" applyAlignment="1"/>
    <xf numFmtId="0" fontId="3" fillId="2" borderId="1" xfId="0" applyFont="1" applyFill="1" applyBorder="1"/>
    <xf numFmtId="43" fontId="3" fillId="2" borderId="1" xfId="1" applyFont="1" applyFill="1" applyBorder="1" applyAlignment="1">
      <alignment horizontal="right"/>
    </xf>
    <xf numFmtId="43" fontId="3" fillId="2" borderId="11" xfId="1" applyFont="1" applyFill="1" applyBorder="1" applyAlignment="1">
      <alignment horizontal="right"/>
    </xf>
    <xf numFmtId="165" fontId="4" fillId="0" borderId="10" xfId="0" quotePrefix="1" applyNumberFormat="1" applyFont="1" applyBorder="1" applyAlignment="1">
      <alignment horizontal="right" vertical="top"/>
    </xf>
    <xf numFmtId="2" fontId="3" fillId="2" borderId="1" xfId="0" applyNumberFormat="1" applyFont="1" applyFill="1" applyBorder="1"/>
    <xf numFmtId="43" fontId="8" fillId="5" borderId="17" xfId="1" applyFont="1" applyFill="1" applyBorder="1" applyAlignment="1">
      <alignment horizontal="right"/>
    </xf>
    <xf numFmtId="1" fontId="3" fillId="2" borderId="1" xfId="0" applyNumberFormat="1" applyFont="1" applyFill="1" applyBorder="1"/>
    <xf numFmtId="43" fontId="3" fillId="3" borderId="11" xfId="1" applyFont="1" applyFill="1" applyBorder="1" applyAlignment="1">
      <alignment horizontal="left"/>
    </xf>
    <xf numFmtId="0" fontId="9" fillId="0" borderId="10" xfId="0" applyFont="1" applyBorder="1" applyAlignment="1">
      <alignment horizontal="right" vertical="top"/>
    </xf>
    <xf numFmtId="0" fontId="3" fillId="2" borderId="1" xfId="0" applyFont="1" applyFill="1" applyBorder="1" applyAlignment="1">
      <alignment horizontal="left" vertical="top" wrapText="1"/>
    </xf>
    <xf numFmtId="164" fontId="3" fillId="2" borderId="1" xfId="1" applyNumberFormat="1" applyFont="1" applyFill="1" applyBorder="1" applyAlignment="1"/>
    <xf numFmtId="43" fontId="3" fillId="2" borderId="1" xfId="1" applyFont="1" applyFill="1" applyBorder="1" applyAlignment="1">
      <alignment horizontal="right" vertical="top"/>
    </xf>
    <xf numFmtId="0" fontId="11" fillId="0" borderId="0" xfId="0" applyFont="1"/>
    <xf numFmtId="43" fontId="11" fillId="0" borderId="0" xfId="1" applyFont="1" applyFill="1" applyBorder="1"/>
    <xf numFmtId="0" fontId="11" fillId="0" borderId="0" xfId="0" applyFont="1" applyAlignment="1">
      <alignment vertical="top"/>
    </xf>
    <xf numFmtId="0" fontId="11" fillId="0" borderId="0" xfId="0" applyFont="1" applyAlignment="1">
      <alignment vertical="top" wrapText="1"/>
    </xf>
    <xf numFmtId="0" fontId="12" fillId="2" borderId="0" xfId="0" applyFont="1" applyFill="1"/>
    <xf numFmtId="164" fontId="3" fillId="2" borderId="1" xfId="1" applyNumberFormat="1" applyFont="1" applyFill="1" applyBorder="1" applyAlignment="1">
      <alignment horizontal="right"/>
    </xf>
    <xf numFmtId="43" fontId="4" fillId="2" borderId="11" xfId="1" quotePrefix="1" applyFont="1" applyFill="1" applyBorder="1" applyAlignment="1">
      <alignment horizontal="right" vertical="top"/>
    </xf>
    <xf numFmtId="43" fontId="4" fillId="2" borderId="1" xfId="1" quotePrefix="1" applyFont="1" applyFill="1" applyBorder="1" applyAlignment="1">
      <alignment horizontal="right" vertical="top"/>
    </xf>
    <xf numFmtId="0" fontId="3" fillId="2" borderId="10" xfId="1" quotePrefix="1" applyNumberFormat="1" applyFont="1" applyFill="1" applyBorder="1" applyAlignment="1">
      <alignment horizontal="right" vertical="top" wrapText="1"/>
    </xf>
    <xf numFmtId="0" fontId="3" fillId="2" borderId="0" xfId="0" applyFont="1" applyFill="1"/>
    <xf numFmtId="0" fontId="13" fillId="2" borderId="0" xfId="0" applyFont="1" applyFill="1"/>
    <xf numFmtId="1" fontId="4" fillId="2" borderId="10" xfId="0" quotePrefix="1" applyNumberFormat="1" applyFont="1" applyFill="1" applyBorder="1" applyAlignment="1">
      <alignment horizontal="right" vertical="top"/>
    </xf>
    <xf numFmtId="0" fontId="4" fillId="3" borderId="0" xfId="0" applyFont="1" applyFill="1"/>
    <xf numFmtId="0" fontId="14" fillId="0" borderId="0" xfId="0" applyFont="1"/>
    <xf numFmtId="43" fontId="14" fillId="0" borderId="0" xfId="1" applyFont="1" applyFill="1" applyBorder="1"/>
    <xf numFmtId="43" fontId="3" fillId="3" borderId="1" xfId="1" applyFont="1" applyFill="1" applyBorder="1" applyAlignment="1">
      <alignment horizontal="left"/>
    </xf>
    <xf numFmtId="0" fontId="4" fillId="0" borderId="10" xfId="1" applyNumberFormat="1" applyFont="1" applyFill="1" applyBorder="1" applyAlignment="1">
      <alignment horizontal="right" vertical="top" wrapText="1"/>
    </xf>
    <xf numFmtId="165" fontId="4" fillId="2" borderId="10" xfId="0" quotePrefix="1" applyNumberFormat="1" applyFont="1" applyFill="1" applyBorder="1" applyAlignment="1">
      <alignment horizontal="right" vertical="top"/>
    </xf>
    <xf numFmtId="0" fontId="3" fillId="2" borderId="19" xfId="0" applyFont="1" applyFill="1" applyBorder="1" applyAlignment="1">
      <alignment vertical="top" wrapText="1"/>
    </xf>
    <xf numFmtId="0" fontId="3" fillId="2" borderId="1" xfId="0" applyFont="1" applyFill="1" applyBorder="1" applyAlignment="1">
      <alignment horizontal="left" wrapText="1"/>
    </xf>
    <xf numFmtId="43" fontId="4" fillId="4" borderId="9" xfId="1" applyFont="1" applyFill="1" applyBorder="1" applyAlignment="1">
      <alignment horizontal="right"/>
    </xf>
    <xf numFmtId="1" fontId="4" fillId="0" borderId="10" xfId="0" applyNumberFormat="1" applyFont="1" applyBorder="1" applyAlignment="1">
      <alignment horizontal="right" vertical="top"/>
    </xf>
    <xf numFmtId="0" fontId="3" fillId="0" borderId="10" xfId="0" applyFont="1" applyBorder="1" applyAlignment="1">
      <alignment vertical="top"/>
    </xf>
    <xf numFmtId="0" fontId="15" fillId="0" borderId="0" xfId="0" applyFont="1"/>
    <xf numFmtId="1" fontId="4" fillId="0" borderId="10" xfId="1" applyNumberFormat="1" applyFont="1" applyFill="1" applyBorder="1" applyAlignment="1">
      <alignment horizontal="right" vertical="top" wrapText="1"/>
    </xf>
    <xf numFmtId="0" fontId="0" fillId="0" borderId="18" xfId="0" applyBorder="1"/>
    <xf numFmtId="43" fontId="3" fillId="3" borderId="1" xfId="1" applyFont="1" applyFill="1" applyBorder="1" applyAlignment="1">
      <alignment horizontal="right"/>
    </xf>
    <xf numFmtId="0" fontId="3" fillId="0" borderId="1" xfId="1" quotePrefix="1" applyNumberFormat="1" applyFont="1" applyBorder="1" applyAlignment="1">
      <alignment horizontal="justify" wrapText="1"/>
    </xf>
    <xf numFmtId="0" fontId="3" fillId="0" borderId="1" xfId="1" quotePrefix="1" applyNumberFormat="1" applyFont="1" applyBorder="1" applyAlignment="1">
      <alignment horizontal="justify" vertical="top" wrapText="1"/>
    </xf>
    <xf numFmtId="166" fontId="3" fillId="2" borderId="10" xfId="1" quotePrefix="1" applyNumberFormat="1" applyFont="1" applyFill="1" applyBorder="1" applyAlignment="1">
      <alignment horizontal="right" vertical="center"/>
    </xf>
    <xf numFmtId="0" fontId="3" fillId="3" borderId="1" xfId="0" applyFont="1" applyFill="1" applyBorder="1"/>
    <xf numFmtId="0" fontId="3" fillId="2" borderId="1" xfId="1" applyNumberFormat="1" applyFont="1" applyFill="1" applyBorder="1" applyAlignment="1">
      <alignment horizontal="justify" vertical="top" wrapText="1"/>
    </xf>
    <xf numFmtId="1" fontId="3" fillId="2" borderId="10" xfId="1" quotePrefix="1" applyNumberFormat="1" applyFont="1" applyFill="1" applyBorder="1" applyAlignment="1">
      <alignment horizontal="right" vertical="top" wrapText="1"/>
    </xf>
    <xf numFmtId="43" fontId="4" fillId="3" borderId="11" xfId="1" applyFont="1" applyFill="1" applyBorder="1" applyAlignment="1">
      <alignment horizontal="right"/>
    </xf>
    <xf numFmtId="43" fontId="4" fillId="3" borderId="1" xfId="1" applyFont="1" applyFill="1" applyBorder="1" applyAlignment="1">
      <alignment horizontal="right"/>
    </xf>
    <xf numFmtId="2" fontId="3" fillId="3" borderId="1" xfId="0" applyNumberFormat="1" applyFont="1" applyFill="1" applyBorder="1"/>
    <xf numFmtId="0" fontId="4" fillId="2" borderId="10" xfId="1" quotePrefix="1" applyNumberFormat="1" applyFont="1" applyFill="1" applyBorder="1" applyAlignment="1">
      <alignment horizontal="right" vertical="center" wrapText="1"/>
    </xf>
    <xf numFmtId="0" fontId="4" fillId="3" borderId="1" xfId="0" applyFont="1" applyFill="1" applyBorder="1" applyAlignment="1">
      <alignment horizontal="left" vertical="top" wrapText="1"/>
    </xf>
    <xf numFmtId="0" fontId="3" fillId="0" borderId="1" xfId="1" quotePrefix="1" applyNumberFormat="1" applyFont="1" applyBorder="1" applyAlignment="1">
      <alignment horizontal="left" vertical="top" wrapText="1" indent="2"/>
    </xf>
    <xf numFmtId="43" fontId="4" fillId="2" borderId="20" xfId="1" applyFont="1" applyFill="1" applyBorder="1" applyAlignment="1">
      <alignment horizontal="right"/>
    </xf>
    <xf numFmtId="43" fontId="4" fillId="2" borderId="21" xfId="1" applyFont="1" applyFill="1" applyBorder="1" applyAlignment="1">
      <alignment horizontal="right"/>
    </xf>
    <xf numFmtId="2" fontId="3" fillId="2" borderId="21" xfId="0" applyNumberFormat="1" applyFont="1" applyFill="1" applyBorder="1" applyAlignment="1">
      <alignment vertical="top"/>
    </xf>
    <xf numFmtId="2" fontId="3" fillId="2" borderId="21" xfId="0" applyNumberFormat="1" applyFont="1" applyFill="1" applyBorder="1" applyAlignment="1">
      <alignment horizontal="center" vertical="top"/>
    </xf>
    <xf numFmtId="165" fontId="4" fillId="2" borderId="22" xfId="0" quotePrefix="1" applyNumberFormat="1" applyFont="1" applyFill="1" applyBorder="1" applyAlignment="1">
      <alignment horizontal="right" vertical="top"/>
    </xf>
    <xf numFmtId="0" fontId="4" fillId="2" borderId="21" xfId="0" applyFont="1" applyFill="1" applyBorder="1" applyAlignment="1">
      <alignment horizontal="left" vertical="top" wrapText="1"/>
    </xf>
    <xf numFmtId="0" fontId="4" fillId="3" borderId="2" xfId="0" applyFont="1" applyFill="1" applyBorder="1" applyAlignment="1">
      <alignment horizontal="center" vertical="center" wrapText="1"/>
    </xf>
    <xf numFmtId="1" fontId="3" fillId="0" borderId="10" xfId="1" quotePrefix="1" applyNumberFormat="1" applyFont="1" applyFill="1" applyBorder="1" applyAlignment="1">
      <alignment horizontal="right" vertical="top" wrapText="1"/>
    </xf>
    <xf numFmtId="2" fontId="3" fillId="2" borderId="1" xfId="0" applyNumberFormat="1" applyFont="1" applyFill="1" applyBorder="1" applyAlignment="1">
      <alignment vertical="top" wrapText="1"/>
    </xf>
    <xf numFmtId="0" fontId="4" fillId="2" borderId="1" xfId="0" applyFont="1" applyFill="1" applyBorder="1" applyAlignment="1">
      <alignment vertical="top" wrapText="1"/>
    </xf>
    <xf numFmtId="0" fontId="3" fillId="2" borderId="10" xfId="1" applyNumberFormat="1" applyFont="1" applyFill="1" applyBorder="1" applyAlignment="1">
      <alignment horizontal="right" vertical="top" wrapText="1"/>
    </xf>
    <xf numFmtId="0" fontId="3" fillId="2" borderId="1" xfId="0" quotePrefix="1" applyFont="1" applyFill="1" applyBorder="1" applyAlignment="1">
      <alignment horizontal="left" vertical="top" wrapText="1" indent="2"/>
    </xf>
    <xf numFmtId="0" fontId="2" fillId="0" borderId="0" xfId="0" applyFont="1" applyAlignment="1">
      <alignment wrapText="1"/>
    </xf>
    <xf numFmtId="0" fontId="2" fillId="0" borderId="16" xfId="0" applyFont="1" applyBorder="1" applyAlignment="1">
      <alignment wrapText="1"/>
    </xf>
    <xf numFmtId="0" fontId="23" fillId="0" borderId="16" xfId="0" applyFont="1" applyBorder="1" applyAlignment="1">
      <alignment wrapText="1"/>
    </xf>
    <xf numFmtId="0" fontId="2" fillId="0" borderId="23" xfId="0" applyFont="1" applyBorder="1"/>
    <xf numFmtId="0" fontId="0" fillId="0" borderId="0" xfId="0" applyAlignment="1">
      <alignment horizontal="left"/>
    </xf>
    <xf numFmtId="0" fontId="15" fillId="0" borderId="0" xfId="0" applyFont="1" applyAlignment="1">
      <alignment horizontal="left"/>
    </xf>
    <xf numFmtId="0" fontId="17" fillId="0" borderId="0" xfId="0" applyFont="1"/>
    <xf numFmtId="0" fontId="18" fillId="0" borderId="0" xfId="0" applyFont="1"/>
    <xf numFmtId="2" fontId="3" fillId="0" borderId="1" xfId="0" applyNumberFormat="1" applyFont="1" applyBorder="1"/>
    <xf numFmtId="0" fontId="3" fillId="0" borderId="10" xfId="1" quotePrefix="1" applyNumberFormat="1" applyFont="1" applyFill="1" applyBorder="1" applyAlignment="1">
      <alignment horizontal="right" vertical="top" wrapText="1"/>
    </xf>
    <xf numFmtId="0" fontId="25" fillId="0" borderId="18" xfId="0" applyFont="1" applyBorder="1"/>
    <xf numFmtId="0" fontId="3" fillId="0" borderId="10" xfId="0" applyFont="1" applyBorder="1" applyAlignment="1">
      <alignment horizontal="right" vertical="top"/>
    </xf>
    <xf numFmtId="43" fontId="3" fillId="2" borderId="1" xfId="1" applyFont="1" applyFill="1" applyBorder="1" applyAlignment="1"/>
    <xf numFmtId="1" fontId="3" fillId="2" borderId="1" xfId="1" applyNumberFormat="1" applyFont="1" applyFill="1" applyBorder="1" applyAlignment="1"/>
    <xf numFmtId="0" fontId="14" fillId="3" borderId="19" xfId="0" applyFont="1" applyFill="1" applyBorder="1" applyAlignment="1">
      <alignment horizontal="left" vertical="top"/>
    </xf>
    <xf numFmtId="0" fontId="19" fillId="0" borderId="0" xfId="6"/>
    <xf numFmtId="0" fontId="27" fillId="0" borderId="0" xfId="6" applyFont="1"/>
    <xf numFmtId="167" fontId="26" fillId="0" borderId="25" xfId="5" applyFont="1" applyFill="1" applyBorder="1" applyAlignment="1" applyProtection="1">
      <alignment horizontal="right" vertical="center" wrapText="1"/>
    </xf>
    <xf numFmtId="167" fontId="26" fillId="0" borderId="16" xfId="5" applyFont="1" applyFill="1" applyBorder="1" applyAlignment="1" applyProtection="1">
      <alignment horizontal="right" vertical="center" wrapText="1"/>
    </xf>
    <xf numFmtId="167" fontId="26" fillId="9" borderId="30" xfId="5" applyFont="1" applyFill="1" applyBorder="1" applyAlignment="1" applyProtection="1">
      <alignment horizontal="center" vertical="center" wrapText="1"/>
    </xf>
    <xf numFmtId="167" fontId="29" fillId="9" borderId="32" xfId="5" applyFont="1" applyFill="1" applyBorder="1" applyAlignment="1" applyProtection="1">
      <alignment vertical="center" wrapText="1"/>
    </xf>
    <xf numFmtId="167" fontId="26" fillId="9" borderId="33" xfId="5" applyFont="1" applyFill="1" applyBorder="1" applyAlignment="1" applyProtection="1">
      <alignment horizontal="center" vertical="center" wrapText="1"/>
    </xf>
    <xf numFmtId="167" fontId="29" fillId="9" borderId="35" xfId="5" applyFont="1" applyFill="1" applyBorder="1" applyAlignment="1" applyProtection="1">
      <alignment vertical="center" wrapText="1"/>
    </xf>
    <xf numFmtId="167" fontId="26" fillId="0" borderId="28" xfId="5" applyFont="1" applyFill="1" applyBorder="1" applyAlignment="1" applyProtection="1">
      <alignment horizontal="right" vertical="center"/>
    </xf>
    <xf numFmtId="167" fontId="26" fillId="0" borderId="27" xfId="5" applyFont="1" applyFill="1" applyBorder="1" applyAlignment="1" applyProtection="1">
      <alignment horizontal="right" vertical="center" wrapText="1"/>
    </xf>
    <xf numFmtId="0" fontId="0" fillId="0" borderId="34" xfId="0" applyBorder="1"/>
    <xf numFmtId="0" fontId="0" fillId="0" borderId="31" xfId="0" applyBorder="1"/>
    <xf numFmtId="167" fontId="26" fillId="0" borderId="24" xfId="5" applyFont="1" applyFill="1" applyBorder="1" applyAlignment="1" applyProtection="1">
      <alignment horizontal="right" vertical="center" wrapText="1"/>
    </xf>
    <xf numFmtId="167" fontId="26" fillId="0" borderId="37" xfId="5" applyFont="1" applyFill="1" applyBorder="1" applyAlignment="1" applyProtection="1">
      <alignment horizontal="right" vertical="center"/>
    </xf>
    <xf numFmtId="43" fontId="0" fillId="0" borderId="28" xfId="1" applyFont="1" applyBorder="1" applyAlignment="1"/>
    <xf numFmtId="2" fontId="0" fillId="0" borderId="0" xfId="0" applyNumberFormat="1"/>
    <xf numFmtId="0" fontId="0" fillId="10" borderId="0" xfId="0" applyFill="1"/>
    <xf numFmtId="0" fontId="0" fillId="0" borderId="18" xfId="0" applyBorder="1" applyAlignment="1">
      <alignment wrapText="1"/>
    </xf>
    <xf numFmtId="0" fontId="3" fillId="0" borderId="1" xfId="0" applyFont="1" applyBorder="1" applyAlignment="1">
      <alignment horizontal="left" vertical="top" wrapText="1"/>
    </xf>
    <xf numFmtId="0" fontId="3" fillId="0" borderId="19" xfId="0" applyFont="1" applyBorder="1" applyAlignment="1">
      <alignment vertical="top" wrapText="1"/>
    </xf>
    <xf numFmtId="165" fontId="4" fillId="2" borderId="10" xfId="1" applyNumberFormat="1" applyFont="1" applyFill="1" applyBorder="1" applyAlignment="1">
      <alignment horizontal="right" vertical="top" wrapText="1"/>
    </xf>
    <xf numFmtId="165" fontId="3" fillId="2" borderId="10" xfId="1" applyNumberFormat="1" applyFont="1" applyFill="1" applyBorder="1" applyAlignment="1">
      <alignment horizontal="right" vertical="top" wrapText="1"/>
    </xf>
    <xf numFmtId="165" fontId="4" fillId="0" borderId="10" xfId="1" quotePrefix="1" applyNumberFormat="1" applyFont="1" applyFill="1" applyBorder="1" applyAlignment="1">
      <alignment horizontal="right" vertical="top" wrapText="1"/>
    </xf>
    <xf numFmtId="167" fontId="29" fillId="9" borderId="30" xfId="5" applyFont="1" applyFill="1" applyBorder="1" applyAlignment="1" applyProtection="1">
      <alignment horizontal="center" vertical="center" wrapText="1"/>
    </xf>
    <xf numFmtId="167" fontId="29" fillId="9" borderId="40" xfId="5" applyFont="1" applyFill="1" applyBorder="1" applyAlignment="1" applyProtection="1">
      <alignment horizontal="center" vertical="center" wrapText="1"/>
    </xf>
    <xf numFmtId="165" fontId="28" fillId="9" borderId="30" xfId="5" applyNumberFormat="1" applyFont="1" applyFill="1" applyBorder="1" applyAlignment="1" applyProtection="1">
      <alignment horizontal="center" vertical="center"/>
    </xf>
    <xf numFmtId="167" fontId="28" fillId="9" borderId="33" xfId="5" applyFont="1" applyFill="1" applyBorder="1" applyAlignment="1" applyProtection="1">
      <alignment vertical="center"/>
    </xf>
    <xf numFmtId="43" fontId="0" fillId="0" borderId="34" xfId="1" applyFont="1" applyBorder="1" applyAlignment="1"/>
    <xf numFmtId="165" fontId="29" fillId="9" borderId="31" xfId="5" applyNumberFormat="1" applyFont="1" applyFill="1" applyBorder="1" applyAlignment="1" applyProtection="1">
      <alignment horizontal="center" vertical="center"/>
    </xf>
    <xf numFmtId="167" fontId="29" fillId="9" borderId="34" xfId="5" applyFont="1" applyFill="1" applyBorder="1" applyAlignment="1" applyProtection="1">
      <alignment horizontal="right" vertical="center"/>
    </xf>
    <xf numFmtId="165" fontId="29" fillId="9" borderId="32" xfId="5" applyNumberFormat="1" applyFont="1" applyFill="1" applyBorder="1" applyAlignment="1" applyProtection="1">
      <alignment horizontal="center" vertical="center"/>
    </xf>
    <xf numFmtId="167" fontId="27" fillId="9" borderId="34" xfId="5" applyFont="1" applyFill="1" applyBorder="1" applyAlignment="1" applyProtection="1">
      <alignment horizontal="center" vertical="center"/>
    </xf>
    <xf numFmtId="165" fontId="26" fillId="0" borderId="36" xfId="5" applyNumberFormat="1" applyFont="1" applyFill="1" applyBorder="1" applyAlignment="1" applyProtection="1">
      <alignment horizontal="right" vertical="center"/>
    </xf>
    <xf numFmtId="165" fontId="26" fillId="0" borderId="38" xfId="5" applyNumberFormat="1" applyFont="1" applyFill="1" applyBorder="1" applyAlignment="1" applyProtection="1">
      <alignment horizontal="right" vertical="center"/>
    </xf>
    <xf numFmtId="165" fontId="26" fillId="0" borderId="29" xfId="5" applyNumberFormat="1" applyFont="1" applyFill="1" applyBorder="1" applyAlignment="1" applyProtection="1">
      <alignment horizontal="right" vertical="center"/>
    </xf>
    <xf numFmtId="0" fontId="3" fillId="0" borderId="10" xfId="1" quotePrefix="1" applyNumberFormat="1" applyFont="1" applyBorder="1" applyAlignment="1">
      <alignment horizontal="left" vertical="top" wrapText="1" indent="2"/>
    </xf>
    <xf numFmtId="0" fontId="3" fillId="0" borderId="11" xfId="1" quotePrefix="1" applyNumberFormat="1" applyFont="1" applyBorder="1" applyAlignment="1">
      <alignment horizontal="left" vertical="top" wrapText="1" indent="2"/>
    </xf>
    <xf numFmtId="0" fontId="0" fillId="8" borderId="31" xfId="0" applyFill="1" applyBorder="1"/>
    <xf numFmtId="0" fontId="0" fillId="8" borderId="0" xfId="0" applyFill="1"/>
    <xf numFmtId="0" fontId="0" fillId="8" borderId="34" xfId="0" applyFill="1" applyBorder="1" applyAlignment="1">
      <alignment horizontal="right"/>
    </xf>
    <xf numFmtId="0" fontId="0" fillId="0" borderId="38" xfId="0" applyBorder="1"/>
    <xf numFmtId="0" fontId="0" fillId="0" borderId="27" xfId="0" applyBorder="1"/>
    <xf numFmtId="43" fontId="7" fillId="6" borderId="9" xfId="1" applyFont="1" applyFill="1" applyBorder="1" applyAlignment="1">
      <alignment horizontal="left" vertical="top" wrapText="1"/>
    </xf>
    <xf numFmtId="0" fontId="0" fillId="8" borderId="38" xfId="0" applyFill="1" applyBorder="1"/>
    <xf numFmtId="0" fontId="0" fillId="8" borderId="27" xfId="0" applyFill="1" applyBorder="1"/>
    <xf numFmtId="0" fontId="0" fillId="8" borderId="37" xfId="0" applyFill="1" applyBorder="1" applyAlignment="1">
      <alignment horizontal="right"/>
    </xf>
    <xf numFmtId="43" fontId="3" fillId="3" borderId="14" xfId="1" applyFont="1" applyFill="1" applyBorder="1" applyAlignment="1">
      <alignment horizontal="left"/>
    </xf>
    <xf numFmtId="0" fontId="3" fillId="0" borderId="41" xfId="1" applyNumberFormat="1" applyFont="1" applyFill="1" applyBorder="1" applyAlignment="1">
      <alignment horizontal="right" vertical="top" wrapText="1"/>
    </xf>
    <xf numFmtId="0" fontId="3" fillId="2" borderId="42" xfId="0" applyFont="1" applyFill="1" applyBorder="1" applyAlignment="1">
      <alignment vertical="top" wrapText="1"/>
    </xf>
    <xf numFmtId="0" fontId="3" fillId="2" borderId="42" xfId="0" applyFont="1" applyFill="1" applyBorder="1"/>
    <xf numFmtId="43" fontId="3" fillId="2" borderId="42" xfId="1" applyFont="1" applyFill="1" applyBorder="1" applyAlignment="1">
      <alignment horizontal="right"/>
    </xf>
    <xf numFmtId="43" fontId="3" fillId="2" borderId="43" xfId="1" applyFont="1" applyFill="1" applyBorder="1" applyAlignment="1">
      <alignment horizontal="right"/>
    </xf>
    <xf numFmtId="43" fontId="7" fillId="6" borderId="46" xfId="1" applyFont="1" applyFill="1" applyBorder="1" applyAlignment="1">
      <alignment horizontal="left" vertical="top" wrapText="1"/>
    </xf>
    <xf numFmtId="1" fontId="4" fillId="0" borderId="41" xfId="0" applyNumberFormat="1" applyFont="1" applyBorder="1" applyAlignment="1">
      <alignment horizontal="right" vertical="top"/>
    </xf>
    <xf numFmtId="0" fontId="3" fillId="2" borderId="42" xfId="0" applyFont="1" applyFill="1" applyBorder="1" applyAlignment="1">
      <alignment horizontal="left" vertical="top" wrapText="1"/>
    </xf>
    <xf numFmtId="1" fontId="3" fillId="2" borderId="42" xfId="0" applyNumberFormat="1" applyFont="1" applyFill="1" applyBorder="1"/>
    <xf numFmtId="43" fontId="0" fillId="0" borderId="37" xfId="1" applyFont="1" applyBorder="1"/>
    <xf numFmtId="0" fontId="3" fillId="2" borderId="10" xfId="0" applyFont="1" applyFill="1" applyBorder="1"/>
    <xf numFmtId="2" fontId="4" fillId="2" borderId="42" xfId="0" applyNumberFormat="1" applyFont="1" applyFill="1" applyBorder="1"/>
    <xf numFmtId="0" fontId="4" fillId="2" borderId="42" xfId="0" applyFont="1" applyFill="1" applyBorder="1"/>
    <xf numFmtId="43" fontId="4" fillId="2" borderId="42" xfId="1" applyFont="1" applyFill="1" applyBorder="1" applyAlignment="1">
      <alignment horizontal="right"/>
    </xf>
    <xf numFmtId="43" fontId="4" fillId="2" borderId="43" xfId="1" applyFont="1" applyFill="1" applyBorder="1" applyAlignment="1">
      <alignment horizontal="right"/>
    </xf>
    <xf numFmtId="0" fontId="3" fillId="2" borderId="13" xfId="0" applyFont="1" applyFill="1" applyBorder="1" applyAlignment="1">
      <alignment horizontal="left" vertical="top" wrapText="1"/>
    </xf>
    <xf numFmtId="2" fontId="4" fillId="2" borderId="13" xfId="0" applyNumberFormat="1" applyFont="1" applyFill="1" applyBorder="1"/>
    <xf numFmtId="0" fontId="4" fillId="2" borderId="13" xfId="0" applyFont="1" applyFill="1" applyBorder="1"/>
    <xf numFmtId="43" fontId="4" fillId="2" borderId="13" xfId="1" applyFont="1" applyFill="1" applyBorder="1" applyAlignment="1">
      <alignment horizontal="right"/>
    </xf>
    <xf numFmtId="43" fontId="4" fillId="2" borderId="14" xfId="1" applyFont="1" applyFill="1" applyBorder="1" applyAlignment="1">
      <alignment horizontal="right"/>
    </xf>
    <xf numFmtId="0" fontId="9" fillId="0" borderId="22" xfId="0" applyFont="1" applyBorder="1" applyAlignment="1">
      <alignment horizontal="right" vertical="top"/>
    </xf>
    <xf numFmtId="0" fontId="3" fillId="2" borderId="21" xfId="0" quotePrefix="1" applyFont="1" applyFill="1" applyBorder="1" applyAlignment="1">
      <alignment horizontal="left" vertical="top" wrapText="1"/>
    </xf>
    <xf numFmtId="1" fontId="3" fillId="2" borderId="21" xfId="0" applyNumberFormat="1" applyFont="1" applyFill="1" applyBorder="1"/>
    <xf numFmtId="0" fontId="3" fillId="2" borderId="21" xfId="0" applyFont="1" applyFill="1" applyBorder="1"/>
    <xf numFmtId="43" fontId="3" fillId="2" borderId="21" xfId="1" applyFont="1" applyFill="1" applyBorder="1" applyAlignment="1">
      <alignment horizontal="right"/>
    </xf>
    <xf numFmtId="43" fontId="3" fillId="2" borderId="20" xfId="1" applyFont="1" applyFill="1" applyBorder="1" applyAlignment="1">
      <alignment horizontal="right"/>
    </xf>
    <xf numFmtId="165" fontId="7" fillId="5" borderId="47" xfId="0" quotePrefix="1" applyNumberFormat="1" applyFont="1" applyFill="1" applyBorder="1" applyAlignment="1">
      <alignment horizontal="right" vertical="top"/>
    </xf>
    <xf numFmtId="0" fontId="3" fillId="0" borderId="22" xfId="1" applyNumberFormat="1" applyFont="1" applyFill="1" applyBorder="1" applyAlignment="1">
      <alignment horizontal="right" vertical="top" wrapText="1"/>
    </xf>
    <xf numFmtId="0" fontId="3" fillId="2" borderId="21" xfId="0" applyFont="1" applyFill="1" applyBorder="1" applyAlignment="1">
      <alignment horizontal="left" wrapText="1"/>
    </xf>
    <xf numFmtId="164" fontId="3" fillId="2" borderId="21" xfId="1" applyNumberFormat="1" applyFont="1" applyFill="1" applyBorder="1" applyAlignment="1">
      <alignment horizontal="right"/>
    </xf>
    <xf numFmtId="43" fontId="3" fillId="3" borderId="21" xfId="1" applyFont="1" applyFill="1" applyBorder="1" applyAlignment="1">
      <alignment horizontal="left"/>
    </xf>
    <xf numFmtId="43" fontId="3" fillId="3" borderId="20" xfId="1" applyFont="1" applyFill="1" applyBorder="1" applyAlignment="1">
      <alignment horizontal="left"/>
    </xf>
    <xf numFmtId="1" fontId="4" fillId="8" borderId="47" xfId="0" applyNumberFormat="1" applyFont="1" applyFill="1" applyBorder="1" applyAlignment="1">
      <alignment horizontal="right" vertical="top"/>
    </xf>
    <xf numFmtId="0" fontId="4" fillId="8" borderId="48" xfId="0" applyFont="1" applyFill="1" applyBorder="1" applyAlignment="1">
      <alignment horizontal="left" vertical="top" wrapText="1"/>
    </xf>
    <xf numFmtId="164" fontId="3" fillId="8" borderId="48" xfId="1" applyNumberFormat="1" applyFont="1" applyFill="1" applyBorder="1" applyAlignment="1">
      <alignment horizontal="right"/>
    </xf>
    <xf numFmtId="0" fontId="3" fillId="8" borderId="48" xfId="0" applyFont="1" applyFill="1" applyBorder="1"/>
    <xf numFmtId="43" fontId="3" fillId="8" borderId="48" xfId="1" applyFont="1" applyFill="1" applyBorder="1" applyAlignment="1">
      <alignment horizontal="left"/>
    </xf>
    <xf numFmtId="43" fontId="3" fillId="8" borderId="17" xfId="1" applyFont="1" applyFill="1" applyBorder="1" applyAlignment="1">
      <alignment horizontal="left"/>
    </xf>
    <xf numFmtId="1" fontId="3" fillId="2" borderId="42" xfId="0" applyNumberFormat="1" applyFont="1" applyFill="1" applyBorder="1" applyAlignment="1">
      <alignment horizontal="right"/>
    </xf>
    <xf numFmtId="43" fontId="4" fillId="2" borderId="42" xfId="1" quotePrefix="1" applyFont="1" applyFill="1" applyBorder="1" applyAlignment="1">
      <alignment horizontal="right" vertical="top"/>
    </xf>
    <xf numFmtId="43" fontId="4" fillId="2" borderId="43" xfId="1" quotePrefix="1" applyFont="1" applyFill="1" applyBorder="1" applyAlignment="1">
      <alignment horizontal="right" vertical="top"/>
    </xf>
    <xf numFmtId="0" fontId="16" fillId="0" borderId="49" xfId="0" applyFont="1" applyBorder="1"/>
    <xf numFmtId="43" fontId="16" fillId="0" borderId="50" xfId="1" applyFont="1" applyBorder="1"/>
    <xf numFmtId="0" fontId="2" fillId="0" borderId="49" xfId="0" applyFont="1" applyBorder="1"/>
    <xf numFmtId="43" fontId="0" fillId="0" borderId="27" xfId="1" applyFont="1" applyBorder="1"/>
    <xf numFmtId="0" fontId="2" fillId="0" borderId="29" xfId="0" applyFont="1" applyBorder="1" applyAlignment="1">
      <alignment wrapText="1"/>
    </xf>
    <xf numFmtId="43" fontId="24" fillId="0" borderId="0" xfId="1" applyFont="1" applyFill="1" applyBorder="1"/>
    <xf numFmtId="43" fontId="0" fillId="0" borderId="0" xfId="1" applyFont="1" applyBorder="1"/>
    <xf numFmtId="43" fontId="0" fillId="0" borderId="34" xfId="1" applyFont="1" applyBorder="1"/>
    <xf numFmtId="43" fontId="16" fillId="0" borderId="52" xfId="1" applyFont="1" applyBorder="1"/>
    <xf numFmtId="165" fontId="3" fillId="2" borderId="22" xfId="1" applyNumberFormat="1" applyFont="1" applyFill="1" applyBorder="1" applyAlignment="1">
      <alignment horizontal="right" vertical="top" wrapText="1"/>
    </xf>
    <xf numFmtId="165" fontId="3" fillId="5" borderId="5" xfId="1" applyNumberFormat="1" applyFont="1" applyFill="1" applyBorder="1" applyAlignment="1">
      <alignment horizontal="right" vertical="top" wrapText="1"/>
    </xf>
    <xf numFmtId="165" fontId="7" fillId="5" borderId="5" xfId="1" applyNumberFormat="1" applyFont="1" applyFill="1" applyBorder="1" applyAlignment="1">
      <alignment horizontal="right" vertical="top" wrapText="1"/>
    </xf>
    <xf numFmtId="0" fontId="3" fillId="0" borderId="22" xfId="0" applyFont="1" applyBorder="1" applyAlignment="1">
      <alignment vertical="top"/>
    </xf>
    <xf numFmtId="0" fontId="3" fillId="2" borderId="21" xfId="0" applyFont="1" applyFill="1" applyBorder="1" applyAlignment="1">
      <alignment vertical="top" wrapText="1"/>
    </xf>
    <xf numFmtId="2" fontId="3" fillId="2" borderId="21" xfId="1" applyNumberFormat="1" applyFont="1" applyFill="1" applyBorder="1" applyAlignment="1"/>
    <xf numFmtId="2" fontId="3" fillId="0" borderId="13" xfId="1" applyNumberFormat="1" applyFont="1" applyFill="1" applyBorder="1" applyAlignment="1"/>
    <xf numFmtId="0" fontId="3" fillId="0" borderId="13" xfId="0" applyFont="1" applyBorder="1"/>
    <xf numFmtId="43" fontId="3" fillId="0" borderId="13" xfId="1" applyFont="1" applyFill="1" applyBorder="1" applyAlignment="1">
      <alignment horizontal="right"/>
    </xf>
    <xf numFmtId="1" fontId="4" fillId="0" borderId="22" xfId="1" applyNumberFormat="1" applyFont="1" applyFill="1" applyBorder="1" applyAlignment="1">
      <alignment horizontal="right" vertical="top" wrapText="1"/>
    </xf>
    <xf numFmtId="0" fontId="4" fillId="2" borderId="21" xfId="0" applyFont="1" applyFill="1" applyBorder="1"/>
    <xf numFmtId="165" fontId="4" fillId="0" borderId="12" xfId="0" quotePrefix="1" applyNumberFormat="1" applyFont="1" applyBorder="1" applyAlignment="1">
      <alignment horizontal="right" vertical="top"/>
    </xf>
    <xf numFmtId="0" fontId="4" fillId="2" borderId="13" xfId="0" applyFont="1" applyFill="1" applyBorder="1" applyAlignment="1">
      <alignment horizontal="left" vertical="top" wrapText="1"/>
    </xf>
    <xf numFmtId="2" fontId="3" fillId="2" borderId="13" xfId="0" applyNumberFormat="1" applyFont="1" applyFill="1" applyBorder="1"/>
    <xf numFmtId="165" fontId="4" fillId="0" borderId="22" xfId="0" quotePrefix="1" applyNumberFormat="1" applyFont="1" applyBorder="1" applyAlignment="1">
      <alignment horizontal="right" vertical="top"/>
    </xf>
    <xf numFmtId="2" fontId="3" fillId="2" borderId="21" xfId="0" applyNumberFormat="1" applyFont="1" applyFill="1" applyBorder="1"/>
    <xf numFmtId="0" fontId="3" fillId="2" borderId="22" xfId="0" applyFont="1" applyFill="1" applyBorder="1"/>
    <xf numFmtId="165" fontId="3" fillId="0" borderId="22" xfId="0" quotePrefix="1" applyNumberFormat="1" applyFont="1" applyBorder="1" applyAlignment="1">
      <alignment horizontal="right" vertical="top"/>
    </xf>
    <xf numFmtId="0" fontId="3" fillId="0" borderId="1" xfId="0" applyFont="1" applyBorder="1" applyAlignment="1">
      <alignment vertical="top" wrapText="1"/>
    </xf>
    <xf numFmtId="0" fontId="3" fillId="0" borderId="53" xfId="0" applyFont="1" applyBorder="1" applyAlignment="1">
      <alignment vertical="top"/>
    </xf>
    <xf numFmtId="0" fontId="3" fillId="0" borderId="54" xfId="0" applyFont="1" applyBorder="1" applyAlignment="1">
      <alignment vertical="top" wrapText="1"/>
    </xf>
    <xf numFmtId="0" fontId="3" fillId="2" borderId="1" xfId="0" applyFont="1" applyFill="1" applyBorder="1" applyAlignment="1">
      <alignment vertical="top"/>
    </xf>
    <xf numFmtId="43" fontId="3" fillId="3" borderId="1" xfId="1" applyFont="1" applyFill="1" applyBorder="1" applyAlignment="1">
      <alignment horizontal="left" vertical="top"/>
    </xf>
    <xf numFmtId="0" fontId="23" fillId="0" borderId="51" xfId="0" applyFont="1" applyBorder="1" applyAlignment="1">
      <alignment wrapText="1"/>
    </xf>
    <xf numFmtId="2" fontId="3" fillId="2" borderId="0" xfId="1" applyNumberFormat="1" applyFont="1" applyFill="1" applyBorder="1" applyAlignment="1"/>
    <xf numFmtId="43" fontId="0" fillId="0" borderId="29" xfId="1" applyFont="1" applyBorder="1" applyAlignment="1">
      <alignment horizontal="left"/>
    </xf>
    <xf numFmtId="43" fontId="0" fillId="0" borderId="36" xfId="1" applyFont="1" applyBorder="1" applyAlignment="1"/>
    <xf numFmtId="2" fontId="3" fillId="2" borderId="1" xfId="0" applyNumberFormat="1" applyFont="1" applyFill="1" applyBorder="1" applyAlignment="1">
      <alignment vertical="top"/>
    </xf>
    <xf numFmtId="0" fontId="3" fillId="0" borderId="1" xfId="0" applyFont="1" applyBorder="1"/>
    <xf numFmtId="164" fontId="3" fillId="0" borderId="1" xfId="1" applyNumberFormat="1" applyFont="1" applyFill="1" applyBorder="1" applyAlignment="1"/>
    <xf numFmtId="43" fontId="3" fillId="0" borderId="1" xfId="1" applyFont="1" applyFill="1" applyBorder="1" applyAlignment="1">
      <alignment horizontal="right"/>
    </xf>
    <xf numFmtId="167" fontId="26" fillId="9" borderId="34" xfId="5" applyFont="1" applyFill="1" applyBorder="1" applyAlignment="1" applyProtection="1">
      <alignment horizontal="center" vertical="center" wrapText="1"/>
    </xf>
    <xf numFmtId="167" fontId="28" fillId="9" borderId="34" xfId="5" applyFont="1" applyFill="1" applyBorder="1" applyAlignment="1" applyProtection="1">
      <alignment vertical="center"/>
    </xf>
    <xf numFmtId="0" fontId="2" fillId="0" borderId="27" xfId="0" applyFont="1" applyBorder="1"/>
    <xf numFmtId="2" fontId="3" fillId="0" borderId="1" xfId="1" quotePrefix="1" applyNumberFormat="1" applyFont="1" applyBorder="1" applyAlignment="1">
      <alignment horizontal="left" vertical="top" wrapText="1" indent="2"/>
    </xf>
    <xf numFmtId="2" fontId="3" fillId="3" borderId="1" xfId="0" applyNumberFormat="1" applyFont="1" applyFill="1" applyBorder="1" applyAlignment="1">
      <alignment horizontal="right"/>
    </xf>
    <xf numFmtId="2" fontId="3" fillId="2" borderId="1" xfId="1" applyNumberFormat="1" applyFont="1" applyFill="1" applyBorder="1" applyAlignment="1">
      <alignment horizontal="right"/>
    </xf>
    <xf numFmtId="168" fontId="3" fillId="2" borderId="1" xfId="0" applyNumberFormat="1" applyFont="1" applyFill="1" applyBorder="1"/>
    <xf numFmtId="168" fontId="3" fillId="2" borderId="42" xfId="0" applyNumberFormat="1" applyFont="1" applyFill="1" applyBorder="1"/>
    <xf numFmtId="4" fontId="3" fillId="2" borderId="1" xfId="0" applyNumberFormat="1" applyFont="1" applyFill="1" applyBorder="1"/>
    <xf numFmtId="2" fontId="3" fillId="2" borderId="1" xfId="0" applyNumberFormat="1" applyFont="1" applyFill="1" applyBorder="1" applyAlignment="1">
      <alignment horizontal="right"/>
    </xf>
    <xf numFmtId="4" fontId="3" fillId="2" borderId="21" xfId="1" applyNumberFormat="1" applyFont="1" applyFill="1" applyBorder="1" applyAlignment="1"/>
    <xf numFmtId="4" fontId="3" fillId="2" borderId="1" xfId="1" applyNumberFormat="1" applyFont="1" applyFill="1" applyBorder="1" applyAlignment="1"/>
    <xf numFmtId="4" fontId="3" fillId="2" borderId="1" xfId="1" applyNumberFormat="1" applyFont="1" applyFill="1" applyBorder="1" applyAlignment="1">
      <alignment horizontal="right"/>
    </xf>
    <xf numFmtId="2" fontId="3" fillId="2" borderId="1" xfId="1" applyNumberFormat="1" applyFont="1" applyFill="1" applyBorder="1" applyAlignment="1">
      <alignment horizontal="right" vertical="top"/>
    </xf>
    <xf numFmtId="2" fontId="3" fillId="2" borderId="21" xfId="1" applyNumberFormat="1" applyFont="1" applyFill="1" applyBorder="1" applyAlignment="1">
      <alignment horizontal="right"/>
    </xf>
    <xf numFmtId="165" fontId="4" fillId="2" borderId="10" xfId="1" quotePrefix="1" applyNumberFormat="1" applyFont="1" applyFill="1" applyBorder="1" applyAlignment="1">
      <alignment horizontal="right" vertical="top" wrapText="1"/>
    </xf>
    <xf numFmtId="0" fontId="4" fillId="2" borderId="1" xfId="1" applyNumberFormat="1" applyFont="1" applyFill="1" applyBorder="1" applyAlignment="1">
      <alignment horizontal="justify" vertical="top" wrapText="1"/>
    </xf>
    <xf numFmtId="0" fontId="3" fillId="3" borderId="1" xfId="0" applyFont="1" applyFill="1" applyBorder="1" applyAlignment="1">
      <alignment wrapText="1"/>
    </xf>
    <xf numFmtId="167" fontId="29" fillId="9" borderId="26" xfId="5" applyFont="1" applyFill="1" applyBorder="1" applyAlignment="1" applyProtection="1">
      <alignment horizontal="center" vertical="center" wrapText="1"/>
    </xf>
    <xf numFmtId="167" fontId="29" fillId="9" borderId="39" xfId="5" applyFont="1" applyFill="1" applyBorder="1" applyAlignment="1" applyProtection="1">
      <alignment horizontal="center" vertical="center" wrapText="1"/>
    </xf>
    <xf numFmtId="0" fontId="17" fillId="0" borderId="0" xfId="0" applyFont="1" applyAlignment="1">
      <alignment horizontal="left"/>
    </xf>
    <xf numFmtId="0" fontId="21" fillId="0" borderId="0" xfId="0" applyFont="1" applyAlignment="1">
      <alignment horizontal="left"/>
    </xf>
    <xf numFmtId="0" fontId="20" fillId="0" borderId="0" xfId="0" applyFont="1" applyAlignment="1">
      <alignment horizontal="left" vertical="center"/>
    </xf>
    <xf numFmtId="0" fontId="22" fillId="0" borderId="0" xfId="4" applyAlignment="1">
      <alignment horizontal="left" vertical="center"/>
    </xf>
    <xf numFmtId="0" fontId="6" fillId="7" borderId="6" xfId="0" applyFont="1" applyFill="1" applyBorder="1" applyAlignment="1">
      <alignment horizontal="left" vertical="top" wrapText="1"/>
    </xf>
    <xf numFmtId="0" fontId="6" fillId="7" borderId="7"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7" fillId="6" borderId="6" xfId="0" applyFont="1" applyFill="1" applyBorder="1" applyAlignment="1">
      <alignment horizontal="left" vertical="top" wrapText="1"/>
    </xf>
    <xf numFmtId="0" fontId="7" fillId="6" borderId="7" xfId="0" applyFont="1" applyFill="1" applyBorder="1" applyAlignment="1">
      <alignment horizontal="left" vertical="top" wrapText="1"/>
    </xf>
    <xf numFmtId="0" fontId="7" fillId="6" borderId="8" xfId="0" applyFont="1" applyFill="1" applyBorder="1" applyAlignment="1">
      <alignment horizontal="left" vertical="top" wrapText="1"/>
    </xf>
    <xf numFmtId="0" fontId="7" fillId="6" borderId="44" xfId="0" applyFont="1" applyFill="1" applyBorder="1" applyAlignment="1">
      <alignment horizontal="left" vertical="top" wrapText="1"/>
    </xf>
    <xf numFmtId="0" fontId="7" fillId="6" borderId="45" xfId="0" applyFont="1" applyFill="1" applyBorder="1" applyAlignment="1">
      <alignment horizontal="left" vertical="top" wrapText="1"/>
    </xf>
    <xf numFmtId="0" fontId="7" fillId="5" borderId="15" xfId="0" applyFont="1" applyFill="1" applyBorder="1" applyAlignment="1">
      <alignment horizontal="left" vertical="top" wrapText="1"/>
    </xf>
    <xf numFmtId="0" fontId="7" fillId="5" borderId="16" xfId="0" applyFont="1" applyFill="1" applyBorder="1" applyAlignment="1">
      <alignment horizontal="left" vertical="top" wrapText="1"/>
    </xf>
    <xf numFmtId="0" fontId="6" fillId="7" borderId="8" xfId="0" applyFont="1" applyFill="1" applyBorder="1" applyAlignment="1">
      <alignment horizontal="left" vertical="top" wrapText="1"/>
    </xf>
    <xf numFmtId="0" fontId="7" fillId="6" borderId="15" xfId="0" applyFont="1" applyFill="1" applyBorder="1" applyAlignment="1">
      <alignment horizontal="left" vertical="top" wrapText="1"/>
    </xf>
    <xf numFmtId="0" fontId="7" fillId="6" borderId="16" xfId="0" applyFont="1" applyFill="1" applyBorder="1" applyAlignment="1">
      <alignment horizontal="left" vertical="top" wrapText="1"/>
    </xf>
    <xf numFmtId="0" fontId="6" fillId="4" borderId="6" xfId="0" applyFont="1" applyFill="1" applyBorder="1" applyAlignment="1">
      <alignment vertical="top" wrapText="1"/>
    </xf>
    <xf numFmtId="0" fontId="6" fillId="4" borderId="7" xfId="0" applyFont="1" applyFill="1" applyBorder="1" applyAlignment="1">
      <alignment vertical="top" wrapText="1"/>
    </xf>
  </cellXfs>
  <cellStyles count="8">
    <cellStyle name="Comma" xfId="1" builtinId="3"/>
    <cellStyle name="Comma 2" xfId="3" xr:uid="{00000000-0005-0000-0000-000001000000}"/>
    <cellStyle name="Comma 2 2" xfId="5" xr:uid="{00000000-0005-0000-0000-000002000000}"/>
    <cellStyle name="Hyperlink" xfId="4" builtinId="8"/>
    <cellStyle name="Normal" xfId="0" builtinId="0"/>
    <cellStyle name="Normal 2" xfId="2" xr:uid="{00000000-0005-0000-0000-000005000000}"/>
    <cellStyle name="Normal 3" xfId="7" xr:uid="{00000000-0005-0000-0000-000006000000}"/>
    <cellStyle name="Normal 7"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3"/>
  <sheetViews>
    <sheetView view="pageBreakPreview" topLeftCell="A7" zoomScaleNormal="100" zoomScaleSheetLayoutView="100" zoomScalePageLayoutView="85" workbookViewId="0">
      <selection activeCell="D12" sqref="D12"/>
    </sheetView>
  </sheetViews>
  <sheetFormatPr defaultRowHeight="14.3" x14ac:dyDescent="0.25"/>
  <cols>
    <col min="1" max="1" width="10.875" customWidth="1"/>
    <col min="2" max="2" width="31.125" customWidth="1"/>
    <col min="3" max="3" width="41" customWidth="1"/>
    <col min="4" max="4" width="17.125" customWidth="1"/>
    <col min="5" max="9" width="13.125" customWidth="1"/>
  </cols>
  <sheetData>
    <row r="1" spans="1:6" ht="14.95" x14ac:dyDescent="0.25">
      <c r="A1" s="94"/>
      <c r="B1" s="94"/>
      <c r="C1" s="94"/>
      <c r="D1" s="95"/>
      <c r="E1" s="62"/>
      <c r="F1" s="62"/>
    </row>
    <row r="2" spans="1:6" ht="31.6" x14ac:dyDescent="0.5">
      <c r="A2" s="97" t="s">
        <v>172</v>
      </c>
      <c r="B2" s="97"/>
      <c r="C2" s="97"/>
      <c r="D2" s="97"/>
      <c r="E2" s="62"/>
      <c r="F2" s="62"/>
    </row>
    <row r="3" spans="1:6" ht="23.3" x14ac:dyDescent="0.35">
      <c r="A3" s="253" t="s">
        <v>269</v>
      </c>
      <c r="B3" s="253"/>
      <c r="C3" s="253"/>
      <c r="D3" s="253"/>
      <c r="E3" s="62"/>
      <c r="F3" s="62"/>
    </row>
    <row r="4" spans="1:6" ht="14.95" x14ac:dyDescent="0.25">
      <c r="A4" t="s">
        <v>270</v>
      </c>
      <c r="E4" s="62"/>
      <c r="F4" s="62"/>
    </row>
    <row r="5" spans="1:6" ht="14.95" x14ac:dyDescent="0.25">
      <c r="A5" t="s">
        <v>310</v>
      </c>
      <c r="E5" s="62"/>
      <c r="F5" s="62"/>
    </row>
    <row r="7" spans="1:6" ht="14.95" x14ac:dyDescent="0.25">
      <c r="A7" s="105"/>
      <c r="B7" s="106"/>
      <c r="C7" s="106"/>
      <c r="D7" s="106"/>
    </row>
    <row r="8" spans="1:6" ht="30.75" customHeight="1" x14ac:dyDescent="0.25">
      <c r="A8" s="128" t="s">
        <v>166</v>
      </c>
      <c r="B8" s="251" t="s">
        <v>15</v>
      </c>
      <c r="C8" s="252"/>
      <c r="D8" s="129" t="s">
        <v>167</v>
      </c>
    </row>
    <row r="9" spans="1:6" ht="16.5" x14ac:dyDescent="0.25">
      <c r="A9" s="130"/>
      <c r="B9" s="109"/>
      <c r="C9" s="111"/>
      <c r="D9" s="131"/>
    </row>
    <row r="10" spans="1:6" ht="16.5" x14ac:dyDescent="0.25">
      <c r="A10" s="116">
        <v>1</v>
      </c>
      <c r="B10" s="116" t="s">
        <v>312</v>
      </c>
      <c r="C10" s="233"/>
      <c r="D10" s="234"/>
    </row>
    <row r="11" spans="1:6" ht="14.95" x14ac:dyDescent="0.25">
      <c r="A11" s="116">
        <v>2</v>
      </c>
      <c r="B11" s="116" t="s">
        <v>8</v>
      </c>
      <c r="C11" s="115"/>
      <c r="D11" s="132"/>
    </row>
    <row r="12" spans="1:6" ht="14.95" x14ac:dyDescent="0.25">
      <c r="A12" s="116">
        <v>3</v>
      </c>
      <c r="B12" s="116" t="s">
        <v>91</v>
      </c>
      <c r="C12" s="115"/>
      <c r="D12" s="132"/>
    </row>
    <row r="13" spans="1:6" ht="14.95" x14ac:dyDescent="0.25">
      <c r="A13" s="116">
        <v>4</v>
      </c>
      <c r="B13" s="116" t="s">
        <v>104</v>
      </c>
      <c r="C13" s="115"/>
      <c r="D13" s="132"/>
    </row>
    <row r="14" spans="1:6" ht="16.5" customHeight="1" x14ac:dyDescent="0.25">
      <c r="A14" s="116">
        <v>5</v>
      </c>
      <c r="B14" s="116" t="s">
        <v>67</v>
      </c>
      <c r="C14" s="115"/>
      <c r="D14" s="132"/>
    </row>
    <row r="15" spans="1:6" ht="16.5" customHeight="1" x14ac:dyDescent="0.25">
      <c r="A15" s="116">
        <v>6</v>
      </c>
      <c r="B15" s="116" t="s">
        <v>168</v>
      </c>
      <c r="C15" s="115"/>
      <c r="D15" s="132"/>
    </row>
    <row r="16" spans="1:6" ht="14.95" x14ac:dyDescent="0.25">
      <c r="A16" s="116">
        <v>7</v>
      </c>
      <c r="B16" s="116" t="s">
        <v>54</v>
      </c>
      <c r="C16" s="115"/>
      <c r="D16" s="132"/>
    </row>
    <row r="17" spans="1:4" ht="14.95" x14ac:dyDescent="0.25">
      <c r="A17" s="116">
        <v>8</v>
      </c>
      <c r="B17" s="116" t="s">
        <v>121</v>
      </c>
      <c r="C17" s="115"/>
      <c r="D17" s="132"/>
    </row>
    <row r="18" spans="1:4" ht="14.95" x14ac:dyDescent="0.25">
      <c r="A18" s="116">
        <v>9</v>
      </c>
      <c r="B18" s="116" t="s">
        <v>51</v>
      </c>
      <c r="C18" s="115"/>
      <c r="D18" s="132"/>
    </row>
    <row r="19" spans="1:4" ht="16.5" customHeight="1" x14ac:dyDescent="0.25">
      <c r="A19" s="116">
        <v>10</v>
      </c>
      <c r="B19" s="116" t="s">
        <v>164</v>
      </c>
      <c r="C19" s="115"/>
      <c r="D19" s="132"/>
    </row>
    <row r="20" spans="1:4" ht="16.5" customHeight="1" x14ac:dyDescent="0.25">
      <c r="A20" s="116">
        <v>11</v>
      </c>
      <c r="B20" s="116" t="s">
        <v>169</v>
      </c>
      <c r="C20" s="115"/>
      <c r="D20" s="132"/>
    </row>
    <row r="21" spans="1:4" ht="16.5" customHeight="1" x14ac:dyDescent="0.25">
      <c r="A21" s="116">
        <v>12</v>
      </c>
      <c r="B21" s="116" t="s">
        <v>170</v>
      </c>
      <c r="C21" s="115"/>
      <c r="D21" s="132"/>
    </row>
    <row r="22" spans="1:4" ht="14.95" x14ac:dyDescent="0.25">
      <c r="A22" s="116">
        <v>13</v>
      </c>
      <c r="B22" s="116" t="s">
        <v>127</v>
      </c>
      <c r="C22" s="115"/>
      <c r="D22" s="132"/>
    </row>
    <row r="23" spans="1:4" ht="14.95" x14ac:dyDescent="0.25">
      <c r="A23" s="116">
        <v>14</v>
      </c>
      <c r="B23" s="116" t="s">
        <v>296</v>
      </c>
      <c r="C23" s="115"/>
      <c r="D23" s="132"/>
    </row>
    <row r="24" spans="1:4" ht="14.95" x14ac:dyDescent="0.25">
      <c r="A24" s="116">
        <v>15</v>
      </c>
      <c r="B24" s="116" t="s">
        <v>297</v>
      </c>
      <c r="C24" s="115"/>
      <c r="D24" s="132"/>
    </row>
    <row r="25" spans="1:4" ht="14.95" x14ac:dyDescent="0.25">
      <c r="A25" s="116"/>
      <c r="B25" s="116"/>
      <c r="C25" s="115"/>
      <c r="D25" s="132"/>
    </row>
    <row r="26" spans="1:4" ht="14.95" x14ac:dyDescent="0.25">
      <c r="A26" s="133"/>
      <c r="B26" s="116"/>
      <c r="C26" s="115"/>
      <c r="D26" s="132"/>
    </row>
    <row r="27" spans="1:4" ht="14.95" x14ac:dyDescent="0.25">
      <c r="A27" s="133"/>
      <c r="B27" s="116"/>
      <c r="C27" s="115"/>
      <c r="D27" s="134"/>
    </row>
    <row r="28" spans="1:4" ht="14.95" x14ac:dyDescent="0.25">
      <c r="A28" s="135" t="s">
        <v>152</v>
      </c>
      <c r="B28" s="110" t="s">
        <v>152</v>
      </c>
      <c r="C28" s="112"/>
      <c r="D28" s="136"/>
    </row>
    <row r="29" spans="1:4" ht="16.5" x14ac:dyDescent="0.25">
      <c r="A29" s="137"/>
      <c r="B29" s="227" t="s">
        <v>171</v>
      </c>
      <c r="C29" s="107"/>
      <c r="D29" s="119"/>
    </row>
    <row r="30" spans="1:4" ht="16.5" x14ac:dyDescent="0.25">
      <c r="A30" s="138"/>
      <c r="B30" s="227" t="s">
        <v>314</v>
      </c>
      <c r="C30" s="114"/>
      <c r="D30" s="119"/>
    </row>
    <row r="31" spans="1:4" ht="16.5" x14ac:dyDescent="0.25">
      <c r="A31" s="139"/>
      <c r="B31" s="227" t="s">
        <v>298</v>
      </c>
      <c r="C31" s="108"/>
      <c r="D31" s="119"/>
    </row>
    <row r="32" spans="1:4" ht="16.5" x14ac:dyDescent="0.25">
      <c r="A32" s="138"/>
      <c r="B32" s="117"/>
      <c r="C32" s="114"/>
      <c r="D32" s="118"/>
    </row>
    <row r="33" spans="1:4" ht="16.5" x14ac:dyDescent="0.25">
      <c r="A33" s="139"/>
      <c r="B33" s="228" t="s">
        <v>176</v>
      </c>
      <c r="C33" s="114"/>
      <c r="D33" s="113"/>
    </row>
  </sheetData>
  <mergeCells count="2">
    <mergeCell ref="B8:C8"/>
    <mergeCell ref="A3:D3"/>
  </mergeCells>
  <printOptions horizontalCentered="1"/>
  <pageMargins left="0.1" right="0.1" top="0.75" bottom="0.75" header="0.3" footer="0.3"/>
  <pageSetup paperSize="9" scale="71" fitToHeight="0" orientation="portrait" horizontalDpi="4294967295" verticalDpi="4294967295" r:id="rId1"/>
  <headerFooter>
    <oddHeader xml:space="preserve">&amp;R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9"/>
  <sheetViews>
    <sheetView view="pageBreakPreview" zoomScaleNormal="85" zoomScaleSheetLayoutView="100" workbookViewId="0">
      <selection activeCell="Q24" sqref="Q24"/>
    </sheetView>
  </sheetViews>
  <sheetFormatPr defaultRowHeight="14.3" outlineLevelRow="1" x14ac:dyDescent="0.25"/>
  <cols>
    <col min="1" max="1" width="4.625" bestFit="1" customWidth="1"/>
    <col min="2" max="2" width="42.875" customWidth="1"/>
    <col min="3" max="3" width="9.125" bestFit="1" customWidth="1"/>
    <col min="4" max="4" width="5.75" customWidth="1"/>
    <col min="5" max="5" width="13.125" customWidth="1"/>
    <col min="6" max="6" width="13.375" customWidth="1"/>
  </cols>
  <sheetData>
    <row r="1" spans="1:6" ht="14.95" x14ac:dyDescent="0.25">
      <c r="A1" s="5" t="s">
        <v>14</v>
      </c>
      <c r="B1" s="6" t="s">
        <v>15</v>
      </c>
      <c r="C1" s="7" t="s">
        <v>16</v>
      </c>
      <c r="D1" s="8" t="s">
        <v>17</v>
      </c>
      <c r="E1" s="6" t="s">
        <v>161</v>
      </c>
      <c r="F1" s="9" t="s">
        <v>18</v>
      </c>
    </row>
    <row r="2" spans="1:6" s="51" customFormat="1" ht="14.95" thickBot="1" x14ac:dyDescent="0.25">
      <c r="A2" s="10">
        <v>7</v>
      </c>
      <c r="B2" s="259" t="s">
        <v>145</v>
      </c>
      <c r="C2" s="260"/>
      <c r="D2" s="260"/>
      <c r="E2" s="260"/>
      <c r="F2" s="11"/>
    </row>
    <row r="3" spans="1:6" s="43" customFormat="1" ht="13.6" outlineLevel="1" thickTop="1" x14ac:dyDescent="0.2">
      <c r="A3" s="47"/>
      <c r="B3" s="14" t="s">
        <v>20</v>
      </c>
      <c r="C3" s="26"/>
      <c r="D3" s="27"/>
      <c r="E3" s="28"/>
      <c r="F3" s="29"/>
    </row>
    <row r="4" spans="1:6" s="43" customFormat="1" ht="93.1" customHeight="1" outlineLevel="1" x14ac:dyDescent="0.2">
      <c r="A4" s="25" t="s">
        <v>35</v>
      </c>
      <c r="B4" s="36" t="s">
        <v>146</v>
      </c>
      <c r="C4" s="26"/>
      <c r="D4" s="27"/>
      <c r="E4" s="28"/>
      <c r="F4" s="29"/>
    </row>
    <row r="5" spans="1:6" s="43" customFormat="1" ht="34.5" customHeight="1" outlineLevel="1" x14ac:dyDescent="0.2">
      <c r="A5" s="25" t="s">
        <v>33</v>
      </c>
      <c r="B5" s="36" t="s">
        <v>147</v>
      </c>
      <c r="C5" s="26"/>
      <c r="D5" s="27"/>
      <c r="E5" s="28"/>
      <c r="F5" s="29"/>
    </row>
    <row r="6" spans="1:6" s="49" customFormat="1" ht="32.299999999999997" customHeight="1" outlineLevel="1" x14ac:dyDescent="0.2">
      <c r="A6" s="25" t="s">
        <v>46</v>
      </c>
      <c r="B6" s="36" t="s">
        <v>148</v>
      </c>
      <c r="C6" s="26"/>
      <c r="D6" s="27"/>
      <c r="E6" s="28"/>
      <c r="F6" s="29"/>
    </row>
    <row r="7" spans="1:6" s="49" customFormat="1" ht="12.75" outlineLevel="1" x14ac:dyDescent="0.2">
      <c r="A7" s="213"/>
      <c r="B7" s="214"/>
      <c r="C7" s="215"/>
      <c r="D7" s="22"/>
      <c r="E7" s="170"/>
      <c r="F7" s="171"/>
    </row>
    <row r="8" spans="1:6" s="48" customFormat="1" ht="12.75" x14ac:dyDescent="0.2">
      <c r="A8" s="178">
        <v>7.1</v>
      </c>
      <c r="B8" s="266" t="s">
        <v>69</v>
      </c>
      <c r="C8" s="267"/>
      <c r="D8" s="267"/>
      <c r="E8" s="267"/>
      <c r="F8" s="32"/>
    </row>
    <row r="9" spans="1:6" ht="14.95" x14ac:dyDescent="0.25">
      <c r="A9" s="216"/>
      <c r="B9" s="83"/>
      <c r="C9" s="217"/>
      <c r="D9" s="175"/>
      <c r="E9" s="79"/>
      <c r="F9" s="34" t="str">
        <f t="shared" ref="F9:F14" si="0">IF(E9="","",C9*E9)</f>
        <v/>
      </c>
    </row>
    <row r="10" spans="1:6" s="48" customFormat="1" ht="12.75" x14ac:dyDescent="0.2">
      <c r="A10" s="101">
        <v>1</v>
      </c>
      <c r="B10" s="36" t="s">
        <v>149</v>
      </c>
      <c r="C10" s="26">
        <v>342.82</v>
      </c>
      <c r="D10" s="27" t="s">
        <v>122</v>
      </c>
      <c r="E10" s="28"/>
      <c r="F10" s="34" t="str">
        <f t="shared" si="0"/>
        <v/>
      </c>
    </row>
    <row r="11" spans="1:6" ht="14.95" x14ac:dyDescent="0.25">
      <c r="A11" s="101">
        <v>2</v>
      </c>
      <c r="B11" s="36" t="s">
        <v>150</v>
      </c>
      <c r="C11" s="26">
        <v>710.07</v>
      </c>
      <c r="D11" s="27" t="s">
        <v>122</v>
      </c>
      <c r="E11" s="28"/>
      <c r="F11" s="34" t="str">
        <f t="shared" si="0"/>
        <v/>
      </c>
    </row>
    <row r="12" spans="1:6" ht="14.95" x14ac:dyDescent="0.25">
      <c r="A12" s="101">
        <v>3</v>
      </c>
      <c r="B12" s="36" t="s">
        <v>151</v>
      </c>
      <c r="C12" s="26">
        <v>475.68</v>
      </c>
      <c r="D12" s="27" t="s">
        <v>122</v>
      </c>
      <c r="E12" s="28"/>
      <c r="F12" s="34" t="str">
        <f t="shared" si="0"/>
        <v/>
      </c>
    </row>
    <row r="13" spans="1:6" ht="14.95" x14ac:dyDescent="0.25">
      <c r="A13" s="101">
        <v>4</v>
      </c>
      <c r="B13" s="36" t="s">
        <v>302</v>
      </c>
      <c r="C13" s="238">
        <v>1</v>
      </c>
      <c r="D13" s="27" t="s">
        <v>134</v>
      </c>
      <c r="E13" s="54"/>
      <c r="F13" s="34" t="str">
        <f t="shared" si="0"/>
        <v/>
      </c>
    </row>
    <row r="14" spans="1:6" ht="14.95" x14ac:dyDescent="0.25">
      <c r="A14" s="101"/>
      <c r="B14" s="36"/>
      <c r="C14" s="26"/>
      <c r="D14" s="27"/>
      <c r="E14" s="28"/>
      <c r="F14" s="34" t="str">
        <f t="shared" si="0"/>
        <v/>
      </c>
    </row>
    <row r="15" spans="1:6" ht="14.95" x14ac:dyDescent="0.25">
      <c r="A15" s="148"/>
      <c r="B15" s="149"/>
      <c r="C15" s="149"/>
      <c r="D15" s="149"/>
      <c r="E15" s="149"/>
      <c r="F15" s="150" t="s">
        <v>278</v>
      </c>
    </row>
    <row r="19" spans="1:6" s="39" customFormat="1" ht="11.25" x14ac:dyDescent="0.2">
      <c r="A19" s="41"/>
      <c r="B19" s="42"/>
      <c r="F19" s="40"/>
    </row>
  </sheetData>
  <mergeCells count="2">
    <mergeCell ref="B2:E2"/>
    <mergeCell ref="B8:E8"/>
  </mergeCells>
  <pageMargins left="0.7" right="0.7" top="0.75" bottom="0.75" header="0.3" footer="0.3"/>
  <pageSetup paperSize="9" scale="85"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7"/>
  <sheetViews>
    <sheetView view="pageBreakPreview" zoomScale="85" zoomScaleNormal="85" zoomScaleSheetLayoutView="85" workbookViewId="0">
      <selection activeCell="C15" sqref="C15"/>
    </sheetView>
  </sheetViews>
  <sheetFormatPr defaultRowHeight="14.3" x14ac:dyDescent="0.25"/>
  <cols>
    <col min="1" max="1" width="4.625" bestFit="1" customWidth="1"/>
    <col min="2" max="2" width="48.375" bestFit="1" customWidth="1"/>
    <col min="3" max="3" width="9.125" bestFit="1" customWidth="1"/>
    <col min="4" max="4" width="5.375" customWidth="1"/>
    <col min="5" max="5" width="9.75" customWidth="1"/>
    <col min="6" max="6" width="17.25" customWidth="1"/>
  </cols>
  <sheetData>
    <row r="1" spans="1:8" ht="14.95" x14ac:dyDescent="0.25">
      <c r="A1" s="5" t="s">
        <v>14</v>
      </c>
      <c r="B1" s="6" t="s">
        <v>15</v>
      </c>
      <c r="C1" s="7" t="s">
        <v>16</v>
      </c>
      <c r="D1" s="8" t="s">
        <v>17</v>
      </c>
      <c r="E1" s="6" t="s">
        <v>161</v>
      </c>
      <c r="F1" s="9" t="s">
        <v>18</v>
      </c>
    </row>
    <row r="2" spans="1:8" ht="15.8" thickBot="1" x14ac:dyDescent="0.3">
      <c r="A2" s="10">
        <v>8</v>
      </c>
      <c r="B2" s="257" t="s">
        <v>51</v>
      </c>
      <c r="C2" s="258"/>
      <c r="D2" s="258"/>
      <c r="E2" s="258"/>
      <c r="F2" s="11"/>
    </row>
    <row r="3" spans="1:8" ht="15.8" thickTop="1" x14ac:dyDescent="0.25">
      <c r="A3" s="56"/>
      <c r="B3" s="14"/>
      <c r="C3" s="31"/>
      <c r="D3" s="27"/>
      <c r="E3" s="17"/>
      <c r="F3" s="18"/>
    </row>
    <row r="4" spans="1:8" ht="14.95" x14ac:dyDescent="0.25">
      <c r="A4" s="99"/>
      <c r="B4" s="14" t="s">
        <v>20</v>
      </c>
      <c r="C4" s="31"/>
      <c r="D4" s="27"/>
      <c r="E4" s="17"/>
      <c r="F4" s="18"/>
    </row>
    <row r="5" spans="1:8" ht="57.1" customHeight="1" x14ac:dyDescent="0.25">
      <c r="A5" s="25" t="s">
        <v>35</v>
      </c>
      <c r="B5" s="36" t="s">
        <v>140</v>
      </c>
      <c r="C5" s="31"/>
      <c r="D5" s="27"/>
      <c r="E5" s="17"/>
      <c r="F5" s="18"/>
    </row>
    <row r="6" spans="1:8" ht="140.94999999999999" customHeight="1" x14ac:dyDescent="0.25">
      <c r="A6" s="25" t="s">
        <v>33</v>
      </c>
      <c r="B6" s="36" t="s">
        <v>141</v>
      </c>
      <c r="C6" s="31"/>
      <c r="D6" s="27"/>
      <c r="E6" s="17"/>
      <c r="F6" s="18"/>
    </row>
    <row r="7" spans="1:8" ht="14.95" x14ac:dyDescent="0.25">
      <c r="A7" s="213"/>
      <c r="B7" s="214"/>
      <c r="C7" s="215"/>
      <c r="D7" s="22"/>
      <c r="E7" s="170"/>
      <c r="F7" s="171"/>
    </row>
    <row r="8" spans="1:8" ht="14.95" x14ac:dyDescent="0.25">
      <c r="A8" s="178">
        <v>8.1</v>
      </c>
      <c r="B8" s="269" t="s">
        <v>69</v>
      </c>
      <c r="C8" s="270"/>
      <c r="D8" s="270"/>
      <c r="E8" s="270"/>
      <c r="F8" s="32"/>
    </row>
    <row r="9" spans="1:8" ht="14.95" x14ac:dyDescent="0.25">
      <c r="A9" s="216"/>
      <c r="B9" s="83"/>
      <c r="C9" s="217"/>
      <c r="D9" s="175"/>
      <c r="E9" s="79"/>
      <c r="F9" s="34" t="str">
        <f t="shared" ref="F9:F16" si="0">IF(E9="","",C9*E9)</f>
        <v/>
      </c>
    </row>
    <row r="10" spans="1:8" ht="14.95" x14ac:dyDescent="0.25">
      <c r="A10" s="216"/>
      <c r="B10" s="100" t="s">
        <v>142</v>
      </c>
      <c r="C10" s="26"/>
      <c r="D10" s="27"/>
      <c r="E10" s="28"/>
      <c r="F10" s="34" t="str">
        <f t="shared" si="0"/>
        <v/>
      </c>
    </row>
    <row r="11" spans="1:8" ht="14.95" x14ac:dyDescent="0.25">
      <c r="A11" s="219">
        <v>1</v>
      </c>
      <c r="B11" s="64" t="s">
        <v>203</v>
      </c>
      <c r="C11" s="26">
        <v>459.81</v>
      </c>
      <c r="D11" s="27" t="s">
        <v>122</v>
      </c>
      <c r="E11" s="28"/>
      <c r="F11" s="34" t="str">
        <f t="shared" si="0"/>
        <v/>
      </c>
    </row>
    <row r="12" spans="1:8" ht="30.1" x14ac:dyDescent="0.25">
      <c r="A12" s="219">
        <v>2</v>
      </c>
      <c r="B12" s="122" t="s">
        <v>204</v>
      </c>
      <c r="C12" s="26">
        <v>15.87</v>
      </c>
      <c r="D12" s="27" t="s">
        <v>122</v>
      </c>
      <c r="E12" s="28"/>
      <c r="F12" s="34" t="str">
        <f t="shared" si="0"/>
        <v/>
      </c>
      <c r="H12">
        <v>9.5030000000000001</v>
      </c>
    </row>
    <row r="13" spans="1:8" ht="14.95" x14ac:dyDescent="0.25">
      <c r="A13" s="219"/>
      <c r="B13" s="100" t="s">
        <v>143</v>
      </c>
      <c r="C13" s="26"/>
      <c r="D13" s="27"/>
      <c r="E13" s="28"/>
      <c r="F13" s="34" t="str">
        <f t="shared" si="0"/>
        <v/>
      </c>
    </row>
    <row r="14" spans="1:8" ht="14.95" x14ac:dyDescent="0.25">
      <c r="A14" s="219">
        <v>3</v>
      </c>
      <c r="B14" s="64" t="s">
        <v>144</v>
      </c>
      <c r="C14" s="26">
        <v>75.87</v>
      </c>
      <c r="D14" s="27" t="s">
        <v>122</v>
      </c>
      <c r="E14" s="28"/>
      <c r="F14" s="34" t="str">
        <f t="shared" si="0"/>
        <v/>
      </c>
    </row>
    <row r="15" spans="1:8" ht="14.95" x14ac:dyDescent="0.25">
      <c r="A15" s="219"/>
      <c r="C15" s="26"/>
      <c r="D15" s="27"/>
      <c r="E15" s="28"/>
      <c r="F15" s="34" t="str">
        <f t="shared" si="0"/>
        <v/>
      </c>
    </row>
    <row r="16" spans="1:8" ht="14.95" x14ac:dyDescent="0.25">
      <c r="A16" s="101"/>
      <c r="B16" s="36"/>
      <c r="C16" s="26"/>
      <c r="D16" s="27"/>
      <c r="E16" s="28"/>
      <c r="F16" s="34" t="str">
        <f t="shared" si="0"/>
        <v/>
      </c>
    </row>
    <row r="17" spans="1:6" ht="14.95" x14ac:dyDescent="0.25">
      <c r="A17" s="148"/>
      <c r="B17" s="149"/>
      <c r="C17" s="149"/>
      <c r="D17" s="149"/>
      <c r="E17" s="149"/>
      <c r="F17" s="150" t="s">
        <v>279</v>
      </c>
    </row>
  </sheetData>
  <mergeCells count="2">
    <mergeCell ref="B2:E2"/>
    <mergeCell ref="B8:E8"/>
  </mergeCells>
  <pageMargins left="0.7" right="0.7" top="0.75" bottom="0.75" header="0.3" footer="0.3"/>
  <pageSetup paperSize="9" scale="85" orientation="portrait" r:id="rId1"/>
  <headerFooter>
    <oddHeader>&amp;L&amp;A</oddHeader>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5"/>
  <sheetViews>
    <sheetView view="pageBreakPreview" zoomScale="85" zoomScaleNormal="100" zoomScaleSheetLayoutView="85" workbookViewId="0">
      <selection activeCell="F10" sqref="F10"/>
    </sheetView>
  </sheetViews>
  <sheetFormatPr defaultRowHeight="14.3" outlineLevelRow="1" x14ac:dyDescent="0.25"/>
  <cols>
    <col min="1" max="1" width="4.625" bestFit="1" customWidth="1"/>
    <col min="2" max="2" width="42.875" customWidth="1"/>
    <col min="3" max="3" width="9.125" bestFit="1" customWidth="1"/>
    <col min="4" max="4" width="5.75" customWidth="1"/>
    <col min="5" max="5" width="13.125" customWidth="1"/>
    <col min="6" max="6" width="13.375" customWidth="1"/>
  </cols>
  <sheetData>
    <row r="1" spans="1:6" ht="14.95" x14ac:dyDescent="0.25">
      <c r="A1" s="5" t="s">
        <v>14</v>
      </c>
      <c r="B1" s="6" t="s">
        <v>15</v>
      </c>
      <c r="C1" s="7" t="s">
        <v>16</v>
      </c>
      <c r="D1" s="8" t="s">
        <v>17</v>
      </c>
      <c r="E1" s="6" t="s">
        <v>130</v>
      </c>
      <c r="F1" s="9" t="s">
        <v>18</v>
      </c>
    </row>
    <row r="2" spans="1:6" s="51" customFormat="1" ht="14.95" thickBot="1" x14ac:dyDescent="0.25">
      <c r="A2" s="10">
        <v>9</v>
      </c>
      <c r="B2" s="259" t="s">
        <v>154</v>
      </c>
      <c r="C2" s="260"/>
      <c r="D2" s="260"/>
      <c r="E2" s="260"/>
      <c r="F2" s="11"/>
    </row>
    <row r="3" spans="1:6" s="43" customFormat="1" ht="13.6" outlineLevel="1" thickTop="1" x14ac:dyDescent="0.2">
      <c r="A3" s="47"/>
      <c r="B3" s="14" t="s">
        <v>20</v>
      </c>
      <c r="C3" s="103"/>
      <c r="D3" s="27"/>
      <c r="E3" s="28"/>
      <c r="F3" s="29"/>
    </row>
    <row r="4" spans="1:6" s="43" customFormat="1" ht="45" customHeight="1" outlineLevel="1" x14ac:dyDescent="0.2">
      <c r="A4" s="25" t="s">
        <v>35</v>
      </c>
      <c r="B4" s="36" t="s">
        <v>160</v>
      </c>
      <c r="C4" s="103"/>
      <c r="D4" s="27"/>
      <c r="E4" s="28"/>
      <c r="F4" s="29"/>
    </row>
    <row r="5" spans="1:6" s="43" customFormat="1" ht="17.350000000000001" customHeight="1" outlineLevel="1" x14ac:dyDescent="0.2">
      <c r="A5" s="25" t="s">
        <v>33</v>
      </c>
      <c r="B5" s="36" t="s">
        <v>156</v>
      </c>
      <c r="C5" s="103"/>
      <c r="D5" s="27"/>
      <c r="E5" s="28"/>
      <c r="F5" s="29"/>
    </row>
    <row r="6" spans="1:6" s="49" customFormat="1" ht="30.1" customHeight="1" outlineLevel="1" x14ac:dyDescent="0.2">
      <c r="A6" s="25" t="s">
        <v>46</v>
      </c>
      <c r="B6" s="36" t="s">
        <v>155</v>
      </c>
      <c r="C6" s="103"/>
      <c r="D6" s="27"/>
      <c r="E6" s="28"/>
      <c r="F6" s="29"/>
    </row>
    <row r="7" spans="1:6" s="49" customFormat="1" ht="29.25" customHeight="1" outlineLevel="1" x14ac:dyDescent="0.2">
      <c r="A7" s="25" t="s">
        <v>44</v>
      </c>
      <c r="B7" s="36" t="s">
        <v>157</v>
      </c>
      <c r="C7" s="103"/>
      <c r="D7" s="27"/>
      <c r="E7" s="28"/>
      <c r="F7" s="29"/>
    </row>
    <row r="8" spans="1:6" s="49" customFormat="1" ht="34.5" customHeight="1" outlineLevel="1" x14ac:dyDescent="0.2">
      <c r="A8" s="25" t="s">
        <v>32</v>
      </c>
      <c r="B8" s="36" t="s">
        <v>158</v>
      </c>
      <c r="C8" s="103"/>
      <c r="D8" s="27"/>
      <c r="E8" s="28"/>
      <c r="F8" s="29"/>
    </row>
    <row r="9" spans="1:6" s="49" customFormat="1" ht="12.75" outlineLevel="1" x14ac:dyDescent="0.2">
      <c r="A9" s="213"/>
      <c r="B9" s="214"/>
      <c r="C9" s="215"/>
      <c r="D9" s="22"/>
      <c r="E9" s="170"/>
      <c r="F9" s="171"/>
    </row>
    <row r="10" spans="1:6" s="48" customFormat="1" ht="12.75" x14ac:dyDescent="0.2">
      <c r="A10" s="178">
        <v>9.1</v>
      </c>
      <c r="B10" s="266" t="s">
        <v>69</v>
      </c>
      <c r="C10" s="267"/>
      <c r="D10" s="267"/>
      <c r="E10" s="267"/>
      <c r="F10" s="32"/>
    </row>
    <row r="11" spans="1:6" ht="14.95" x14ac:dyDescent="0.25">
      <c r="A11" s="216"/>
      <c r="B11" s="83"/>
      <c r="C11" s="217"/>
      <c r="D11" s="175"/>
      <c r="E11" s="79"/>
      <c r="F11" s="34" t="str">
        <f t="shared" ref="F11:F20" si="0">IF(E11="","",C11*E11)</f>
        <v/>
      </c>
    </row>
    <row r="12" spans="1:6" ht="14.95" customHeight="1" x14ac:dyDescent="0.25">
      <c r="A12" s="101">
        <v>1</v>
      </c>
      <c r="B12" s="36" t="s">
        <v>205</v>
      </c>
      <c r="C12" s="102">
        <v>2</v>
      </c>
      <c r="D12" s="27" t="s">
        <v>13</v>
      </c>
      <c r="E12" s="28"/>
      <c r="F12" s="34" t="str">
        <f t="shared" si="0"/>
        <v/>
      </c>
    </row>
    <row r="13" spans="1:6" ht="14.95" customHeight="1" x14ac:dyDescent="0.25">
      <c r="A13" s="101">
        <v>2</v>
      </c>
      <c r="B13" s="36" t="s">
        <v>206</v>
      </c>
      <c r="C13" s="102">
        <v>2</v>
      </c>
      <c r="D13" s="27" t="s">
        <v>13</v>
      </c>
      <c r="E13" s="28"/>
      <c r="F13" s="34" t="str">
        <f t="shared" si="0"/>
        <v/>
      </c>
    </row>
    <row r="14" spans="1:6" ht="14.95" customHeight="1" x14ac:dyDescent="0.25">
      <c r="A14" s="101">
        <v>3</v>
      </c>
      <c r="B14" s="36" t="s">
        <v>207</v>
      </c>
      <c r="C14" s="102">
        <v>2</v>
      </c>
      <c r="D14" s="27" t="s">
        <v>13</v>
      </c>
      <c r="E14" s="28"/>
      <c r="F14" s="34" t="str">
        <f t="shared" si="0"/>
        <v/>
      </c>
    </row>
    <row r="15" spans="1:6" ht="14.95" customHeight="1" x14ac:dyDescent="0.25">
      <c r="A15" s="101">
        <v>4</v>
      </c>
      <c r="B15" s="36" t="s">
        <v>208</v>
      </c>
      <c r="C15" s="102">
        <v>15</v>
      </c>
      <c r="D15" s="27" t="s">
        <v>13</v>
      </c>
      <c r="E15" s="28"/>
      <c r="F15" s="34" t="str">
        <f t="shared" si="0"/>
        <v/>
      </c>
    </row>
    <row r="16" spans="1:6" ht="14.95" customHeight="1" x14ac:dyDescent="0.25">
      <c r="A16" s="101">
        <v>5</v>
      </c>
      <c r="B16" s="36" t="s">
        <v>159</v>
      </c>
      <c r="C16" s="102">
        <v>1</v>
      </c>
      <c r="D16" s="27" t="s">
        <v>13</v>
      </c>
      <c r="E16" s="28"/>
      <c r="F16" s="34" t="str">
        <f t="shared" si="0"/>
        <v/>
      </c>
    </row>
    <row r="17" spans="1:6" ht="14.95" customHeight="1" x14ac:dyDescent="0.25">
      <c r="A17" s="101">
        <v>6</v>
      </c>
      <c r="B17" s="36" t="s">
        <v>209</v>
      </c>
      <c r="C17" s="102">
        <v>1</v>
      </c>
      <c r="D17" s="27" t="s">
        <v>13</v>
      </c>
      <c r="E17" s="28"/>
      <c r="F17" s="34" t="str">
        <f t="shared" si="0"/>
        <v/>
      </c>
    </row>
    <row r="18" spans="1:6" ht="14.95" customHeight="1" x14ac:dyDescent="0.25">
      <c r="A18" s="101">
        <v>7</v>
      </c>
      <c r="B18" s="36" t="s">
        <v>210</v>
      </c>
      <c r="C18" s="102">
        <v>1</v>
      </c>
      <c r="D18" s="27" t="s">
        <v>13</v>
      </c>
      <c r="E18" s="28"/>
      <c r="F18" s="34" t="str">
        <f t="shared" si="0"/>
        <v/>
      </c>
    </row>
    <row r="19" spans="1:6" ht="14.95" x14ac:dyDescent="0.25">
      <c r="A19" s="101"/>
      <c r="B19" s="36"/>
      <c r="C19" s="102"/>
      <c r="D19" s="27"/>
      <c r="E19" s="28"/>
      <c r="F19" s="34" t="str">
        <f t="shared" si="0"/>
        <v/>
      </c>
    </row>
    <row r="20" spans="1:6" ht="14.95" x14ac:dyDescent="0.25">
      <c r="A20" s="101"/>
      <c r="B20" s="36"/>
      <c r="C20" s="44"/>
      <c r="D20" s="27"/>
      <c r="E20" s="54"/>
      <c r="F20" s="34" t="str">
        <f t="shared" si="0"/>
        <v/>
      </c>
    </row>
    <row r="21" spans="1:6" ht="14.95" x14ac:dyDescent="0.25">
      <c r="A21" s="148"/>
      <c r="B21" s="149"/>
      <c r="C21" s="149"/>
      <c r="D21" s="149"/>
      <c r="E21" s="149"/>
      <c r="F21" s="150" t="s">
        <v>280</v>
      </c>
    </row>
    <row r="25" spans="1:6" s="39" customFormat="1" ht="11.25" x14ac:dyDescent="0.2">
      <c r="A25" s="41"/>
      <c r="B25" s="42"/>
      <c r="F25" s="40"/>
    </row>
  </sheetData>
  <mergeCells count="2">
    <mergeCell ref="B2:E2"/>
    <mergeCell ref="B10:E10"/>
  </mergeCells>
  <pageMargins left="0.7" right="0.7" top="0.75" bottom="0.75" header="0.3" footer="0.3"/>
  <pageSetup paperSize="9" scale="85" orientation="portrait" horizontalDpi="1200" verticalDpi="1200" r:id="rId1"/>
  <headerFooter>
    <oddHeader>&amp;L&amp;A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1"/>
  <sheetViews>
    <sheetView view="pageBreakPreview" topLeftCell="A10" zoomScaleNormal="100" zoomScaleSheetLayoutView="100" workbookViewId="0">
      <selection activeCell="C25" sqref="C25"/>
    </sheetView>
  </sheetViews>
  <sheetFormatPr defaultRowHeight="14.3" x14ac:dyDescent="0.25"/>
  <cols>
    <col min="1" max="1" width="5.875" bestFit="1" customWidth="1"/>
    <col min="2" max="2" width="42.875" customWidth="1"/>
    <col min="3" max="3" width="6.75" bestFit="1" customWidth="1"/>
    <col min="4" max="4" width="5.875" customWidth="1"/>
    <col min="5" max="5" width="12.125" bestFit="1" customWidth="1"/>
    <col min="6" max="6" width="15.25" customWidth="1"/>
  </cols>
  <sheetData>
    <row r="1" spans="1:6" ht="14.95" x14ac:dyDescent="0.25">
      <c r="A1" s="5" t="s">
        <v>14</v>
      </c>
      <c r="B1" s="6" t="s">
        <v>15</v>
      </c>
      <c r="C1" s="7" t="s">
        <v>16</v>
      </c>
      <c r="D1" s="8" t="s">
        <v>17</v>
      </c>
      <c r="E1" s="6" t="s">
        <v>161</v>
      </c>
      <c r="F1" s="9" t="s">
        <v>18</v>
      </c>
    </row>
    <row r="2" spans="1:6" ht="15.8" thickBot="1" x14ac:dyDescent="0.3">
      <c r="A2" s="10">
        <v>10</v>
      </c>
      <c r="B2" s="257" t="s">
        <v>37</v>
      </c>
      <c r="C2" s="258"/>
      <c r="D2" s="258"/>
      <c r="E2" s="258"/>
      <c r="F2" s="11"/>
    </row>
    <row r="3" spans="1:6" ht="15.8" thickTop="1" x14ac:dyDescent="0.25">
      <c r="A3" s="56"/>
      <c r="B3" s="14"/>
      <c r="C3" s="31"/>
      <c r="D3" s="27"/>
      <c r="E3" s="17"/>
      <c r="F3" s="18"/>
    </row>
    <row r="4" spans="1:6" ht="14.95" x14ac:dyDescent="0.25">
      <c r="A4" s="55" t="s">
        <v>24</v>
      </c>
      <c r="B4" s="14" t="s">
        <v>20</v>
      </c>
      <c r="C4" s="28"/>
      <c r="D4" s="27"/>
      <c r="E4" s="28"/>
      <c r="F4" s="29"/>
    </row>
    <row r="5" spans="1:6" ht="111.75" customHeight="1" x14ac:dyDescent="0.25">
      <c r="A5" s="25">
        <v>1</v>
      </c>
      <c r="B5" s="36" t="s">
        <v>40</v>
      </c>
      <c r="C5" s="28"/>
      <c r="D5" s="27"/>
      <c r="E5" s="28"/>
      <c r="F5" s="29"/>
    </row>
    <row r="6" spans="1:6" ht="84.1" customHeight="1" x14ac:dyDescent="0.25">
      <c r="A6" s="25">
        <v>2</v>
      </c>
      <c r="B6" s="36" t="s">
        <v>63</v>
      </c>
      <c r="C6" s="28"/>
      <c r="D6" s="27"/>
      <c r="E6" s="28"/>
      <c r="F6" s="29"/>
    </row>
    <row r="7" spans="1:6" ht="60.8" customHeight="1" x14ac:dyDescent="0.25">
      <c r="A7" s="25">
        <v>3</v>
      </c>
      <c r="B7" s="36" t="s">
        <v>64</v>
      </c>
      <c r="C7" s="28"/>
      <c r="D7" s="27"/>
      <c r="E7" s="28"/>
      <c r="F7" s="29"/>
    </row>
    <row r="8" spans="1:6" ht="25.5" x14ac:dyDescent="0.25">
      <c r="A8" s="25">
        <v>4</v>
      </c>
      <c r="B8" s="36" t="s">
        <v>36</v>
      </c>
      <c r="C8" s="15"/>
      <c r="D8" s="16"/>
      <c r="E8" s="17"/>
      <c r="F8" s="18"/>
    </row>
    <row r="9" spans="1:6" ht="14.95" x14ac:dyDescent="0.25">
      <c r="A9" s="19"/>
      <c r="B9" s="167"/>
      <c r="C9" s="168"/>
      <c r="D9" s="169"/>
      <c r="E9" s="170"/>
      <c r="F9" s="171"/>
    </row>
    <row r="10" spans="1:6" ht="14.95" x14ac:dyDescent="0.25">
      <c r="A10" s="178">
        <v>10.1</v>
      </c>
      <c r="B10" s="269" t="s">
        <v>69</v>
      </c>
      <c r="C10" s="270"/>
      <c r="D10" s="270"/>
      <c r="E10" s="270"/>
      <c r="F10" s="32"/>
    </row>
    <row r="11" spans="1:6" ht="14.95" x14ac:dyDescent="0.25">
      <c r="A11" s="211"/>
      <c r="B11" s="83" t="s">
        <v>38</v>
      </c>
      <c r="C11" s="181"/>
      <c r="D11" s="212"/>
      <c r="E11" s="182"/>
      <c r="F11" s="183"/>
    </row>
    <row r="12" spans="1:6" ht="90" customHeight="1" x14ac:dyDescent="0.25">
      <c r="A12" s="25">
        <v>1</v>
      </c>
      <c r="B12" s="220" t="s">
        <v>285</v>
      </c>
      <c r="C12" s="245">
        <v>1</v>
      </c>
      <c r="D12" s="27" t="s">
        <v>28</v>
      </c>
      <c r="E12" s="54"/>
      <c r="F12" s="34" t="str">
        <f t="shared" ref="F12:F30" si="0">IF(E12="","",C12*E12)</f>
        <v/>
      </c>
    </row>
    <row r="13" spans="1:6" ht="45" customHeight="1" x14ac:dyDescent="0.25">
      <c r="A13" s="25">
        <v>2</v>
      </c>
      <c r="B13" s="2" t="s">
        <v>183</v>
      </c>
      <c r="C13" s="245">
        <v>1</v>
      </c>
      <c r="D13" s="27" t="s">
        <v>28</v>
      </c>
      <c r="E13" s="54"/>
      <c r="F13" s="34" t="str">
        <f t="shared" si="0"/>
        <v/>
      </c>
    </row>
    <row r="14" spans="1:6" ht="46.55" customHeight="1" x14ac:dyDescent="0.25">
      <c r="A14" s="25">
        <v>3</v>
      </c>
      <c r="B14" s="2" t="s">
        <v>131</v>
      </c>
      <c r="C14" s="245">
        <v>1</v>
      </c>
      <c r="D14" s="27" t="s">
        <v>28</v>
      </c>
      <c r="E14" s="54"/>
      <c r="F14" s="34" t="str">
        <f t="shared" si="0"/>
        <v/>
      </c>
    </row>
    <row r="15" spans="1:6" ht="14.95" x14ac:dyDescent="0.25">
      <c r="A15" s="63">
        <v>4</v>
      </c>
      <c r="B15" s="14" t="s">
        <v>39</v>
      </c>
      <c r="C15" s="245"/>
      <c r="D15" s="16"/>
      <c r="E15" s="17"/>
      <c r="F15" s="34" t="str">
        <f t="shared" si="0"/>
        <v/>
      </c>
    </row>
    <row r="16" spans="1:6" ht="14.95" customHeight="1" x14ac:dyDescent="0.25">
      <c r="A16" s="25"/>
      <c r="B16" s="2" t="s">
        <v>211</v>
      </c>
      <c r="C16" s="245">
        <v>3</v>
      </c>
      <c r="D16" s="27" t="s">
        <v>13</v>
      </c>
      <c r="E16" s="54"/>
      <c r="F16" s="34" t="str">
        <f t="shared" si="0"/>
        <v/>
      </c>
    </row>
    <row r="17" spans="1:6" ht="14.95" customHeight="1" x14ac:dyDescent="0.25">
      <c r="A17" s="25"/>
      <c r="B17" s="2" t="s">
        <v>182</v>
      </c>
      <c r="C17" s="245">
        <v>1</v>
      </c>
      <c r="D17" s="27" t="s">
        <v>13</v>
      </c>
      <c r="E17" s="54"/>
      <c r="F17" s="34" t="str">
        <f t="shared" si="0"/>
        <v/>
      </c>
    </row>
    <row r="18" spans="1:6" ht="14.95" customHeight="1" x14ac:dyDescent="0.25">
      <c r="A18" s="25"/>
      <c r="B18" s="36" t="s">
        <v>212</v>
      </c>
      <c r="C18" s="245">
        <v>1</v>
      </c>
      <c r="D18" s="27" t="s">
        <v>13</v>
      </c>
      <c r="E18" s="54"/>
      <c r="F18" s="34" t="str">
        <f t="shared" si="0"/>
        <v/>
      </c>
    </row>
    <row r="19" spans="1:6" ht="14.95" customHeight="1" x14ac:dyDescent="0.25">
      <c r="A19" s="25"/>
      <c r="B19" s="2" t="s">
        <v>213</v>
      </c>
      <c r="C19" s="245">
        <v>5</v>
      </c>
      <c r="D19" s="27" t="s">
        <v>13</v>
      </c>
      <c r="E19" s="54"/>
      <c r="F19" s="34" t="str">
        <f t="shared" si="0"/>
        <v/>
      </c>
    </row>
    <row r="20" spans="1:6" ht="14.95" customHeight="1" x14ac:dyDescent="0.25">
      <c r="A20" s="25"/>
      <c r="B20" s="36" t="s">
        <v>214</v>
      </c>
      <c r="C20" s="245">
        <v>2</v>
      </c>
      <c r="D20" s="27" t="s">
        <v>13</v>
      </c>
      <c r="E20" s="54"/>
      <c r="F20" s="34" t="str">
        <f t="shared" si="0"/>
        <v/>
      </c>
    </row>
    <row r="21" spans="1:6" ht="14.95" x14ac:dyDescent="0.25">
      <c r="A21" s="25"/>
      <c r="B21" s="123" t="s">
        <v>299</v>
      </c>
      <c r="C21" s="245">
        <v>4</v>
      </c>
      <c r="D21" s="27" t="s">
        <v>13</v>
      </c>
      <c r="E21" s="54"/>
      <c r="F21" s="34" t="str">
        <f t="shared" si="0"/>
        <v/>
      </c>
    </row>
    <row r="22" spans="1:6" ht="14.95" customHeight="1" x14ac:dyDescent="0.25">
      <c r="A22" s="25"/>
      <c r="B22" s="36" t="s">
        <v>215</v>
      </c>
      <c r="C22" s="245">
        <v>4</v>
      </c>
      <c r="D22" s="27" t="s">
        <v>13</v>
      </c>
      <c r="E22" s="54"/>
      <c r="F22" s="34" t="str">
        <f t="shared" si="0"/>
        <v/>
      </c>
    </row>
    <row r="23" spans="1:6" ht="14.95" customHeight="1" x14ac:dyDescent="0.25">
      <c r="A23" s="25"/>
      <c r="B23" s="36" t="s">
        <v>300</v>
      </c>
      <c r="C23" s="245">
        <v>1</v>
      </c>
      <c r="D23" s="27" t="s">
        <v>13</v>
      </c>
      <c r="E23" s="54"/>
      <c r="F23" s="34" t="str">
        <f t="shared" si="0"/>
        <v/>
      </c>
    </row>
    <row r="24" spans="1:6" ht="14.95" customHeight="1" x14ac:dyDescent="0.25">
      <c r="A24" s="25"/>
      <c r="B24" s="36" t="s">
        <v>216</v>
      </c>
      <c r="C24" s="245">
        <v>4</v>
      </c>
      <c r="D24" s="27" t="s">
        <v>13</v>
      </c>
      <c r="E24" s="54"/>
      <c r="F24" s="34" t="str">
        <f t="shared" si="0"/>
        <v/>
      </c>
    </row>
    <row r="25" spans="1:6" ht="14.95" customHeight="1" x14ac:dyDescent="0.25">
      <c r="A25" s="25"/>
      <c r="B25" s="36" t="s">
        <v>181</v>
      </c>
      <c r="C25" s="245">
        <v>13</v>
      </c>
      <c r="D25" s="27" t="s">
        <v>13</v>
      </c>
      <c r="E25" s="54"/>
      <c r="F25" s="34" t="str">
        <f t="shared" si="0"/>
        <v/>
      </c>
    </row>
    <row r="26" spans="1:6" ht="14.95" customHeight="1" x14ac:dyDescent="0.25">
      <c r="A26" s="25"/>
      <c r="B26" s="36" t="s">
        <v>217</v>
      </c>
      <c r="C26" s="245">
        <v>1</v>
      </c>
      <c r="D26" s="27" t="s">
        <v>13</v>
      </c>
      <c r="E26" s="54"/>
      <c r="F26" s="34" t="str">
        <f t="shared" si="0"/>
        <v/>
      </c>
    </row>
    <row r="27" spans="1:6" ht="25.85" x14ac:dyDescent="0.25">
      <c r="A27" s="25"/>
      <c r="B27" s="123" t="s">
        <v>218</v>
      </c>
      <c r="C27" s="245">
        <v>4</v>
      </c>
      <c r="D27" s="27" t="s">
        <v>13</v>
      </c>
      <c r="E27" s="54"/>
      <c r="F27" s="34" t="str">
        <f t="shared" si="0"/>
        <v/>
      </c>
    </row>
    <row r="28" spans="1:6" ht="14.95" customHeight="1" x14ac:dyDescent="0.25">
      <c r="A28" s="25"/>
      <c r="B28" s="36" t="s">
        <v>219</v>
      </c>
      <c r="C28" s="245">
        <v>2</v>
      </c>
      <c r="D28" s="27" t="s">
        <v>13</v>
      </c>
      <c r="E28" s="54"/>
      <c r="F28" s="34" t="str">
        <f t="shared" si="0"/>
        <v/>
      </c>
    </row>
    <row r="29" spans="1:6" ht="14.95" customHeight="1" x14ac:dyDescent="0.25">
      <c r="A29" s="25"/>
      <c r="B29" s="36" t="s">
        <v>220</v>
      </c>
      <c r="C29" s="245">
        <v>1</v>
      </c>
      <c r="D29" s="27" t="s">
        <v>13</v>
      </c>
      <c r="E29" s="54"/>
      <c r="F29" s="34" t="str">
        <f t="shared" si="0"/>
        <v/>
      </c>
    </row>
    <row r="30" spans="1:6" ht="14.95" customHeight="1" x14ac:dyDescent="0.25">
      <c r="A30" s="25"/>
      <c r="B30" s="36" t="s">
        <v>221</v>
      </c>
      <c r="C30" s="245">
        <v>1</v>
      </c>
      <c r="D30" s="27" t="s">
        <v>13</v>
      </c>
      <c r="E30" s="54"/>
      <c r="F30" s="34" t="str">
        <f t="shared" si="0"/>
        <v/>
      </c>
    </row>
    <row r="31" spans="1:6" x14ac:dyDescent="0.25">
      <c r="A31" s="148"/>
      <c r="B31" s="149"/>
      <c r="C31" s="149"/>
      <c r="D31" s="149"/>
      <c r="E31" s="149"/>
      <c r="F31" s="150" t="s">
        <v>281</v>
      </c>
    </row>
  </sheetData>
  <mergeCells count="2">
    <mergeCell ref="B2:E2"/>
    <mergeCell ref="B10:E10"/>
  </mergeCells>
  <pageMargins left="0.7" right="0.7" top="0.75" bottom="0.75" header="0.3" footer="0.3"/>
  <pageSetup paperSize="9" scale="85" orientation="portrait" r:id="rId1"/>
  <headerFooter>
    <oddHeader>&amp;L&amp;A</oddHeader>
    <oddFooter>&amp;R&amp;P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54"/>
  <sheetViews>
    <sheetView view="pageBreakPreview" zoomScale="85" zoomScaleNormal="85" zoomScaleSheetLayoutView="85" workbookViewId="0">
      <selection activeCell="F11" sqref="F11"/>
    </sheetView>
  </sheetViews>
  <sheetFormatPr defaultRowHeight="14.3" x14ac:dyDescent="0.25"/>
  <cols>
    <col min="1" max="1" width="5.875" bestFit="1" customWidth="1"/>
    <col min="2" max="2" width="37" customWidth="1"/>
    <col min="3" max="4" width="6.625" bestFit="1" customWidth="1"/>
    <col min="5" max="5" width="15.25" customWidth="1"/>
    <col min="6" max="6" width="13.25" customWidth="1"/>
  </cols>
  <sheetData>
    <row r="1" spans="1:6" ht="14.95" x14ac:dyDescent="0.25">
      <c r="A1" s="5" t="s">
        <v>14</v>
      </c>
      <c r="B1" s="6" t="s">
        <v>15</v>
      </c>
      <c r="C1" s="7" t="s">
        <v>16</v>
      </c>
      <c r="D1" s="8" t="s">
        <v>17</v>
      </c>
      <c r="E1" s="6" t="s">
        <v>161</v>
      </c>
      <c r="F1" s="9" t="s">
        <v>18</v>
      </c>
    </row>
    <row r="2" spans="1:6" ht="15.8" customHeight="1" thickBot="1" x14ac:dyDescent="0.3">
      <c r="A2" s="10">
        <v>11</v>
      </c>
      <c r="B2" s="257" t="s">
        <v>49</v>
      </c>
      <c r="C2" s="258"/>
      <c r="D2" s="258"/>
      <c r="E2" s="258"/>
      <c r="F2" s="59"/>
    </row>
    <row r="3" spans="1:6" ht="15.8" thickTop="1" x14ac:dyDescent="0.25">
      <c r="A3" s="13"/>
      <c r="B3" s="14" t="s">
        <v>20</v>
      </c>
      <c r="C3" s="15"/>
      <c r="D3" s="16"/>
      <c r="E3" s="17"/>
      <c r="F3" s="18"/>
    </row>
    <row r="4" spans="1:6" s="43" customFormat="1" ht="78.8" customHeight="1" x14ac:dyDescent="0.2">
      <c r="A4" s="25" t="s">
        <v>35</v>
      </c>
      <c r="B4" s="36" t="s">
        <v>48</v>
      </c>
      <c r="C4" s="242"/>
      <c r="D4" s="27"/>
      <c r="E4" s="46"/>
      <c r="F4" s="45"/>
    </row>
    <row r="5" spans="1:6" s="43" customFormat="1" ht="73.55" customHeight="1" x14ac:dyDescent="0.2">
      <c r="A5" s="25" t="s">
        <v>33</v>
      </c>
      <c r="B5" s="36" t="s">
        <v>47</v>
      </c>
      <c r="C5" s="242"/>
      <c r="D5" s="27"/>
      <c r="E5" s="46"/>
      <c r="F5" s="45"/>
    </row>
    <row r="6" spans="1:6" s="43" customFormat="1" ht="59.95" customHeight="1" x14ac:dyDescent="0.2">
      <c r="A6" s="25" t="s">
        <v>46</v>
      </c>
      <c r="B6" s="36" t="s">
        <v>45</v>
      </c>
      <c r="C6" s="242"/>
      <c r="D6" s="27"/>
      <c r="E6" s="46"/>
      <c r="F6" s="45"/>
    </row>
    <row r="7" spans="1:6" s="43" customFormat="1" ht="91.55" customHeight="1" x14ac:dyDescent="0.2">
      <c r="A7" s="25" t="s">
        <v>46</v>
      </c>
      <c r="B7" s="36" t="s">
        <v>66</v>
      </c>
      <c r="C7" s="242"/>
      <c r="D7" s="27"/>
      <c r="E7" s="46"/>
      <c r="F7" s="45"/>
    </row>
    <row r="8" spans="1:6" s="43" customFormat="1" ht="57.75" customHeight="1" x14ac:dyDescent="0.2">
      <c r="A8" s="25" t="s">
        <v>44</v>
      </c>
      <c r="B8" s="36" t="s">
        <v>43</v>
      </c>
      <c r="C8" s="242"/>
      <c r="D8" s="27"/>
      <c r="E8" s="46"/>
      <c r="F8" s="45"/>
    </row>
    <row r="9" spans="1:6" s="49" customFormat="1" ht="36.700000000000003" customHeight="1" x14ac:dyDescent="0.2">
      <c r="A9" s="25" t="s">
        <v>32</v>
      </c>
      <c r="B9" s="36" t="s">
        <v>31</v>
      </c>
      <c r="C9" s="15"/>
      <c r="D9" s="16"/>
      <c r="E9" s="17"/>
      <c r="F9" s="18"/>
    </row>
    <row r="10" spans="1:6" s="49" customFormat="1" ht="12.75" x14ac:dyDescent="0.2">
      <c r="A10" s="152"/>
      <c r="B10" s="159"/>
      <c r="C10" s="163"/>
      <c r="D10" s="164"/>
      <c r="E10" s="165"/>
      <c r="F10" s="166"/>
    </row>
    <row r="11" spans="1:6" ht="14.95" x14ac:dyDescent="0.25">
      <c r="A11" s="178">
        <v>11.1</v>
      </c>
      <c r="B11" s="269" t="s">
        <v>153</v>
      </c>
      <c r="C11" s="270"/>
      <c r="D11" s="270"/>
      <c r="E11" s="270"/>
      <c r="F11" s="32"/>
    </row>
    <row r="12" spans="1:6" ht="14.95" x14ac:dyDescent="0.25">
      <c r="A12" s="172"/>
      <c r="B12" s="173"/>
      <c r="C12" s="217"/>
      <c r="D12" s="175"/>
      <c r="E12" s="176"/>
      <c r="F12" s="177"/>
    </row>
    <row r="13" spans="1:6" ht="14.95" x14ac:dyDescent="0.25">
      <c r="A13" s="60">
        <v>1</v>
      </c>
      <c r="B13" s="14" t="s">
        <v>42</v>
      </c>
      <c r="C13" s="238"/>
      <c r="D13" s="27"/>
      <c r="E13" s="54"/>
      <c r="F13" s="34" t="str">
        <f t="shared" ref="F13:F53" si="0">IF(E13="","",C13*E13)</f>
        <v/>
      </c>
    </row>
    <row r="14" spans="1:6" ht="14.95" x14ac:dyDescent="0.25">
      <c r="A14" s="25">
        <v>1</v>
      </c>
      <c r="B14" s="36" t="s">
        <v>288</v>
      </c>
      <c r="C14" s="246">
        <v>1</v>
      </c>
      <c r="D14" s="223" t="s">
        <v>28</v>
      </c>
      <c r="E14" s="224"/>
      <c r="F14" s="34" t="str">
        <f t="shared" si="0"/>
        <v/>
      </c>
    </row>
    <row r="15" spans="1:6" ht="64.55" x14ac:dyDescent="0.25">
      <c r="A15" s="25">
        <v>2</v>
      </c>
      <c r="B15" s="36" t="s">
        <v>50</v>
      </c>
      <c r="C15" s="246">
        <v>1</v>
      </c>
      <c r="D15" s="223" t="s">
        <v>28</v>
      </c>
      <c r="E15" s="224"/>
      <c r="F15" s="34" t="str">
        <f t="shared" si="0"/>
        <v/>
      </c>
    </row>
    <row r="16" spans="1:6" ht="14.95" x14ac:dyDescent="0.25">
      <c r="A16" s="25">
        <v>3</v>
      </c>
      <c r="B16" s="36" t="s">
        <v>287</v>
      </c>
      <c r="C16" s="238">
        <v>1</v>
      </c>
      <c r="D16" s="27" t="s">
        <v>28</v>
      </c>
      <c r="E16" s="54"/>
      <c r="F16" s="34" t="str">
        <f t="shared" si="0"/>
        <v/>
      </c>
    </row>
    <row r="17" spans="1:9" ht="14.95" x14ac:dyDescent="0.25">
      <c r="A17" s="35"/>
      <c r="B17" s="36"/>
      <c r="C17" s="238"/>
      <c r="D17" s="27"/>
      <c r="E17" s="54"/>
      <c r="F17" s="34" t="str">
        <f t="shared" si="0"/>
        <v/>
      </c>
    </row>
    <row r="18" spans="1:9" ht="33.799999999999997" customHeight="1" x14ac:dyDescent="0.25">
      <c r="A18" s="60">
        <v>2</v>
      </c>
      <c r="B18" s="14" t="s">
        <v>41</v>
      </c>
      <c r="C18" s="238"/>
      <c r="D18" s="27"/>
      <c r="E18" s="54"/>
      <c r="F18" s="34" t="str">
        <f t="shared" si="0"/>
        <v/>
      </c>
      <c r="I18">
        <v>6</v>
      </c>
    </row>
    <row r="19" spans="1:9" ht="14.95" customHeight="1" x14ac:dyDescent="0.25">
      <c r="A19" s="25">
        <v>1</v>
      </c>
      <c r="B19" s="2" t="s">
        <v>222</v>
      </c>
      <c r="C19" s="238">
        <v>18</v>
      </c>
      <c r="D19" s="27" t="s">
        <v>13</v>
      </c>
      <c r="E19" s="54"/>
      <c r="F19" s="34" t="str">
        <f t="shared" si="0"/>
        <v/>
      </c>
      <c r="I19">
        <v>4</v>
      </c>
    </row>
    <row r="20" spans="1:9" ht="14.95" customHeight="1" x14ac:dyDescent="0.25">
      <c r="A20" s="25">
        <v>2</v>
      </c>
      <c r="B20" s="2" t="s">
        <v>223</v>
      </c>
      <c r="C20" s="238">
        <v>84</v>
      </c>
      <c r="D20" s="27" t="s">
        <v>13</v>
      </c>
      <c r="E20" s="54"/>
      <c r="F20" s="34" t="str">
        <f t="shared" si="0"/>
        <v/>
      </c>
      <c r="I20">
        <v>1</v>
      </c>
    </row>
    <row r="21" spans="1:9" ht="14.95" customHeight="1" x14ac:dyDescent="0.25">
      <c r="A21" s="25">
        <v>3</v>
      </c>
      <c r="B21" s="2" t="s">
        <v>224</v>
      </c>
      <c r="C21" s="238">
        <v>18</v>
      </c>
      <c r="D21" s="27" t="s">
        <v>13</v>
      </c>
      <c r="E21" s="54"/>
      <c r="F21" s="34" t="str">
        <f t="shared" si="0"/>
        <v/>
      </c>
      <c r="I21">
        <v>7</v>
      </c>
    </row>
    <row r="22" spans="1:9" ht="14.95" customHeight="1" x14ac:dyDescent="0.25">
      <c r="A22" s="25">
        <v>4</v>
      </c>
      <c r="B22" s="2" t="s">
        <v>286</v>
      </c>
      <c r="C22" s="238">
        <v>1</v>
      </c>
      <c r="D22" s="27" t="s">
        <v>13</v>
      </c>
      <c r="E22" s="54"/>
      <c r="F22" s="34" t="str">
        <f t="shared" si="0"/>
        <v/>
      </c>
      <c r="I22">
        <v>5</v>
      </c>
    </row>
    <row r="23" spans="1:9" ht="14.95" customHeight="1" x14ac:dyDescent="0.25">
      <c r="A23" s="25">
        <v>5</v>
      </c>
      <c r="B23" s="2" t="s">
        <v>225</v>
      </c>
      <c r="C23" s="238">
        <v>1</v>
      </c>
      <c r="D23" s="27" t="s">
        <v>13</v>
      </c>
      <c r="E23" s="54"/>
      <c r="F23" s="34" t="str">
        <f t="shared" si="0"/>
        <v/>
      </c>
      <c r="I23">
        <v>4</v>
      </c>
    </row>
    <row r="24" spans="1:9" ht="25.5" x14ac:dyDescent="0.25">
      <c r="A24" s="25">
        <v>6</v>
      </c>
      <c r="B24" s="2" t="s">
        <v>307</v>
      </c>
      <c r="C24" s="238">
        <v>2</v>
      </c>
      <c r="D24" s="27" t="s">
        <v>13</v>
      </c>
      <c r="E24" s="54"/>
      <c r="F24" s="34" t="str">
        <f t="shared" si="0"/>
        <v/>
      </c>
      <c r="I24">
        <v>6</v>
      </c>
    </row>
    <row r="25" spans="1:9" ht="25.5" x14ac:dyDescent="0.25">
      <c r="A25" s="25">
        <v>7</v>
      </c>
      <c r="B25" s="2" t="s">
        <v>308</v>
      </c>
      <c r="C25" s="238">
        <v>2</v>
      </c>
      <c r="D25" s="27" t="s">
        <v>13</v>
      </c>
      <c r="E25" s="54"/>
      <c r="F25" s="34" t="str">
        <f t="shared" si="0"/>
        <v/>
      </c>
      <c r="I25">
        <v>6</v>
      </c>
    </row>
    <row r="26" spans="1:9" ht="14.95" customHeight="1" x14ac:dyDescent="0.25">
      <c r="A26" s="25">
        <v>8</v>
      </c>
      <c r="B26" s="2" t="s">
        <v>226</v>
      </c>
      <c r="C26" s="238">
        <v>38</v>
      </c>
      <c r="D26" s="27" t="s">
        <v>13</v>
      </c>
      <c r="E26" s="54"/>
      <c r="F26" s="34" t="str">
        <f t="shared" si="0"/>
        <v/>
      </c>
      <c r="I26">
        <v>16</v>
      </c>
    </row>
    <row r="27" spans="1:9" ht="14.95" customHeight="1" x14ac:dyDescent="0.25">
      <c r="A27" s="25">
        <v>9</v>
      </c>
      <c r="B27" s="2" t="s">
        <v>227</v>
      </c>
      <c r="C27" s="238">
        <v>10</v>
      </c>
      <c r="D27" s="27" t="s">
        <v>13</v>
      </c>
      <c r="E27" s="54"/>
      <c r="F27" s="34" t="str">
        <f t="shared" si="0"/>
        <v/>
      </c>
      <c r="I27">
        <v>4</v>
      </c>
    </row>
    <row r="28" spans="1:9" ht="14.95" customHeight="1" x14ac:dyDescent="0.25">
      <c r="A28" s="25">
        <v>10</v>
      </c>
      <c r="B28" s="2" t="s">
        <v>228</v>
      </c>
      <c r="C28" s="238">
        <v>21</v>
      </c>
      <c r="D28" s="27" t="s">
        <v>13</v>
      </c>
      <c r="E28" s="54"/>
      <c r="F28" s="34" t="str">
        <f t="shared" si="0"/>
        <v/>
      </c>
      <c r="I28">
        <v>9</v>
      </c>
    </row>
    <row r="29" spans="1:9" ht="14.95" customHeight="1" x14ac:dyDescent="0.25">
      <c r="A29" s="25">
        <v>11</v>
      </c>
      <c r="B29" s="2" t="s">
        <v>229</v>
      </c>
      <c r="C29" s="238">
        <v>7</v>
      </c>
      <c r="D29" s="27" t="s">
        <v>13</v>
      </c>
      <c r="E29" s="54"/>
      <c r="F29" s="34" t="str">
        <f t="shared" si="0"/>
        <v/>
      </c>
      <c r="I29">
        <v>2</v>
      </c>
    </row>
    <row r="30" spans="1:9" ht="14.95" customHeight="1" x14ac:dyDescent="0.25">
      <c r="A30" s="25">
        <v>12</v>
      </c>
      <c r="B30" s="2" t="s">
        <v>230</v>
      </c>
      <c r="C30" s="238">
        <v>8</v>
      </c>
      <c r="D30" s="27" t="s">
        <v>13</v>
      </c>
      <c r="E30" s="54"/>
      <c r="F30" s="34" t="str">
        <f t="shared" si="0"/>
        <v/>
      </c>
      <c r="I30">
        <v>5</v>
      </c>
    </row>
    <row r="31" spans="1:9" ht="14.95" customHeight="1" x14ac:dyDescent="0.25">
      <c r="A31" s="25">
        <v>13</v>
      </c>
      <c r="B31" s="2" t="s">
        <v>309</v>
      </c>
      <c r="C31" s="238">
        <v>1</v>
      </c>
      <c r="D31" s="27" t="s">
        <v>13</v>
      </c>
      <c r="E31" s="54"/>
      <c r="F31" s="34" t="str">
        <f t="shared" si="0"/>
        <v/>
      </c>
      <c r="I31">
        <v>2</v>
      </c>
    </row>
    <row r="32" spans="1:9" ht="14.95" customHeight="1" x14ac:dyDescent="0.25">
      <c r="A32" s="25">
        <v>14</v>
      </c>
      <c r="B32" s="57" t="s">
        <v>231</v>
      </c>
      <c r="C32" s="238">
        <v>1</v>
      </c>
      <c r="D32" s="27" t="s">
        <v>13</v>
      </c>
      <c r="E32" s="54"/>
      <c r="F32" s="34" t="str">
        <f t="shared" si="0"/>
        <v/>
      </c>
      <c r="I32">
        <v>4</v>
      </c>
    </row>
    <row r="33" spans="1:9" ht="14.95" customHeight="1" x14ac:dyDescent="0.25">
      <c r="A33" s="25">
        <v>15</v>
      </c>
      <c r="B33" s="57" t="s">
        <v>232</v>
      </c>
      <c r="C33" s="238">
        <v>1</v>
      </c>
      <c r="D33" s="27" t="s">
        <v>13</v>
      </c>
      <c r="E33" s="54"/>
      <c r="F33" s="34" t="str">
        <f t="shared" si="0"/>
        <v/>
      </c>
      <c r="I33">
        <f>SUM(I18:I32)</f>
        <v>81</v>
      </c>
    </row>
    <row r="34" spans="1:9" ht="14.95" customHeight="1" x14ac:dyDescent="0.25">
      <c r="A34" s="25">
        <v>16</v>
      </c>
      <c r="B34" s="57" t="s">
        <v>233</v>
      </c>
      <c r="C34" s="238">
        <v>1</v>
      </c>
      <c r="D34" s="27" t="s">
        <v>13</v>
      </c>
      <c r="E34" s="54"/>
      <c r="F34" s="34" t="str">
        <f t="shared" si="0"/>
        <v/>
      </c>
    </row>
    <row r="35" spans="1:9" ht="14.95" customHeight="1" x14ac:dyDescent="0.25">
      <c r="A35" s="25">
        <v>17</v>
      </c>
      <c r="B35" s="57" t="s">
        <v>234</v>
      </c>
      <c r="C35" s="238">
        <v>4</v>
      </c>
      <c r="D35" s="27" t="s">
        <v>13</v>
      </c>
      <c r="E35" s="54"/>
      <c r="F35" s="34" t="str">
        <f t="shared" si="0"/>
        <v/>
      </c>
    </row>
    <row r="36" spans="1:9" ht="25.5" x14ac:dyDescent="0.25">
      <c r="A36" s="25">
        <v>18</v>
      </c>
      <c r="B36" s="124" t="s">
        <v>235</v>
      </c>
      <c r="C36" s="238">
        <v>9</v>
      </c>
      <c r="D36" s="27" t="s">
        <v>13</v>
      </c>
      <c r="E36" s="54"/>
      <c r="F36" s="34" t="str">
        <f t="shared" si="0"/>
        <v/>
      </c>
    </row>
    <row r="37" spans="1:9" ht="14.95" x14ac:dyDescent="0.25">
      <c r="A37" s="25">
        <v>19</v>
      </c>
      <c r="B37" s="57" t="s">
        <v>236</v>
      </c>
      <c r="C37" s="238">
        <v>58</v>
      </c>
      <c r="D37" s="27" t="s">
        <v>13</v>
      </c>
      <c r="E37" s="54"/>
      <c r="F37" s="34" t="str">
        <f t="shared" si="0"/>
        <v/>
      </c>
    </row>
    <row r="38" spans="1:9" ht="14.95" customHeight="1" x14ac:dyDescent="0.25">
      <c r="A38" s="25">
        <v>20</v>
      </c>
      <c r="B38" s="57" t="s">
        <v>237</v>
      </c>
      <c r="C38" s="238">
        <v>8</v>
      </c>
      <c r="D38" s="27" t="s">
        <v>13</v>
      </c>
      <c r="E38" s="54"/>
      <c r="F38" s="34" t="str">
        <f t="shared" si="0"/>
        <v/>
      </c>
    </row>
    <row r="39" spans="1:9" ht="14.95" customHeight="1" x14ac:dyDescent="0.25">
      <c r="A39" s="25">
        <v>21</v>
      </c>
      <c r="B39" s="57" t="s">
        <v>238</v>
      </c>
      <c r="C39" s="238">
        <v>1</v>
      </c>
      <c r="D39" s="27" t="s">
        <v>13</v>
      </c>
      <c r="E39" s="54"/>
      <c r="F39" s="34" t="str">
        <f t="shared" si="0"/>
        <v/>
      </c>
    </row>
    <row r="40" spans="1:9" ht="14.95" x14ac:dyDescent="0.25">
      <c r="A40" s="25">
        <v>22</v>
      </c>
      <c r="B40" s="57" t="s">
        <v>239</v>
      </c>
      <c r="C40" s="238">
        <v>2</v>
      </c>
      <c r="D40" s="27" t="s">
        <v>13</v>
      </c>
      <c r="E40" s="54"/>
      <c r="F40" s="34" t="str">
        <f t="shared" si="0"/>
        <v/>
      </c>
    </row>
    <row r="41" spans="1:9" ht="14.95" customHeight="1" x14ac:dyDescent="0.25">
      <c r="A41" s="25">
        <v>23</v>
      </c>
      <c r="B41" s="57" t="s">
        <v>240</v>
      </c>
      <c r="C41" s="238">
        <v>2</v>
      </c>
      <c r="D41" s="27" t="s">
        <v>13</v>
      </c>
      <c r="E41" s="54"/>
      <c r="F41" s="34" t="str">
        <f t="shared" si="0"/>
        <v/>
      </c>
    </row>
    <row r="42" spans="1:9" ht="14.95" customHeight="1" x14ac:dyDescent="0.25">
      <c r="A42" s="25">
        <v>24</v>
      </c>
      <c r="B42" s="57" t="s">
        <v>241</v>
      </c>
      <c r="C42" s="238">
        <v>9</v>
      </c>
      <c r="D42" s="27" t="s">
        <v>13</v>
      </c>
      <c r="E42" s="54"/>
      <c r="F42" s="34" t="str">
        <f t="shared" si="0"/>
        <v/>
      </c>
    </row>
    <row r="43" spans="1:9" ht="14.95" customHeight="1" x14ac:dyDescent="0.25">
      <c r="A43" s="25">
        <v>25</v>
      </c>
      <c r="B43" s="57" t="s">
        <v>242</v>
      </c>
      <c r="C43" s="238">
        <v>12</v>
      </c>
      <c r="D43" s="27" t="s">
        <v>13</v>
      </c>
      <c r="E43" s="54"/>
      <c r="F43" s="34" t="str">
        <f t="shared" si="0"/>
        <v/>
      </c>
    </row>
    <row r="44" spans="1:9" ht="14.95" customHeight="1" x14ac:dyDescent="0.25">
      <c r="A44" s="25">
        <v>26</v>
      </c>
      <c r="B44" s="57" t="s">
        <v>243</v>
      </c>
      <c r="C44" s="238">
        <v>14</v>
      </c>
      <c r="D44" s="27" t="s">
        <v>13</v>
      </c>
      <c r="E44" s="54"/>
      <c r="F44" s="34" t="str">
        <f t="shared" si="0"/>
        <v/>
      </c>
    </row>
    <row r="45" spans="1:9" ht="14.95" customHeight="1" x14ac:dyDescent="0.25">
      <c r="A45" s="25">
        <v>27</v>
      </c>
      <c r="B45" s="57" t="s">
        <v>244</v>
      </c>
      <c r="C45" s="238">
        <v>1</v>
      </c>
      <c r="D45" s="27" t="s">
        <v>13</v>
      </c>
      <c r="E45" s="54"/>
      <c r="F45" s="34" t="str">
        <f t="shared" si="0"/>
        <v/>
      </c>
    </row>
    <row r="46" spans="1:9" ht="14.95" x14ac:dyDescent="0.25">
      <c r="A46" s="25">
        <v>28</v>
      </c>
      <c r="B46" s="57" t="s">
        <v>245</v>
      </c>
      <c r="C46" s="238">
        <v>8</v>
      </c>
      <c r="D46" s="27" t="s">
        <v>13</v>
      </c>
      <c r="E46" s="54"/>
      <c r="F46" s="34" t="str">
        <f t="shared" si="0"/>
        <v/>
      </c>
    </row>
    <row r="47" spans="1:9" x14ac:dyDescent="0.25">
      <c r="A47" s="25">
        <v>29</v>
      </c>
      <c r="B47" s="104" t="s">
        <v>306</v>
      </c>
      <c r="C47" s="238">
        <v>4</v>
      </c>
      <c r="D47" s="27" t="s">
        <v>13</v>
      </c>
      <c r="E47" s="54"/>
      <c r="F47" s="34" t="str">
        <f t="shared" si="0"/>
        <v/>
      </c>
    </row>
    <row r="48" spans="1:9" x14ac:dyDescent="0.25">
      <c r="A48" s="25">
        <v>30</v>
      </c>
      <c r="B48" s="57" t="s">
        <v>246</v>
      </c>
      <c r="C48" s="238">
        <v>6</v>
      </c>
      <c r="D48" s="27" t="s">
        <v>13</v>
      </c>
      <c r="E48" s="54"/>
      <c r="F48" s="34" t="str">
        <f t="shared" si="0"/>
        <v/>
      </c>
    </row>
    <row r="49" spans="1:6" x14ac:dyDescent="0.25">
      <c r="A49" s="25">
        <v>31</v>
      </c>
      <c r="B49" s="57" t="s">
        <v>247</v>
      </c>
      <c r="C49" s="238">
        <v>22</v>
      </c>
      <c r="D49" s="27" t="s">
        <v>13</v>
      </c>
      <c r="E49" s="54"/>
      <c r="F49" s="34" t="str">
        <f t="shared" si="0"/>
        <v/>
      </c>
    </row>
    <row r="50" spans="1:6" x14ac:dyDescent="0.25">
      <c r="A50" s="25">
        <v>32</v>
      </c>
      <c r="B50" s="57" t="s">
        <v>248</v>
      </c>
      <c r="C50" s="238">
        <v>9</v>
      </c>
      <c r="D50" s="27" t="s">
        <v>13</v>
      </c>
      <c r="E50" s="54"/>
      <c r="F50" s="34" t="str">
        <f t="shared" si="0"/>
        <v/>
      </c>
    </row>
    <row r="51" spans="1:6" x14ac:dyDescent="0.25">
      <c r="A51" s="25">
        <v>33</v>
      </c>
      <c r="B51" s="57" t="s">
        <v>249</v>
      </c>
      <c r="C51" s="238">
        <v>10</v>
      </c>
      <c r="D51" s="27" t="s">
        <v>13</v>
      </c>
      <c r="E51" s="54"/>
      <c r="F51" s="34" t="str">
        <f t="shared" si="0"/>
        <v/>
      </c>
    </row>
    <row r="52" spans="1:6" x14ac:dyDescent="0.25">
      <c r="A52" s="25">
        <v>34</v>
      </c>
      <c r="B52" s="104" t="s">
        <v>250</v>
      </c>
      <c r="C52" s="238">
        <v>26</v>
      </c>
      <c r="D52" s="27" t="s">
        <v>13</v>
      </c>
      <c r="E52" s="54"/>
      <c r="F52" s="34" t="str">
        <f t="shared" si="0"/>
        <v/>
      </c>
    </row>
    <row r="53" spans="1:6" x14ac:dyDescent="0.25">
      <c r="A53" s="30"/>
      <c r="B53" s="14"/>
      <c r="C53" s="31"/>
      <c r="D53" s="27"/>
      <c r="E53" s="17"/>
      <c r="F53" s="34" t="str">
        <f t="shared" si="0"/>
        <v/>
      </c>
    </row>
    <row r="54" spans="1:6" x14ac:dyDescent="0.25">
      <c r="A54" s="148"/>
      <c r="B54" s="149"/>
      <c r="C54" s="149"/>
      <c r="D54" s="149"/>
      <c r="E54" s="149"/>
      <c r="F54" s="150" t="s">
        <v>282</v>
      </c>
    </row>
  </sheetData>
  <mergeCells count="2">
    <mergeCell ref="B2:E2"/>
    <mergeCell ref="B11:E11"/>
  </mergeCells>
  <pageMargins left="0.7" right="0.7" top="0.75" bottom="0.75" header="0.3" footer="0.3"/>
  <pageSetup paperSize="9" scale="85" orientation="portrait" r:id="rId1"/>
  <headerFooter>
    <oddHeader>&amp;L&amp;A</oddHeader>
    <oddFooter>&amp;R&amp;P of &amp;N</oddFooter>
  </headerFooter>
  <rowBreaks count="1" manualBreakCount="1">
    <brk id="1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37"/>
  <sheetViews>
    <sheetView view="pageBreakPreview" zoomScale="85" zoomScaleNormal="85" zoomScaleSheetLayoutView="85" workbookViewId="0">
      <selection activeCell="F7" sqref="F7"/>
    </sheetView>
  </sheetViews>
  <sheetFormatPr defaultRowHeight="14.3" x14ac:dyDescent="0.25"/>
  <cols>
    <col min="1" max="1" width="5.875" bestFit="1" customWidth="1"/>
    <col min="2" max="2" width="37" customWidth="1"/>
    <col min="3" max="3" width="5.625" customWidth="1"/>
    <col min="4" max="4" width="6.375" customWidth="1"/>
    <col min="5" max="5" width="15.25" customWidth="1"/>
    <col min="6" max="6" width="17.75" customWidth="1"/>
    <col min="14" max="16" width="13.25" bestFit="1" customWidth="1"/>
    <col min="17" max="17" width="15.25" bestFit="1" customWidth="1"/>
  </cols>
  <sheetData>
    <row r="1" spans="1:6" ht="14.95" x14ac:dyDescent="0.25">
      <c r="A1" s="5" t="s">
        <v>14</v>
      </c>
      <c r="B1" s="6" t="s">
        <v>15</v>
      </c>
      <c r="C1" s="7" t="s">
        <v>16</v>
      </c>
      <c r="D1" s="8" t="s">
        <v>17</v>
      </c>
      <c r="E1" s="6" t="s">
        <v>161</v>
      </c>
      <c r="F1" s="9" t="s">
        <v>18</v>
      </c>
    </row>
    <row r="2" spans="1:6" ht="15.8" customHeight="1" thickBot="1" x14ac:dyDescent="0.3">
      <c r="A2" s="10">
        <v>12</v>
      </c>
      <c r="B2" s="257" t="s">
        <v>128</v>
      </c>
      <c r="C2" s="258"/>
      <c r="D2" s="258"/>
      <c r="E2" s="258"/>
      <c r="F2" s="59"/>
    </row>
    <row r="3" spans="1:6" s="49" customFormat="1" ht="13.6" thickTop="1" x14ac:dyDescent="0.2">
      <c r="A3" s="19"/>
      <c r="B3" s="167"/>
      <c r="C3" s="168"/>
      <c r="D3" s="169"/>
      <c r="E3" s="170"/>
      <c r="F3" s="171"/>
    </row>
    <row r="4" spans="1:6" ht="14.95" x14ac:dyDescent="0.25">
      <c r="A4" s="178">
        <v>12.1</v>
      </c>
      <c r="B4" s="269" t="s">
        <v>162</v>
      </c>
      <c r="C4" s="270"/>
      <c r="D4" s="270"/>
      <c r="E4" s="270"/>
      <c r="F4" s="32"/>
    </row>
    <row r="5" spans="1:6" ht="14.95" x14ac:dyDescent="0.25">
      <c r="A5" s="172"/>
      <c r="B5" s="173"/>
      <c r="C5" s="174"/>
      <c r="D5" s="175"/>
      <c r="E5" s="176"/>
      <c r="F5" s="177"/>
    </row>
    <row r="6" spans="1:6" s="43" customFormat="1" ht="100.55" customHeight="1" x14ac:dyDescent="0.2">
      <c r="A6" s="152" t="s">
        <v>35</v>
      </c>
      <c r="B6" s="159" t="s">
        <v>163</v>
      </c>
      <c r="C6" s="190"/>
      <c r="D6" s="154"/>
      <c r="E6" s="191"/>
      <c r="F6" s="192"/>
    </row>
    <row r="7" spans="1:6" ht="14.95" x14ac:dyDescent="0.25">
      <c r="A7" s="184">
        <v>1</v>
      </c>
      <c r="B7" s="185" t="s">
        <v>251</v>
      </c>
      <c r="C7" s="186"/>
      <c r="D7" s="187"/>
      <c r="E7" s="188"/>
      <c r="F7" s="189"/>
    </row>
    <row r="8" spans="1:6" ht="33.799999999999997" customHeight="1" x14ac:dyDescent="0.25">
      <c r="A8" s="179"/>
      <c r="B8" s="180" t="s">
        <v>252</v>
      </c>
      <c r="C8" s="247">
        <v>3</v>
      </c>
      <c r="D8" s="175" t="s">
        <v>28</v>
      </c>
      <c r="E8" s="182"/>
      <c r="F8" s="34" t="str">
        <f t="shared" ref="F8:F17" si="0">IF(E8="","",C8*E8)</f>
        <v/>
      </c>
    </row>
    <row r="9" spans="1:6" ht="26.35" x14ac:dyDescent="0.25">
      <c r="A9" s="25"/>
      <c r="B9" s="58" t="s">
        <v>257</v>
      </c>
      <c r="C9" s="238">
        <v>2</v>
      </c>
      <c r="D9" s="27" t="s">
        <v>28</v>
      </c>
      <c r="E9" s="54"/>
      <c r="F9" s="34" t="str">
        <f t="shared" si="0"/>
        <v/>
      </c>
    </row>
    <row r="10" spans="1:6" ht="26.35" x14ac:dyDescent="0.25">
      <c r="A10" s="25"/>
      <c r="B10" s="58" t="s">
        <v>258</v>
      </c>
      <c r="C10" s="238">
        <v>6</v>
      </c>
      <c r="D10" s="27" t="s">
        <v>28</v>
      </c>
      <c r="E10" s="54"/>
      <c r="F10" s="34" t="str">
        <f t="shared" si="0"/>
        <v/>
      </c>
    </row>
    <row r="11" spans="1:6" ht="26.35" x14ac:dyDescent="0.25">
      <c r="A11" s="25"/>
      <c r="B11" s="58" t="s">
        <v>259</v>
      </c>
      <c r="C11" s="238">
        <v>2</v>
      </c>
      <c r="D11" s="27" t="s">
        <v>28</v>
      </c>
      <c r="E11" s="54"/>
      <c r="F11" s="34" t="str">
        <f t="shared" si="0"/>
        <v/>
      </c>
    </row>
    <row r="12" spans="1:6" ht="26.35" x14ac:dyDescent="0.25">
      <c r="A12" s="25"/>
      <c r="B12" s="58" t="s">
        <v>253</v>
      </c>
      <c r="C12" s="238">
        <v>1</v>
      </c>
      <c r="D12" s="27" t="s">
        <v>28</v>
      </c>
      <c r="E12" s="54"/>
      <c r="F12" s="34" t="str">
        <f t="shared" si="0"/>
        <v/>
      </c>
    </row>
    <row r="13" spans="1:6" ht="26.35" x14ac:dyDescent="0.25">
      <c r="A13" s="25"/>
      <c r="B13" s="58" t="s">
        <v>254</v>
      </c>
      <c r="C13" s="238">
        <v>3</v>
      </c>
      <c r="D13" s="27" t="s">
        <v>28</v>
      </c>
      <c r="E13" s="54"/>
      <c r="F13" s="34" t="str">
        <f t="shared" si="0"/>
        <v/>
      </c>
    </row>
    <row r="14" spans="1:6" ht="26.35" x14ac:dyDescent="0.25">
      <c r="A14" s="25"/>
      <c r="B14" s="58" t="s">
        <v>255</v>
      </c>
      <c r="C14" s="238">
        <v>3</v>
      </c>
      <c r="D14" s="27" t="s">
        <v>28</v>
      </c>
      <c r="E14" s="54"/>
      <c r="F14" s="34" t="str">
        <f t="shared" si="0"/>
        <v/>
      </c>
    </row>
    <row r="15" spans="1:6" ht="26.35" x14ac:dyDescent="0.25">
      <c r="A15" s="25"/>
      <c r="B15" s="58" t="s">
        <v>256</v>
      </c>
      <c r="C15" s="238">
        <v>1</v>
      </c>
      <c r="D15" s="27" t="s">
        <v>28</v>
      </c>
      <c r="E15" s="54"/>
      <c r="F15" s="34" t="str">
        <f t="shared" si="0"/>
        <v/>
      </c>
    </row>
    <row r="16" spans="1:6" ht="14.95" x14ac:dyDescent="0.25">
      <c r="A16" s="25"/>
      <c r="B16" s="58"/>
      <c r="C16" s="238"/>
      <c r="D16" s="27"/>
      <c r="E16" s="54"/>
      <c r="F16" s="34" t="str">
        <f t="shared" si="0"/>
        <v/>
      </c>
    </row>
    <row r="17" spans="1:17" ht="14.95" x14ac:dyDescent="0.25">
      <c r="A17" s="30"/>
      <c r="B17" s="14"/>
      <c r="C17" s="31"/>
      <c r="D17" s="27"/>
      <c r="E17" s="17"/>
      <c r="F17" s="34" t="str">
        <f t="shared" si="0"/>
        <v/>
      </c>
    </row>
    <row r="18" spans="1:17" ht="14.95" x14ac:dyDescent="0.25">
      <c r="A18" s="148"/>
      <c r="B18" s="149"/>
      <c r="C18" s="149"/>
      <c r="D18" s="149"/>
      <c r="E18" s="149"/>
      <c r="F18" s="150" t="s">
        <v>283</v>
      </c>
    </row>
    <row r="22" spans="1:17" ht="14.95" x14ac:dyDescent="0.25">
      <c r="P22" s="1"/>
    </row>
    <row r="28" spans="1:17" ht="14.95" x14ac:dyDescent="0.25">
      <c r="Q28" s="3"/>
    </row>
    <row r="29" spans="1:17" ht="14.95" x14ac:dyDescent="0.25">
      <c r="Q29" s="3"/>
    </row>
    <row r="30" spans="1:17" ht="14.95" x14ac:dyDescent="0.25">
      <c r="P30" s="3"/>
    </row>
    <row r="31" spans="1:17" ht="14.95" x14ac:dyDescent="0.25">
      <c r="N31" s="1"/>
      <c r="P31" s="3"/>
    </row>
    <row r="32" spans="1:17" ht="14.95" x14ac:dyDescent="0.25">
      <c r="P32" s="3"/>
    </row>
    <row r="37" spans="15:15" x14ac:dyDescent="0.25">
      <c r="O37" s="1"/>
    </row>
  </sheetData>
  <mergeCells count="2">
    <mergeCell ref="B2:E2"/>
    <mergeCell ref="B4:E4"/>
  </mergeCells>
  <pageMargins left="0.7" right="0.7" top="0.75" bottom="0.75" header="0.3" footer="0.3"/>
  <pageSetup paperSize="9" scale="85" fitToHeight="0" orientation="portrait" r:id="rId1"/>
  <headerFooter>
    <oddHeader>&amp;L&amp;A</oddHeader>
    <oddFooter>&amp;R&amp;P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58"/>
  <sheetViews>
    <sheetView view="pageBreakPreview" zoomScale="85" zoomScaleNormal="100" zoomScaleSheetLayoutView="85" workbookViewId="0">
      <selection activeCell="F2" sqref="F2"/>
    </sheetView>
  </sheetViews>
  <sheetFormatPr defaultRowHeight="14.3" x14ac:dyDescent="0.25"/>
  <cols>
    <col min="1" max="1" width="5.375" bestFit="1" customWidth="1"/>
    <col min="2" max="2" width="42.75" customWidth="1"/>
    <col min="3" max="3" width="9.125" customWidth="1"/>
    <col min="4" max="4" width="6.25" customWidth="1"/>
    <col min="5" max="5" width="10.875" customWidth="1"/>
    <col min="6" max="6" width="17.375" customWidth="1"/>
  </cols>
  <sheetData>
    <row r="1" spans="1:6" ht="14.95" x14ac:dyDescent="0.25">
      <c r="A1" s="5" t="s">
        <v>14</v>
      </c>
      <c r="B1" s="6" t="s">
        <v>15</v>
      </c>
      <c r="C1" s="7" t="s">
        <v>16</v>
      </c>
      <c r="D1" s="8" t="s">
        <v>17</v>
      </c>
      <c r="E1" s="6" t="s">
        <v>130</v>
      </c>
      <c r="F1" s="9" t="s">
        <v>18</v>
      </c>
    </row>
    <row r="2" spans="1:6" ht="15.8" thickBot="1" x14ac:dyDescent="0.3">
      <c r="A2" s="10">
        <v>13</v>
      </c>
      <c r="B2" s="259" t="s">
        <v>293</v>
      </c>
      <c r="C2" s="260"/>
      <c r="D2" s="260"/>
      <c r="E2" s="260"/>
      <c r="F2" s="11"/>
    </row>
    <row r="3" spans="1:6" ht="15.8" thickTop="1" x14ac:dyDescent="0.25">
      <c r="A3" s="172"/>
      <c r="B3" s="173"/>
      <c r="C3" s="174"/>
      <c r="D3" s="175"/>
      <c r="E3" s="176"/>
      <c r="F3" s="177"/>
    </row>
    <row r="4" spans="1:6" ht="14.95" x14ac:dyDescent="0.25">
      <c r="A4" s="60">
        <v>1</v>
      </c>
      <c r="B4" s="14" t="s">
        <v>293</v>
      </c>
      <c r="C4" s="15"/>
      <c r="D4" s="16"/>
      <c r="E4" s="17"/>
      <c r="F4" s="34" t="str">
        <f t="shared" ref="F4:F56" si="0">IF(E4="","",C4*E4)</f>
        <v/>
      </c>
    </row>
    <row r="5" spans="1:6" ht="14.95" x14ac:dyDescent="0.25">
      <c r="A5" s="60"/>
      <c r="B5" s="14"/>
      <c r="C5" s="15"/>
      <c r="D5" s="16"/>
      <c r="E5" s="17"/>
      <c r="F5" s="34" t="str">
        <f t="shared" si="0"/>
        <v/>
      </c>
    </row>
    <row r="6" spans="1:6" ht="14.95" x14ac:dyDescent="0.25">
      <c r="A6" s="60"/>
      <c r="B6" s="14"/>
      <c r="C6" s="15"/>
      <c r="D6" s="16"/>
      <c r="E6" s="17"/>
      <c r="F6" s="34" t="str">
        <f t="shared" si="0"/>
        <v/>
      </c>
    </row>
    <row r="7" spans="1:6" ht="14.95" x14ac:dyDescent="0.25">
      <c r="A7" s="60"/>
      <c r="B7" s="14"/>
      <c r="C7" s="15"/>
      <c r="D7" s="16"/>
      <c r="E7" s="17"/>
      <c r="F7" s="34" t="str">
        <f t="shared" si="0"/>
        <v/>
      </c>
    </row>
    <row r="8" spans="1:6" ht="14.95" x14ac:dyDescent="0.25">
      <c r="A8" s="60"/>
      <c r="B8" s="14"/>
      <c r="C8" s="15"/>
      <c r="D8" s="16"/>
      <c r="E8" s="17"/>
      <c r="F8" s="34" t="str">
        <f t="shared" si="0"/>
        <v/>
      </c>
    </row>
    <row r="9" spans="1:6" ht="14.95" x14ac:dyDescent="0.25">
      <c r="A9" s="60"/>
      <c r="B9" s="14"/>
      <c r="C9" s="15"/>
      <c r="D9" s="16"/>
      <c r="E9" s="17"/>
      <c r="F9" s="34" t="str">
        <f t="shared" si="0"/>
        <v/>
      </c>
    </row>
    <row r="10" spans="1:6" ht="14.95" x14ac:dyDescent="0.25">
      <c r="A10" s="60"/>
      <c r="B10" s="14"/>
      <c r="C10" s="15"/>
      <c r="D10" s="16"/>
      <c r="E10" s="17"/>
      <c r="F10" s="34" t="str">
        <f t="shared" si="0"/>
        <v/>
      </c>
    </row>
    <row r="11" spans="1:6" ht="14.95" x14ac:dyDescent="0.25">
      <c r="A11" s="60"/>
      <c r="B11" s="14"/>
      <c r="C11" s="15"/>
      <c r="D11" s="16"/>
      <c r="E11" s="17"/>
      <c r="F11" s="34" t="str">
        <f t="shared" si="0"/>
        <v/>
      </c>
    </row>
    <row r="12" spans="1:6" ht="14.95" x14ac:dyDescent="0.25">
      <c r="A12" s="60"/>
      <c r="B12" s="14"/>
      <c r="C12" s="15"/>
      <c r="D12" s="16"/>
      <c r="E12" s="17"/>
      <c r="F12" s="34" t="str">
        <f t="shared" si="0"/>
        <v/>
      </c>
    </row>
    <row r="13" spans="1:6" ht="14.95" x14ac:dyDescent="0.25">
      <c r="A13" s="60"/>
      <c r="B13" s="14"/>
      <c r="C13" s="15"/>
      <c r="D13" s="16"/>
      <c r="E13" s="17"/>
      <c r="F13" s="34" t="str">
        <f t="shared" si="0"/>
        <v/>
      </c>
    </row>
    <row r="14" spans="1:6" ht="14.95" x14ac:dyDescent="0.25">
      <c r="A14" s="60"/>
      <c r="B14" s="14"/>
      <c r="C14" s="15"/>
      <c r="D14" s="16"/>
      <c r="E14" s="17"/>
      <c r="F14" s="34" t="str">
        <f t="shared" si="0"/>
        <v/>
      </c>
    </row>
    <row r="15" spans="1:6" ht="14.95" x14ac:dyDescent="0.25">
      <c r="A15" s="60"/>
      <c r="B15" s="14"/>
      <c r="C15" s="15"/>
      <c r="D15" s="16"/>
      <c r="E15" s="17"/>
      <c r="F15" s="34" t="str">
        <f t="shared" si="0"/>
        <v/>
      </c>
    </row>
    <row r="16" spans="1:6" ht="14.95" x14ac:dyDescent="0.25">
      <c r="A16" s="60"/>
      <c r="B16" s="14"/>
      <c r="C16" s="15"/>
      <c r="D16" s="16"/>
      <c r="E16" s="17"/>
      <c r="F16" s="34" t="str">
        <f t="shared" si="0"/>
        <v/>
      </c>
    </row>
    <row r="17" spans="1:6" ht="14.95" x14ac:dyDescent="0.25">
      <c r="A17" s="60"/>
      <c r="B17" s="14"/>
      <c r="C17" s="15"/>
      <c r="D17" s="16"/>
      <c r="E17" s="17"/>
      <c r="F17" s="34" t="str">
        <f t="shared" si="0"/>
        <v/>
      </c>
    </row>
    <row r="18" spans="1:6" ht="14.95" x14ac:dyDescent="0.25">
      <c r="A18" s="60"/>
      <c r="B18" s="14"/>
      <c r="C18" s="15"/>
      <c r="D18" s="16"/>
      <c r="E18" s="17"/>
      <c r="F18" s="34" t="str">
        <f t="shared" si="0"/>
        <v/>
      </c>
    </row>
    <row r="19" spans="1:6" ht="14.95" x14ac:dyDescent="0.25">
      <c r="A19" s="60"/>
      <c r="B19" s="14"/>
      <c r="C19" s="15"/>
      <c r="D19" s="16"/>
      <c r="E19" s="17"/>
      <c r="F19" s="34" t="str">
        <f t="shared" si="0"/>
        <v/>
      </c>
    </row>
    <row r="20" spans="1:6" ht="14.95" x14ac:dyDescent="0.25">
      <c r="A20" s="60"/>
      <c r="B20" s="14"/>
      <c r="C20" s="15"/>
      <c r="D20" s="16"/>
      <c r="E20" s="17"/>
      <c r="F20" s="34" t="str">
        <f t="shared" si="0"/>
        <v/>
      </c>
    </row>
    <row r="21" spans="1:6" ht="14.95" x14ac:dyDescent="0.25">
      <c r="A21" s="60"/>
      <c r="B21" s="14"/>
      <c r="C21" s="15"/>
      <c r="D21" s="16"/>
      <c r="E21" s="17"/>
      <c r="F21" s="34" t="str">
        <f t="shared" si="0"/>
        <v/>
      </c>
    </row>
    <row r="22" spans="1:6" ht="14.95" x14ac:dyDescent="0.25">
      <c r="A22" s="60"/>
      <c r="B22" s="14"/>
      <c r="C22" s="15"/>
      <c r="D22" s="16"/>
      <c r="E22" s="17"/>
      <c r="F22" s="34" t="str">
        <f t="shared" si="0"/>
        <v/>
      </c>
    </row>
    <row r="23" spans="1:6" ht="14.95" x14ac:dyDescent="0.25">
      <c r="A23" s="60"/>
      <c r="B23" s="14"/>
      <c r="C23" s="15"/>
      <c r="D23" s="16"/>
      <c r="E23" s="17"/>
      <c r="F23" s="34" t="str">
        <f t="shared" si="0"/>
        <v/>
      </c>
    </row>
    <row r="24" spans="1:6" ht="14.95" x14ac:dyDescent="0.25">
      <c r="A24" s="60"/>
      <c r="B24" s="14"/>
      <c r="C24" s="15"/>
      <c r="D24" s="16"/>
      <c r="E24" s="17"/>
      <c r="F24" s="34" t="str">
        <f t="shared" si="0"/>
        <v/>
      </c>
    </row>
    <row r="25" spans="1:6" ht="14.95" x14ac:dyDescent="0.25">
      <c r="A25" s="60"/>
      <c r="B25" s="14"/>
      <c r="C25" s="15"/>
      <c r="D25" s="16"/>
      <c r="E25" s="17"/>
      <c r="F25" s="34" t="str">
        <f t="shared" si="0"/>
        <v/>
      </c>
    </row>
    <row r="26" spans="1:6" ht="14.95" x14ac:dyDescent="0.25">
      <c r="A26" s="60"/>
      <c r="B26" s="14"/>
      <c r="C26" s="15"/>
      <c r="D26" s="16"/>
      <c r="E26" s="17"/>
      <c r="F26" s="34" t="str">
        <f t="shared" si="0"/>
        <v/>
      </c>
    </row>
    <row r="27" spans="1:6" ht="14.95" x14ac:dyDescent="0.25">
      <c r="A27" s="60"/>
      <c r="B27" s="14"/>
      <c r="C27" s="15"/>
      <c r="D27" s="16"/>
      <c r="E27" s="17"/>
      <c r="F27" s="34" t="str">
        <f t="shared" si="0"/>
        <v/>
      </c>
    </row>
    <row r="28" spans="1:6" ht="14.95" x14ac:dyDescent="0.25">
      <c r="A28" s="60"/>
      <c r="B28" s="14"/>
      <c r="C28" s="15"/>
      <c r="D28" s="16"/>
      <c r="E28" s="17"/>
      <c r="F28" s="34" t="str">
        <f t="shared" si="0"/>
        <v/>
      </c>
    </row>
    <row r="29" spans="1:6" ht="14.95" x14ac:dyDescent="0.25">
      <c r="A29" s="60"/>
      <c r="B29" s="14"/>
      <c r="C29" s="15"/>
      <c r="D29" s="16"/>
      <c r="E29" s="17"/>
      <c r="F29" s="34" t="str">
        <f t="shared" si="0"/>
        <v/>
      </c>
    </row>
    <row r="30" spans="1:6" ht="14.95" x14ac:dyDescent="0.25">
      <c r="A30" s="60"/>
      <c r="B30" s="14"/>
      <c r="C30" s="15"/>
      <c r="D30" s="16"/>
      <c r="E30" s="17"/>
      <c r="F30" s="34" t="str">
        <f t="shared" si="0"/>
        <v/>
      </c>
    </row>
    <row r="31" spans="1:6" ht="14.95" x14ac:dyDescent="0.25">
      <c r="A31" s="60"/>
      <c r="B31" s="14"/>
      <c r="C31" s="15"/>
      <c r="D31" s="16"/>
      <c r="E31" s="17"/>
      <c r="F31" s="34" t="str">
        <f t="shared" si="0"/>
        <v/>
      </c>
    </row>
    <row r="32" spans="1:6" ht="14.95" x14ac:dyDescent="0.25">
      <c r="A32" s="60"/>
      <c r="B32" s="14"/>
      <c r="C32" s="15"/>
      <c r="D32" s="16"/>
      <c r="E32" s="17"/>
      <c r="F32" s="34" t="str">
        <f t="shared" si="0"/>
        <v/>
      </c>
    </row>
    <row r="33" spans="1:6" ht="14.95" x14ac:dyDescent="0.25">
      <c r="A33" s="60"/>
      <c r="B33" s="14"/>
      <c r="C33" s="15"/>
      <c r="D33" s="16"/>
      <c r="E33" s="17"/>
      <c r="F33" s="34" t="str">
        <f t="shared" si="0"/>
        <v/>
      </c>
    </row>
    <row r="34" spans="1:6" ht="14.95" x14ac:dyDescent="0.25">
      <c r="A34" s="60"/>
      <c r="B34" s="14"/>
      <c r="C34" s="15"/>
      <c r="D34" s="16"/>
      <c r="E34" s="17"/>
      <c r="F34" s="34" t="str">
        <f t="shared" si="0"/>
        <v/>
      </c>
    </row>
    <row r="35" spans="1:6" ht="14.95" x14ac:dyDescent="0.25">
      <c r="A35" s="60"/>
      <c r="B35" s="14"/>
      <c r="C35" s="15"/>
      <c r="D35" s="16"/>
      <c r="E35" s="17"/>
      <c r="F35" s="34" t="str">
        <f t="shared" si="0"/>
        <v/>
      </c>
    </row>
    <row r="36" spans="1:6" ht="14.95" x14ac:dyDescent="0.25">
      <c r="A36" s="60"/>
      <c r="B36" s="14"/>
      <c r="C36" s="15"/>
      <c r="D36" s="16"/>
      <c r="E36" s="17"/>
      <c r="F36" s="34" t="str">
        <f t="shared" si="0"/>
        <v/>
      </c>
    </row>
    <row r="37" spans="1:6" ht="14.95" x14ac:dyDescent="0.25">
      <c r="A37" s="60"/>
      <c r="B37" s="14"/>
      <c r="C37" s="15"/>
      <c r="D37" s="16"/>
      <c r="E37" s="17"/>
      <c r="F37" s="34" t="str">
        <f t="shared" si="0"/>
        <v/>
      </c>
    </row>
    <row r="38" spans="1:6" ht="14.95" x14ac:dyDescent="0.25">
      <c r="A38" s="60"/>
      <c r="B38" s="14"/>
      <c r="C38" s="15"/>
      <c r="D38" s="16"/>
      <c r="E38" s="17"/>
      <c r="F38" s="34" t="str">
        <f t="shared" si="0"/>
        <v/>
      </c>
    </row>
    <row r="39" spans="1:6" ht="14.95" x14ac:dyDescent="0.25">
      <c r="A39" s="60"/>
      <c r="B39" s="14"/>
      <c r="C39" s="15"/>
      <c r="D39" s="16"/>
      <c r="E39" s="17"/>
      <c r="F39" s="34" t="str">
        <f t="shared" si="0"/>
        <v/>
      </c>
    </row>
    <row r="40" spans="1:6" ht="14.95" x14ac:dyDescent="0.25">
      <c r="A40" s="60"/>
      <c r="B40" s="14"/>
      <c r="C40" s="15"/>
      <c r="D40" s="16"/>
      <c r="E40" s="17"/>
      <c r="F40" s="34" t="str">
        <f t="shared" si="0"/>
        <v/>
      </c>
    </row>
    <row r="41" spans="1:6" ht="14.95" x14ac:dyDescent="0.25">
      <c r="A41" s="60"/>
      <c r="B41" s="14"/>
      <c r="C41" s="15"/>
      <c r="D41" s="16"/>
      <c r="E41" s="17"/>
      <c r="F41" s="34" t="str">
        <f t="shared" si="0"/>
        <v/>
      </c>
    </row>
    <row r="42" spans="1:6" ht="14.95" x14ac:dyDescent="0.25">
      <c r="A42" s="60"/>
      <c r="B42" s="14"/>
      <c r="C42" s="15"/>
      <c r="D42" s="16"/>
      <c r="E42" s="17"/>
      <c r="F42" s="34" t="str">
        <f t="shared" si="0"/>
        <v/>
      </c>
    </row>
    <row r="43" spans="1:6" ht="14.95" x14ac:dyDescent="0.25">
      <c r="A43" s="60"/>
      <c r="B43" s="14"/>
      <c r="C43" s="15"/>
      <c r="D43" s="16"/>
      <c r="E43" s="17"/>
      <c r="F43" s="34" t="str">
        <f t="shared" si="0"/>
        <v/>
      </c>
    </row>
    <row r="44" spans="1:6" ht="14.95" x14ac:dyDescent="0.25">
      <c r="A44" s="60"/>
      <c r="B44" s="14"/>
      <c r="C44" s="15"/>
      <c r="D44" s="16"/>
      <c r="E44" s="17"/>
      <c r="F44" s="34" t="str">
        <f t="shared" si="0"/>
        <v/>
      </c>
    </row>
    <row r="45" spans="1:6" x14ac:dyDescent="0.25">
      <c r="A45" s="60"/>
      <c r="B45" s="14"/>
      <c r="C45" s="15"/>
      <c r="D45" s="16"/>
      <c r="E45" s="17"/>
      <c r="F45" s="34" t="str">
        <f t="shared" si="0"/>
        <v/>
      </c>
    </row>
    <row r="46" spans="1:6" x14ac:dyDescent="0.25">
      <c r="A46" s="60"/>
      <c r="B46" s="14"/>
      <c r="C46" s="15"/>
      <c r="D46" s="16"/>
      <c r="E46" s="17"/>
      <c r="F46" s="34" t="str">
        <f t="shared" si="0"/>
        <v/>
      </c>
    </row>
    <row r="47" spans="1:6" x14ac:dyDescent="0.25">
      <c r="A47" s="60"/>
      <c r="B47" s="14"/>
      <c r="C47" s="15"/>
      <c r="D47" s="16"/>
      <c r="E47" s="17"/>
      <c r="F47" s="34" t="str">
        <f t="shared" si="0"/>
        <v/>
      </c>
    </row>
    <row r="48" spans="1:6" x14ac:dyDescent="0.25">
      <c r="A48" s="60"/>
      <c r="B48" s="14"/>
      <c r="C48" s="15"/>
      <c r="D48" s="16"/>
      <c r="E48" s="17"/>
      <c r="F48" s="34" t="str">
        <f t="shared" si="0"/>
        <v/>
      </c>
    </row>
    <row r="49" spans="1:8" x14ac:dyDescent="0.25">
      <c r="A49" s="60"/>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26"/>
      <c r="H51" s="120"/>
    </row>
    <row r="52" spans="1:8" x14ac:dyDescent="0.25">
      <c r="A52" s="35"/>
      <c r="B52" s="36"/>
      <c r="C52" s="37"/>
      <c r="D52" s="27"/>
      <c r="E52" s="38"/>
      <c r="F52" s="34" t="str">
        <f t="shared" si="0"/>
        <v/>
      </c>
    </row>
    <row r="53" spans="1:8" x14ac:dyDescent="0.25">
      <c r="A53" s="60"/>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1" customHeight="1" x14ac:dyDescent="0.25">
      <c r="A57" s="61"/>
      <c r="B57" s="2"/>
      <c r="C57" s="44"/>
      <c r="D57" s="27"/>
      <c r="E57" s="28"/>
      <c r="F57" s="34"/>
    </row>
    <row r="58" spans="1:8" x14ac:dyDescent="0.25">
      <c r="A58" s="148"/>
      <c r="B58" s="149"/>
      <c r="C58" s="149"/>
      <c r="D58" s="149"/>
      <c r="E58" s="149"/>
      <c r="F58" s="150" t="s">
        <v>292</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58"/>
  <sheetViews>
    <sheetView tabSelected="1" view="pageBreakPreview" zoomScaleNormal="100" zoomScaleSheetLayoutView="100" workbookViewId="0">
      <selection activeCell="J32" sqref="J32"/>
    </sheetView>
  </sheetViews>
  <sheetFormatPr defaultRowHeight="14.3" x14ac:dyDescent="0.25"/>
  <cols>
    <col min="1" max="1" width="5.375" bestFit="1" customWidth="1"/>
    <col min="2" max="2" width="42.75" customWidth="1"/>
    <col min="3" max="3" width="9.125" customWidth="1"/>
    <col min="4" max="4" width="6.25" customWidth="1"/>
    <col min="5" max="5" width="10.875" customWidth="1"/>
    <col min="6" max="6" width="17.375" customWidth="1"/>
  </cols>
  <sheetData>
    <row r="1" spans="1:6" ht="14.95" x14ac:dyDescent="0.25">
      <c r="A1" s="5" t="s">
        <v>14</v>
      </c>
      <c r="B1" s="6" t="s">
        <v>15</v>
      </c>
      <c r="C1" s="7" t="s">
        <v>16</v>
      </c>
      <c r="D1" s="8" t="s">
        <v>17</v>
      </c>
      <c r="E1" s="6" t="s">
        <v>130</v>
      </c>
      <c r="F1" s="9" t="s">
        <v>18</v>
      </c>
    </row>
    <row r="2" spans="1:6" ht="15.8" thickBot="1" x14ac:dyDescent="0.3">
      <c r="A2" s="10">
        <v>14</v>
      </c>
      <c r="B2" s="259" t="s">
        <v>294</v>
      </c>
      <c r="C2" s="260"/>
      <c r="D2" s="260"/>
      <c r="E2" s="260"/>
      <c r="F2" s="11"/>
    </row>
    <row r="3" spans="1:6" ht="15.8" thickTop="1" x14ac:dyDescent="0.25">
      <c r="A3" s="172"/>
      <c r="B3" s="173"/>
      <c r="C3" s="174"/>
      <c r="D3" s="175"/>
      <c r="E3" s="176"/>
      <c r="F3" s="177"/>
    </row>
    <row r="4" spans="1:6" ht="14.95" x14ac:dyDescent="0.25">
      <c r="A4" s="60">
        <v>1</v>
      </c>
      <c r="B4" s="14" t="s">
        <v>294</v>
      </c>
      <c r="C4" s="15"/>
      <c r="D4" s="16"/>
      <c r="E4" s="17"/>
      <c r="F4" s="34" t="str">
        <f t="shared" ref="F4:F56" si="0">IF(E4="","",C4*E4)</f>
        <v/>
      </c>
    </row>
    <row r="5" spans="1:6" ht="14.95" x14ac:dyDescent="0.25">
      <c r="A5" s="60"/>
      <c r="B5" s="14"/>
      <c r="C5" s="15"/>
      <c r="D5" s="16"/>
      <c r="E5" s="17"/>
      <c r="F5" s="34" t="str">
        <f t="shared" si="0"/>
        <v/>
      </c>
    </row>
    <row r="6" spans="1:6" ht="14.95" x14ac:dyDescent="0.25">
      <c r="A6" s="60"/>
      <c r="B6" s="14"/>
      <c r="C6" s="15"/>
      <c r="D6" s="16"/>
      <c r="E6" s="17"/>
      <c r="F6" s="34" t="str">
        <f t="shared" si="0"/>
        <v/>
      </c>
    </row>
    <row r="7" spans="1:6" ht="14.95" x14ac:dyDescent="0.25">
      <c r="A7" s="60"/>
      <c r="B7" s="14"/>
      <c r="C7" s="15"/>
      <c r="D7" s="16"/>
      <c r="E7" s="17"/>
      <c r="F7" s="34" t="str">
        <f t="shared" si="0"/>
        <v/>
      </c>
    </row>
    <row r="8" spans="1:6" ht="14.95" x14ac:dyDescent="0.25">
      <c r="A8" s="60"/>
      <c r="B8" s="14"/>
      <c r="C8" s="15"/>
      <c r="D8" s="16"/>
      <c r="E8" s="17"/>
      <c r="F8" s="34" t="str">
        <f t="shared" si="0"/>
        <v/>
      </c>
    </row>
    <row r="9" spans="1:6" ht="14.95" x14ac:dyDescent="0.25">
      <c r="A9" s="60"/>
      <c r="B9" s="14"/>
      <c r="C9" s="15"/>
      <c r="D9" s="16"/>
      <c r="E9" s="17"/>
      <c r="F9" s="34" t="str">
        <f t="shared" si="0"/>
        <v/>
      </c>
    </row>
    <row r="10" spans="1:6" ht="14.95" x14ac:dyDescent="0.25">
      <c r="A10" s="60"/>
      <c r="B10" s="14"/>
      <c r="C10" s="15"/>
      <c r="D10" s="16"/>
      <c r="E10" s="17"/>
      <c r="F10" s="34" t="str">
        <f t="shared" si="0"/>
        <v/>
      </c>
    </row>
    <row r="11" spans="1:6" ht="14.95" x14ac:dyDescent="0.25">
      <c r="A11" s="60"/>
      <c r="B11" s="14"/>
      <c r="C11" s="15"/>
      <c r="D11" s="16"/>
      <c r="E11" s="17"/>
      <c r="F11" s="34" t="str">
        <f t="shared" si="0"/>
        <v/>
      </c>
    </row>
    <row r="12" spans="1:6" ht="14.95" x14ac:dyDescent="0.25">
      <c r="A12" s="60"/>
      <c r="B12" s="14"/>
      <c r="C12" s="15"/>
      <c r="D12" s="16"/>
      <c r="E12" s="17"/>
      <c r="F12" s="34" t="str">
        <f t="shared" si="0"/>
        <v/>
      </c>
    </row>
    <row r="13" spans="1:6" ht="14.95" x14ac:dyDescent="0.25">
      <c r="A13" s="60"/>
      <c r="B13" s="14"/>
      <c r="C13" s="15"/>
      <c r="D13" s="16"/>
      <c r="E13" s="17"/>
      <c r="F13" s="34" t="str">
        <f t="shared" si="0"/>
        <v/>
      </c>
    </row>
    <row r="14" spans="1:6" ht="14.95" x14ac:dyDescent="0.25">
      <c r="A14" s="60"/>
      <c r="B14" s="14"/>
      <c r="C14" s="15"/>
      <c r="D14" s="16"/>
      <c r="E14" s="17"/>
      <c r="F14" s="34" t="str">
        <f t="shared" si="0"/>
        <v/>
      </c>
    </row>
    <row r="15" spans="1:6" ht="14.95" x14ac:dyDescent="0.25">
      <c r="A15" s="60"/>
      <c r="B15" s="14"/>
      <c r="C15" s="15"/>
      <c r="D15" s="16"/>
      <c r="E15" s="17"/>
      <c r="F15" s="34" t="str">
        <f t="shared" si="0"/>
        <v/>
      </c>
    </row>
    <row r="16" spans="1:6" ht="14.95" x14ac:dyDescent="0.25">
      <c r="A16" s="60"/>
      <c r="B16" s="14"/>
      <c r="C16" s="15"/>
      <c r="D16" s="16"/>
      <c r="E16" s="17"/>
      <c r="F16" s="34" t="str">
        <f t="shared" si="0"/>
        <v/>
      </c>
    </row>
    <row r="17" spans="1:6" ht="14.95" x14ac:dyDescent="0.25">
      <c r="A17" s="60"/>
      <c r="B17" s="14"/>
      <c r="C17" s="15"/>
      <c r="D17" s="16"/>
      <c r="E17" s="17"/>
      <c r="F17" s="34" t="str">
        <f t="shared" si="0"/>
        <v/>
      </c>
    </row>
    <row r="18" spans="1:6" ht="14.95" x14ac:dyDescent="0.25">
      <c r="A18" s="60"/>
      <c r="B18" s="14"/>
      <c r="C18" s="15"/>
      <c r="D18" s="16"/>
      <c r="E18" s="17"/>
      <c r="F18" s="34" t="str">
        <f t="shared" si="0"/>
        <v/>
      </c>
    </row>
    <row r="19" spans="1:6" ht="14.95" x14ac:dyDescent="0.25">
      <c r="A19" s="60"/>
      <c r="B19" s="14"/>
      <c r="C19" s="15"/>
      <c r="D19" s="16"/>
      <c r="E19" s="17"/>
      <c r="F19" s="34" t="str">
        <f t="shared" si="0"/>
        <v/>
      </c>
    </row>
    <row r="20" spans="1:6" ht="14.95" x14ac:dyDescent="0.25">
      <c r="A20" s="60"/>
      <c r="B20" s="14"/>
      <c r="C20" s="15"/>
      <c r="D20" s="16"/>
      <c r="E20" s="17"/>
      <c r="F20" s="34" t="str">
        <f t="shared" si="0"/>
        <v/>
      </c>
    </row>
    <row r="21" spans="1:6" ht="14.95" x14ac:dyDescent="0.25">
      <c r="A21" s="60"/>
      <c r="B21" s="14"/>
      <c r="C21" s="15"/>
      <c r="D21" s="16"/>
      <c r="E21" s="17"/>
      <c r="F21" s="34" t="str">
        <f t="shared" si="0"/>
        <v/>
      </c>
    </row>
    <row r="22" spans="1:6" ht="14.95" x14ac:dyDescent="0.25">
      <c r="A22" s="60"/>
      <c r="B22" s="14"/>
      <c r="C22" s="15"/>
      <c r="D22" s="16"/>
      <c r="E22" s="17"/>
      <c r="F22" s="34" t="str">
        <f t="shared" si="0"/>
        <v/>
      </c>
    </row>
    <row r="23" spans="1:6" ht="14.95" x14ac:dyDescent="0.25">
      <c r="A23" s="60"/>
      <c r="B23" s="14"/>
      <c r="C23" s="15"/>
      <c r="D23" s="16"/>
      <c r="E23" s="17"/>
      <c r="F23" s="34" t="str">
        <f t="shared" si="0"/>
        <v/>
      </c>
    </row>
    <row r="24" spans="1:6" ht="14.95" x14ac:dyDescent="0.25">
      <c r="A24" s="60"/>
      <c r="B24" s="14"/>
      <c r="C24" s="15"/>
      <c r="D24" s="16"/>
      <c r="E24" s="17"/>
      <c r="F24" s="34" t="str">
        <f t="shared" si="0"/>
        <v/>
      </c>
    </row>
    <row r="25" spans="1:6" ht="14.95" x14ac:dyDescent="0.25">
      <c r="A25" s="60"/>
      <c r="B25" s="14"/>
      <c r="C25" s="15"/>
      <c r="D25" s="16"/>
      <c r="E25" s="17"/>
      <c r="F25" s="34" t="str">
        <f t="shared" si="0"/>
        <v/>
      </c>
    </row>
    <row r="26" spans="1:6" ht="14.95" x14ac:dyDescent="0.25">
      <c r="A26" s="60"/>
      <c r="B26" s="14"/>
      <c r="C26" s="15"/>
      <c r="D26" s="16"/>
      <c r="E26" s="17"/>
      <c r="F26" s="34" t="str">
        <f t="shared" si="0"/>
        <v/>
      </c>
    </row>
    <row r="27" spans="1:6" ht="14.95" x14ac:dyDescent="0.25">
      <c r="A27" s="60"/>
      <c r="B27" s="14"/>
      <c r="C27" s="15"/>
      <c r="D27" s="16"/>
      <c r="E27" s="17"/>
      <c r="F27" s="34" t="str">
        <f t="shared" si="0"/>
        <v/>
      </c>
    </row>
    <row r="28" spans="1:6" ht="14.95" x14ac:dyDescent="0.25">
      <c r="A28" s="60"/>
      <c r="B28" s="14"/>
      <c r="C28" s="15"/>
      <c r="D28" s="16"/>
      <c r="E28" s="17"/>
      <c r="F28" s="34" t="str">
        <f t="shared" si="0"/>
        <v/>
      </c>
    </row>
    <row r="29" spans="1:6" ht="14.95" x14ac:dyDescent="0.25">
      <c r="A29" s="60"/>
      <c r="B29" s="14"/>
      <c r="C29" s="15"/>
      <c r="D29" s="16"/>
      <c r="E29" s="17"/>
      <c r="F29" s="34" t="str">
        <f t="shared" si="0"/>
        <v/>
      </c>
    </row>
    <row r="30" spans="1:6" ht="14.95" x14ac:dyDescent="0.25">
      <c r="A30" s="60"/>
      <c r="B30" s="14"/>
      <c r="C30" s="15"/>
      <c r="D30" s="16"/>
      <c r="E30" s="17"/>
      <c r="F30" s="34" t="str">
        <f t="shared" si="0"/>
        <v/>
      </c>
    </row>
    <row r="31" spans="1:6" ht="14.95" x14ac:dyDescent="0.25">
      <c r="A31" s="60"/>
      <c r="B31" s="14"/>
      <c r="C31" s="15"/>
      <c r="D31" s="16"/>
      <c r="E31" s="17"/>
      <c r="F31" s="34" t="str">
        <f t="shared" si="0"/>
        <v/>
      </c>
    </row>
    <row r="32" spans="1:6" ht="14.95" x14ac:dyDescent="0.25">
      <c r="A32" s="60"/>
      <c r="B32" s="14"/>
      <c r="C32" s="15"/>
      <c r="D32" s="16"/>
      <c r="E32" s="17"/>
      <c r="F32" s="34" t="str">
        <f t="shared" si="0"/>
        <v/>
      </c>
    </row>
    <row r="33" spans="1:6" ht="14.95" x14ac:dyDescent="0.25">
      <c r="A33" s="60"/>
      <c r="B33" s="14"/>
      <c r="C33" s="15"/>
      <c r="D33" s="16"/>
      <c r="E33" s="17"/>
      <c r="F33" s="34" t="str">
        <f t="shared" si="0"/>
        <v/>
      </c>
    </row>
    <row r="34" spans="1:6" ht="14.95" x14ac:dyDescent="0.25">
      <c r="A34" s="60"/>
      <c r="B34" s="14"/>
      <c r="C34" s="15"/>
      <c r="D34" s="16"/>
      <c r="E34" s="17"/>
      <c r="F34" s="34" t="str">
        <f t="shared" si="0"/>
        <v/>
      </c>
    </row>
    <row r="35" spans="1:6" ht="14.95" x14ac:dyDescent="0.25">
      <c r="A35" s="60"/>
      <c r="B35" s="14"/>
      <c r="C35" s="15"/>
      <c r="D35" s="16"/>
      <c r="E35" s="17"/>
      <c r="F35" s="34" t="str">
        <f t="shared" si="0"/>
        <v/>
      </c>
    </row>
    <row r="36" spans="1:6" ht="14.95" x14ac:dyDescent="0.25">
      <c r="A36" s="60"/>
      <c r="B36" s="14"/>
      <c r="C36" s="15"/>
      <c r="D36" s="16"/>
      <c r="E36" s="17"/>
      <c r="F36" s="34" t="str">
        <f t="shared" si="0"/>
        <v/>
      </c>
    </row>
    <row r="37" spans="1:6" ht="14.95" x14ac:dyDescent="0.25">
      <c r="A37" s="60"/>
      <c r="B37" s="14"/>
      <c r="C37" s="15"/>
      <c r="D37" s="16"/>
      <c r="E37" s="17"/>
      <c r="F37" s="34" t="str">
        <f t="shared" si="0"/>
        <v/>
      </c>
    </row>
    <row r="38" spans="1:6" ht="14.95" x14ac:dyDescent="0.25">
      <c r="A38" s="60"/>
      <c r="B38" s="14"/>
      <c r="C38" s="15"/>
      <c r="D38" s="16"/>
      <c r="E38" s="17"/>
      <c r="F38" s="34" t="str">
        <f t="shared" si="0"/>
        <v/>
      </c>
    </row>
    <row r="39" spans="1:6" x14ac:dyDescent="0.25">
      <c r="A39" s="60"/>
      <c r="B39" s="14"/>
      <c r="C39" s="15"/>
      <c r="D39" s="16"/>
      <c r="E39" s="17"/>
      <c r="F39" s="34" t="str">
        <f t="shared" si="0"/>
        <v/>
      </c>
    </row>
    <row r="40" spans="1:6" x14ac:dyDescent="0.25">
      <c r="A40" s="60"/>
      <c r="B40" s="14"/>
      <c r="C40" s="15"/>
      <c r="D40" s="16"/>
      <c r="E40" s="17"/>
      <c r="F40" s="34" t="str">
        <f t="shared" si="0"/>
        <v/>
      </c>
    </row>
    <row r="41" spans="1:6" x14ac:dyDescent="0.25">
      <c r="A41" s="60"/>
      <c r="B41" s="14"/>
      <c r="C41" s="15"/>
      <c r="D41" s="16"/>
      <c r="E41" s="17"/>
      <c r="F41" s="34" t="str">
        <f t="shared" si="0"/>
        <v/>
      </c>
    </row>
    <row r="42" spans="1:6" x14ac:dyDescent="0.25">
      <c r="A42" s="60"/>
      <c r="B42" s="14"/>
      <c r="C42" s="15"/>
      <c r="D42" s="16"/>
      <c r="E42" s="17"/>
      <c r="F42" s="34" t="str">
        <f t="shared" si="0"/>
        <v/>
      </c>
    </row>
    <row r="43" spans="1:6" x14ac:dyDescent="0.25">
      <c r="A43" s="60"/>
      <c r="B43" s="14"/>
      <c r="C43" s="15"/>
      <c r="D43" s="16"/>
      <c r="E43" s="17"/>
      <c r="F43" s="34" t="str">
        <f t="shared" si="0"/>
        <v/>
      </c>
    </row>
    <row r="44" spans="1:6" x14ac:dyDescent="0.25">
      <c r="A44" s="60"/>
      <c r="B44" s="14"/>
      <c r="C44" s="15"/>
      <c r="D44" s="16"/>
      <c r="E44" s="17"/>
      <c r="F44" s="34" t="str">
        <f t="shared" si="0"/>
        <v/>
      </c>
    </row>
    <row r="45" spans="1:6" x14ac:dyDescent="0.25">
      <c r="A45" s="60"/>
      <c r="B45" s="14"/>
      <c r="C45" s="15"/>
      <c r="D45" s="16"/>
      <c r="E45" s="17"/>
      <c r="F45" s="34" t="str">
        <f t="shared" si="0"/>
        <v/>
      </c>
    </row>
    <row r="46" spans="1:6" x14ac:dyDescent="0.25">
      <c r="A46" s="60"/>
      <c r="B46" s="14"/>
      <c r="C46" s="15"/>
      <c r="D46" s="16"/>
      <c r="E46" s="17"/>
      <c r="F46" s="34" t="str">
        <f t="shared" si="0"/>
        <v/>
      </c>
    </row>
    <row r="47" spans="1:6" x14ac:dyDescent="0.25">
      <c r="A47" s="60"/>
      <c r="B47" s="14"/>
      <c r="C47" s="15"/>
      <c r="D47" s="16"/>
      <c r="E47" s="17"/>
      <c r="F47" s="34" t="str">
        <f t="shared" si="0"/>
        <v/>
      </c>
    </row>
    <row r="48" spans="1:6" x14ac:dyDescent="0.25">
      <c r="A48" s="60"/>
      <c r="B48" s="14"/>
      <c r="C48" s="15"/>
      <c r="D48" s="16"/>
      <c r="E48" s="17"/>
      <c r="F48" s="34" t="str">
        <f t="shared" si="0"/>
        <v/>
      </c>
    </row>
    <row r="49" spans="1:8" x14ac:dyDescent="0.25">
      <c r="A49" s="60"/>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26"/>
      <c r="H51" s="120"/>
    </row>
    <row r="52" spans="1:8" x14ac:dyDescent="0.25">
      <c r="A52" s="35"/>
      <c r="B52" s="36"/>
      <c r="C52" s="37"/>
      <c r="D52" s="27"/>
      <c r="E52" s="38"/>
      <c r="F52" s="34" t="str">
        <f t="shared" si="0"/>
        <v/>
      </c>
    </row>
    <row r="53" spans="1:8" x14ac:dyDescent="0.25">
      <c r="A53" s="60"/>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1" customHeight="1" x14ac:dyDescent="0.25">
      <c r="A57" s="61"/>
      <c r="B57" s="2"/>
      <c r="C57" s="44"/>
      <c r="D57" s="27"/>
      <c r="E57" s="28"/>
      <c r="F57" s="34"/>
    </row>
    <row r="58" spans="1:8" x14ac:dyDescent="0.25">
      <c r="A58" s="148"/>
      <c r="B58" s="149"/>
      <c r="C58" s="149"/>
      <c r="D58" s="149"/>
      <c r="E58" s="149"/>
      <c r="F58" s="150" t="s">
        <v>295</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23"/>
  <sheetViews>
    <sheetView view="pageBreakPreview" zoomScale="85" zoomScaleNormal="100" zoomScaleSheetLayoutView="85" zoomScalePageLayoutView="85" workbookViewId="0">
      <selection activeCell="C12" sqref="C12:O17"/>
    </sheetView>
  </sheetViews>
  <sheetFormatPr defaultRowHeight="14.3" x14ac:dyDescent="0.25"/>
  <cols>
    <col min="1" max="1" width="3.75" customWidth="1"/>
    <col min="2" max="2" width="31.125" customWidth="1"/>
    <col min="3" max="3" width="21.375" customWidth="1"/>
    <col min="4" max="4" width="16.25" customWidth="1"/>
    <col min="5" max="5" width="17.125" customWidth="1"/>
    <col min="6" max="6" width="18.125" customWidth="1"/>
    <col min="7" max="8" width="16.375" customWidth="1"/>
    <col min="9" max="9" width="17" customWidth="1"/>
    <col min="10" max="10" width="16.25" customWidth="1"/>
    <col min="11" max="11" width="19" customWidth="1"/>
    <col min="12" max="13" width="17.125" customWidth="1"/>
    <col min="14" max="14" width="15.875" customWidth="1"/>
    <col min="15" max="15" width="16.25" customWidth="1"/>
    <col min="16" max="20" width="13.125" customWidth="1"/>
  </cols>
  <sheetData>
    <row r="1" spans="1:17" ht="27.7" customHeight="1" x14ac:dyDescent="0.4">
      <c r="A1" s="254"/>
      <c r="B1" s="254"/>
      <c r="C1" s="254"/>
      <c r="D1" s="254"/>
      <c r="E1" s="254"/>
      <c r="F1" s="254"/>
      <c r="G1" s="254"/>
      <c r="H1" s="254"/>
      <c r="I1" s="254"/>
      <c r="J1" s="254"/>
      <c r="K1" s="254"/>
      <c r="L1" s="254"/>
      <c r="M1" s="254"/>
      <c r="N1" s="254"/>
      <c r="O1" s="62"/>
      <c r="P1" s="62"/>
      <c r="Q1" s="62"/>
    </row>
    <row r="2" spans="1:17" ht="14.95" x14ac:dyDescent="0.25">
      <c r="A2" s="255"/>
      <c r="B2" s="255"/>
      <c r="C2" s="255"/>
      <c r="D2" s="255"/>
      <c r="E2" s="255"/>
      <c r="F2" s="255"/>
      <c r="G2" s="255"/>
      <c r="H2" s="255"/>
      <c r="I2" s="255"/>
      <c r="J2" s="255"/>
      <c r="K2" s="255"/>
      <c r="L2" s="255"/>
      <c r="M2" s="255"/>
      <c r="N2" s="255"/>
      <c r="O2" s="62"/>
      <c r="P2" s="62"/>
      <c r="Q2" s="62"/>
    </row>
    <row r="3" spans="1:17" ht="14.95" x14ac:dyDescent="0.25">
      <c r="A3" s="255"/>
      <c r="B3" s="255"/>
      <c r="C3" s="255"/>
      <c r="D3" s="255"/>
      <c r="E3" s="255"/>
      <c r="F3" s="255"/>
      <c r="G3" s="255"/>
      <c r="H3" s="255"/>
      <c r="I3" s="255"/>
      <c r="J3" s="255"/>
      <c r="K3" s="255"/>
      <c r="L3" s="255"/>
      <c r="M3" s="255"/>
      <c r="N3" s="255"/>
      <c r="O3" s="62"/>
      <c r="P3" s="62"/>
      <c r="Q3" s="62"/>
    </row>
    <row r="4" spans="1:17" ht="14.95" x14ac:dyDescent="0.25">
      <c r="A4" s="256"/>
      <c r="B4" s="256"/>
      <c r="C4" s="256"/>
      <c r="D4" s="256"/>
      <c r="E4" s="256"/>
      <c r="F4" s="256"/>
      <c r="G4" s="256"/>
      <c r="H4" s="256"/>
      <c r="I4" s="256"/>
      <c r="J4" s="256"/>
      <c r="K4" s="256"/>
      <c r="L4" s="256"/>
      <c r="M4" s="256"/>
      <c r="N4" s="256"/>
      <c r="O4" s="62"/>
      <c r="P4" s="62"/>
      <c r="Q4" s="62"/>
    </row>
    <row r="5" spans="1:17" ht="14.95" x14ac:dyDescent="0.25">
      <c r="A5" s="94"/>
      <c r="B5" s="94"/>
      <c r="C5" s="94"/>
      <c r="D5" s="94"/>
      <c r="E5" s="95"/>
      <c r="F5" s="95"/>
      <c r="G5" s="95"/>
      <c r="H5" s="95"/>
      <c r="I5" s="95"/>
      <c r="J5" s="95"/>
      <c r="K5" s="95"/>
      <c r="L5" s="95"/>
      <c r="M5" s="95"/>
      <c r="N5" s="95"/>
      <c r="O5" s="95"/>
      <c r="P5" s="62"/>
      <c r="Q5" s="62"/>
    </row>
    <row r="6" spans="1:17" ht="31.6" x14ac:dyDescent="0.5">
      <c r="A6" s="97" t="s">
        <v>173</v>
      </c>
      <c r="B6" s="97"/>
      <c r="C6" s="97"/>
      <c r="D6" s="97"/>
      <c r="E6" s="97"/>
      <c r="F6" s="97"/>
      <c r="G6" s="97"/>
      <c r="H6" s="97"/>
      <c r="I6" s="97"/>
      <c r="J6" s="97"/>
      <c r="K6" s="97"/>
      <c r="L6" s="97"/>
      <c r="M6" s="97"/>
      <c r="N6" s="97"/>
      <c r="O6" s="97"/>
      <c r="P6" s="62"/>
      <c r="Q6" s="62"/>
    </row>
    <row r="7" spans="1:17" ht="23.3" x14ac:dyDescent="0.35">
      <c r="A7" s="96" t="str">
        <f>+'GRAND SUMMARY'!A3</f>
        <v>BOQ FOR COMPLETE WORKS OF SINGLE STOREY COUNCIL OFFICE</v>
      </c>
      <c r="B7" s="96"/>
      <c r="C7" s="96"/>
      <c r="D7" s="96"/>
      <c r="E7" s="96"/>
      <c r="F7" s="96"/>
      <c r="G7" s="96"/>
      <c r="H7" s="96"/>
      <c r="I7" s="96"/>
      <c r="J7" s="96"/>
      <c r="K7" s="96"/>
      <c r="L7" s="96"/>
      <c r="M7" s="96"/>
      <c r="N7" s="96"/>
      <c r="O7" s="96"/>
      <c r="P7" s="62"/>
      <c r="Q7" s="62"/>
    </row>
    <row r="8" spans="1:17" ht="14.95" x14ac:dyDescent="0.25">
      <c r="A8" t="str">
        <f>+'GRAND SUMMARY'!A4</f>
        <v>Local Government Authority</v>
      </c>
      <c r="P8" s="62"/>
      <c r="Q8" s="62"/>
    </row>
    <row r="9" spans="1:17" ht="14.95" x14ac:dyDescent="0.25">
      <c r="A9" t="str">
        <f>+'GRAND SUMMARY'!A5</f>
        <v>Revised: 21st September 2023</v>
      </c>
      <c r="J9" s="3"/>
    </row>
    <row r="10" spans="1:17" s="4" customFormat="1" ht="14.95" x14ac:dyDescent="0.25">
      <c r="C10" s="4" t="s">
        <v>109</v>
      </c>
      <c r="D10" s="4" t="s">
        <v>110</v>
      </c>
      <c r="E10" s="4" t="s">
        <v>111</v>
      </c>
      <c r="F10" s="4" t="s">
        <v>112</v>
      </c>
      <c r="G10" s="4" t="s">
        <v>113</v>
      </c>
      <c r="H10" s="4" t="s">
        <v>114</v>
      </c>
      <c r="I10" s="4" t="s">
        <v>115</v>
      </c>
      <c r="J10" s="4" t="s">
        <v>116</v>
      </c>
      <c r="K10" s="4" t="s">
        <v>117</v>
      </c>
      <c r="L10" s="4" t="s">
        <v>118</v>
      </c>
      <c r="M10" s="4" t="s">
        <v>129</v>
      </c>
      <c r="N10" s="4" t="s">
        <v>165</v>
      </c>
      <c r="O10" s="4" t="s">
        <v>313</v>
      </c>
    </row>
    <row r="11" spans="1:17" s="90" customFormat="1" ht="53.35" customHeight="1" x14ac:dyDescent="0.25">
      <c r="A11" s="197"/>
      <c r="B11" s="91"/>
      <c r="C11" s="91" t="s">
        <v>311</v>
      </c>
      <c r="D11" s="92" t="s">
        <v>8</v>
      </c>
      <c r="E11" s="92" t="s">
        <v>91</v>
      </c>
      <c r="F11" s="92" t="s">
        <v>52</v>
      </c>
      <c r="G11" s="92" t="s">
        <v>67</v>
      </c>
      <c r="H11" s="92" t="s">
        <v>53</v>
      </c>
      <c r="I11" s="92" t="s">
        <v>54</v>
      </c>
      <c r="J11" s="92" t="s">
        <v>121</v>
      </c>
      <c r="K11" s="92" t="s">
        <v>51</v>
      </c>
      <c r="L11" s="92" t="s">
        <v>164</v>
      </c>
      <c r="M11" s="92" t="s">
        <v>37</v>
      </c>
      <c r="N11" s="92" t="s">
        <v>49</v>
      </c>
      <c r="O11" s="225" t="s">
        <v>127</v>
      </c>
    </row>
    <row r="12" spans="1:17" ht="14.95" x14ac:dyDescent="0.25">
      <c r="A12" s="116"/>
      <c r="B12" s="93" t="s">
        <v>71</v>
      </c>
      <c r="C12" s="4"/>
      <c r="D12" s="198"/>
      <c r="E12" s="199"/>
      <c r="F12" s="199"/>
      <c r="G12" s="199"/>
      <c r="H12" s="199"/>
      <c r="I12" s="199"/>
      <c r="J12" s="199"/>
      <c r="K12" s="199"/>
      <c r="L12" s="199"/>
      <c r="M12" s="199"/>
      <c r="N12" s="199"/>
      <c r="O12" s="200"/>
    </row>
    <row r="13" spans="1:17" ht="14.95" x14ac:dyDescent="0.25">
      <c r="A13" s="116"/>
      <c r="B13" s="93" t="s">
        <v>119</v>
      </c>
      <c r="C13" s="4"/>
      <c r="D13" s="199"/>
      <c r="E13" s="199"/>
      <c r="F13" s="199"/>
      <c r="G13" s="199"/>
      <c r="H13" s="199"/>
      <c r="I13" s="199"/>
      <c r="J13" s="199"/>
      <c r="K13" s="199"/>
      <c r="L13" s="199"/>
      <c r="M13" s="199"/>
      <c r="N13" s="199"/>
      <c r="O13" s="200"/>
    </row>
    <row r="14" spans="1:17" ht="14.95" x14ac:dyDescent="0.25">
      <c r="A14" s="116"/>
      <c r="B14" s="93" t="s">
        <v>69</v>
      </c>
      <c r="C14" s="4"/>
      <c r="D14" s="199"/>
      <c r="E14" s="199"/>
      <c r="F14" s="199"/>
      <c r="G14" s="199"/>
      <c r="H14" s="199"/>
      <c r="I14" s="199"/>
      <c r="J14" s="199"/>
      <c r="K14" s="199"/>
      <c r="L14" s="199"/>
      <c r="M14" s="199"/>
      <c r="N14" s="199"/>
      <c r="O14" s="200"/>
    </row>
    <row r="15" spans="1:17" ht="14.95" x14ac:dyDescent="0.25">
      <c r="A15" s="116"/>
      <c r="B15" s="93" t="s">
        <v>70</v>
      </c>
      <c r="C15" s="4"/>
      <c r="D15" s="199"/>
      <c r="E15" s="199"/>
      <c r="F15" s="199"/>
      <c r="G15" s="199"/>
      <c r="H15" s="199"/>
      <c r="I15" s="199"/>
      <c r="J15" s="199"/>
      <c r="K15" s="199"/>
      <c r="L15" s="199"/>
      <c r="M15" s="199"/>
      <c r="N15" s="199"/>
      <c r="O15" s="200"/>
    </row>
    <row r="16" spans="1:17" ht="14.95" x14ac:dyDescent="0.25">
      <c r="A16" s="145"/>
      <c r="B16" s="195"/>
      <c r="C16" s="235"/>
      <c r="D16" s="196"/>
      <c r="E16" s="196"/>
      <c r="F16" s="196"/>
      <c r="G16" s="196"/>
      <c r="H16" s="196"/>
      <c r="I16" s="196"/>
      <c r="J16" s="196"/>
      <c r="K16" s="196"/>
      <c r="L16" s="196"/>
      <c r="M16" s="196"/>
      <c r="N16" s="196"/>
      <c r="O16" s="161"/>
    </row>
    <row r="17" spans="1:15" ht="15.8" x14ac:dyDescent="0.25">
      <c r="A17" s="145"/>
      <c r="B17" s="193" t="s">
        <v>120</v>
      </c>
      <c r="C17" s="194"/>
      <c r="D17" s="194"/>
      <c r="E17" s="194"/>
      <c r="F17" s="194"/>
      <c r="G17" s="194"/>
      <c r="H17" s="194"/>
      <c r="I17" s="194"/>
      <c r="J17" s="194"/>
      <c r="K17" s="194"/>
      <c r="L17" s="194"/>
      <c r="M17" s="194"/>
      <c r="N17" s="194"/>
      <c r="O17" s="201"/>
    </row>
    <row r="19" spans="1:15" ht="14.95" x14ac:dyDescent="0.25">
      <c r="E19" s="3"/>
    </row>
    <row r="23" spans="1:15" ht="14.95" x14ac:dyDescent="0.25">
      <c r="E23" s="3"/>
    </row>
  </sheetData>
  <mergeCells count="4">
    <mergeCell ref="A1:N1"/>
    <mergeCell ref="A2:N2"/>
    <mergeCell ref="A3:N3"/>
    <mergeCell ref="A4:N4"/>
  </mergeCells>
  <printOptions horizontalCentered="1"/>
  <pageMargins left="0.1" right="0.1" top="0.75" bottom="0.75" header="0.3" footer="0.3"/>
  <pageSetup paperSize="9" scale="49" fitToHeight="0" orientation="landscape" horizontalDpi="4294967295" verticalDpi="4294967295" r:id="rId1"/>
  <headerFooter>
    <oddHeader xml:space="preserve">&amp;R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DD58D-BA03-4720-A209-AF6C4EC57DDF}">
  <sheetPr>
    <pageSetUpPr fitToPage="1"/>
  </sheetPr>
  <dimension ref="A1:H29"/>
  <sheetViews>
    <sheetView view="pageBreakPreview" zoomScaleNormal="85" zoomScaleSheetLayoutView="100" workbookViewId="0">
      <selection activeCell="F29" sqref="F29"/>
    </sheetView>
  </sheetViews>
  <sheetFormatPr defaultRowHeight="14.3" x14ac:dyDescent="0.25"/>
  <cols>
    <col min="1" max="1" width="6.75" customWidth="1"/>
    <col min="2" max="2" width="52" customWidth="1"/>
    <col min="3" max="3" width="7.875" customWidth="1"/>
    <col min="4" max="4" width="8.375" customWidth="1"/>
    <col min="5" max="5" width="16.125" customWidth="1"/>
    <col min="6" max="6" width="17.625" customWidth="1"/>
    <col min="10" max="10" width="11.625" bestFit="1" customWidth="1"/>
  </cols>
  <sheetData>
    <row r="1" spans="1:6" ht="14.95" x14ac:dyDescent="0.25">
      <c r="A1" s="84" t="s">
        <v>14</v>
      </c>
      <c r="B1" s="6" t="s">
        <v>15</v>
      </c>
      <c r="C1" s="7" t="s">
        <v>16</v>
      </c>
      <c r="D1" s="8" t="s">
        <v>17</v>
      </c>
      <c r="E1" s="6" t="s">
        <v>130</v>
      </c>
      <c r="F1" s="9" t="s">
        <v>18</v>
      </c>
    </row>
    <row r="2" spans="1:6" ht="15.8" thickBot="1" x14ac:dyDescent="0.3">
      <c r="A2" s="10">
        <v>1</v>
      </c>
      <c r="B2" s="257" t="s">
        <v>311</v>
      </c>
      <c r="C2" s="258"/>
      <c r="D2" s="258"/>
      <c r="E2" s="258"/>
      <c r="F2" s="11"/>
    </row>
    <row r="3" spans="1:6" ht="15.8" thickTop="1" x14ac:dyDescent="0.25">
      <c r="A3" s="82"/>
      <c r="B3" s="83"/>
      <c r="C3" s="81"/>
      <c r="D3" s="80"/>
      <c r="E3" s="79"/>
      <c r="F3" s="78"/>
    </row>
    <row r="4" spans="1:6" ht="14.95" x14ac:dyDescent="0.25">
      <c r="A4" s="82">
        <v>1</v>
      </c>
      <c r="B4" s="83" t="s">
        <v>266</v>
      </c>
      <c r="C4" s="81"/>
      <c r="D4" s="80"/>
      <c r="E4" s="79"/>
      <c r="F4" s="78"/>
    </row>
    <row r="5" spans="1:6" ht="14.95" x14ac:dyDescent="0.25">
      <c r="A5" s="82"/>
      <c r="B5" s="77" t="s">
        <v>86</v>
      </c>
      <c r="C5" s="81"/>
      <c r="D5" s="80"/>
      <c r="E5" s="79"/>
      <c r="F5" s="78"/>
    </row>
    <row r="6" spans="1:6" ht="14.95" x14ac:dyDescent="0.25">
      <c r="A6" s="82"/>
      <c r="B6" s="77" t="s">
        <v>85</v>
      </c>
      <c r="C6" s="81"/>
      <c r="D6" s="80"/>
      <c r="E6" s="79"/>
      <c r="F6" s="78"/>
    </row>
    <row r="7" spans="1:6" x14ac:dyDescent="0.25">
      <c r="A7" s="82"/>
      <c r="B7" s="77" t="s">
        <v>84</v>
      </c>
      <c r="C7" s="81"/>
      <c r="D7" s="80"/>
      <c r="E7" s="79"/>
      <c r="F7" s="78"/>
    </row>
    <row r="8" spans="1:6" x14ac:dyDescent="0.25">
      <c r="A8" s="82"/>
      <c r="B8" s="77" t="s">
        <v>83</v>
      </c>
      <c r="C8" s="81"/>
      <c r="D8" s="80"/>
      <c r="E8" s="79"/>
      <c r="F8" s="78"/>
    </row>
    <row r="9" spans="1:6" ht="14.95" x14ac:dyDescent="0.25">
      <c r="A9" s="82"/>
      <c r="B9" s="77" t="s">
        <v>82</v>
      </c>
      <c r="C9" s="81"/>
      <c r="D9" s="80"/>
      <c r="E9" s="79"/>
      <c r="F9" s="78"/>
    </row>
    <row r="10" spans="1:6" ht="14.95" x14ac:dyDescent="0.25">
      <c r="A10" s="82"/>
      <c r="B10" s="77" t="s">
        <v>81</v>
      </c>
      <c r="C10" s="81"/>
      <c r="D10" s="80"/>
      <c r="E10" s="79"/>
      <c r="F10" s="78"/>
    </row>
    <row r="11" spans="1:6" ht="14.95" x14ac:dyDescent="0.25">
      <c r="A11" s="82"/>
      <c r="B11" s="77" t="s">
        <v>80</v>
      </c>
      <c r="C11" s="81"/>
      <c r="D11" s="80"/>
      <c r="E11" s="79"/>
      <c r="F11" s="78"/>
    </row>
    <row r="12" spans="1:6" ht="14.95" x14ac:dyDescent="0.25">
      <c r="A12" s="82"/>
      <c r="B12" s="77" t="s">
        <v>79</v>
      </c>
      <c r="C12" s="81"/>
      <c r="D12" s="80"/>
      <c r="E12" s="79"/>
      <c r="F12" s="78"/>
    </row>
    <row r="13" spans="1:6" ht="14.95" x14ac:dyDescent="0.25">
      <c r="A13" s="82"/>
      <c r="B13" s="77" t="s">
        <v>78</v>
      </c>
      <c r="C13" s="81"/>
      <c r="D13" s="80"/>
      <c r="E13" s="79"/>
      <c r="F13" s="78"/>
    </row>
    <row r="14" spans="1:6" ht="14.95" x14ac:dyDescent="0.25">
      <c r="A14" s="82"/>
      <c r="B14" s="77" t="s">
        <v>77</v>
      </c>
      <c r="C14" s="81"/>
      <c r="D14" s="80"/>
      <c r="E14" s="79"/>
      <c r="F14" s="78"/>
    </row>
    <row r="15" spans="1:6" ht="14.95" x14ac:dyDescent="0.25">
      <c r="A15" s="140"/>
      <c r="B15" s="77" t="s">
        <v>76</v>
      </c>
      <c r="C15" s="236"/>
      <c r="D15" s="77"/>
      <c r="E15" s="77"/>
      <c r="F15" s="141"/>
    </row>
    <row r="16" spans="1:6" ht="14.95" x14ac:dyDescent="0.25">
      <c r="A16" s="140"/>
      <c r="B16" s="77" t="s">
        <v>75</v>
      </c>
      <c r="C16" s="236"/>
      <c r="D16" s="77"/>
      <c r="E16" s="77"/>
      <c r="F16" s="141"/>
    </row>
    <row r="17" spans="1:8" ht="14.95" x14ac:dyDescent="0.25">
      <c r="A17" s="140"/>
      <c r="B17" s="77"/>
      <c r="C17" s="236"/>
      <c r="D17" s="77"/>
      <c r="E17" s="77"/>
      <c r="F17" s="141"/>
    </row>
    <row r="18" spans="1:8" ht="14.95" x14ac:dyDescent="0.25">
      <c r="A18" s="140"/>
      <c r="B18" s="77"/>
      <c r="C18" s="236"/>
      <c r="D18" s="77"/>
      <c r="E18" s="77"/>
      <c r="F18" s="141"/>
    </row>
    <row r="19" spans="1:8" ht="14.95" x14ac:dyDescent="0.25">
      <c r="A19" s="75">
        <v>1.1000000000000001</v>
      </c>
      <c r="B19" s="76" t="s">
        <v>319</v>
      </c>
      <c r="C19" s="237"/>
      <c r="D19" s="74"/>
      <c r="E19" s="73"/>
      <c r="F19" s="72"/>
    </row>
    <row r="20" spans="1:8" ht="23.95" customHeight="1" x14ac:dyDescent="0.25">
      <c r="A20" s="71">
        <v>1</v>
      </c>
      <c r="B20" s="67" t="s">
        <v>324</v>
      </c>
      <c r="C20" s="238">
        <v>80</v>
      </c>
      <c r="D20" s="66" t="str">
        <f>B7</f>
        <v>M³ - cubic meter</v>
      </c>
      <c r="E20" s="65"/>
      <c r="F20" s="34"/>
    </row>
    <row r="21" spans="1:8" ht="14.95" x14ac:dyDescent="0.25">
      <c r="A21" s="75">
        <v>1.2</v>
      </c>
      <c r="B21" s="14" t="s">
        <v>320</v>
      </c>
      <c r="C21" s="237"/>
      <c r="D21" s="74"/>
      <c r="E21" s="73"/>
      <c r="F21" s="34"/>
    </row>
    <row r="22" spans="1:8" ht="22.6" customHeight="1" x14ac:dyDescent="0.25">
      <c r="A22" s="71">
        <v>1</v>
      </c>
      <c r="B22" s="70" t="s">
        <v>325</v>
      </c>
      <c r="C22" s="238">
        <v>45</v>
      </c>
      <c r="D22" s="66" t="str">
        <f>B7</f>
        <v>M³ - cubic meter</v>
      </c>
      <c r="E22" s="65"/>
      <c r="F22" s="34"/>
    </row>
    <row r="23" spans="1:8" ht="14.95" x14ac:dyDescent="0.25">
      <c r="A23" s="75">
        <v>1.3</v>
      </c>
      <c r="B23" s="14" t="s">
        <v>321</v>
      </c>
      <c r="C23" s="238"/>
      <c r="D23" s="74"/>
      <c r="E23" s="73"/>
      <c r="F23" s="34"/>
    </row>
    <row r="24" spans="1:8" ht="30.1" customHeight="1" x14ac:dyDescent="0.25">
      <c r="A24" s="71">
        <v>1</v>
      </c>
      <c r="B24" s="70" t="s">
        <v>326</v>
      </c>
      <c r="C24" s="238">
        <v>15</v>
      </c>
      <c r="D24" s="250" t="str">
        <f>B7</f>
        <v>M³ - cubic meter</v>
      </c>
      <c r="E24" s="65"/>
      <c r="F24" s="34"/>
    </row>
    <row r="25" spans="1:8" ht="30.1" customHeight="1" x14ac:dyDescent="0.25">
      <c r="A25" s="248">
        <v>1.4</v>
      </c>
      <c r="B25" s="249" t="s">
        <v>322</v>
      </c>
      <c r="C25" s="238"/>
      <c r="D25" s="69"/>
      <c r="E25" s="65"/>
      <c r="F25" s="34"/>
    </row>
    <row r="26" spans="1:8" ht="30.1" customHeight="1" x14ac:dyDescent="0.25">
      <c r="A26" s="71">
        <v>1</v>
      </c>
      <c r="B26" s="70" t="s">
        <v>327</v>
      </c>
      <c r="C26" s="238">
        <v>12</v>
      </c>
      <c r="D26" s="250" t="str">
        <f>B7</f>
        <v>M³ - cubic meter</v>
      </c>
      <c r="E26" s="65"/>
      <c r="F26" s="34"/>
    </row>
    <row r="27" spans="1:8" ht="30.1" customHeight="1" x14ac:dyDescent="0.25">
      <c r="A27" s="248">
        <v>1.5</v>
      </c>
      <c r="B27" s="249" t="s">
        <v>323</v>
      </c>
      <c r="C27" s="238"/>
      <c r="D27" s="69"/>
      <c r="E27" s="65"/>
      <c r="F27" s="34"/>
    </row>
    <row r="28" spans="1:8" ht="39.1" x14ac:dyDescent="0.25">
      <c r="A28" s="71">
        <v>1</v>
      </c>
      <c r="B28" s="70" t="s">
        <v>328</v>
      </c>
      <c r="C28" s="238">
        <v>14</v>
      </c>
      <c r="D28" s="250" t="str">
        <f>B9</f>
        <v>Lm - linear meter</v>
      </c>
      <c r="E28" s="65"/>
      <c r="F28" s="34"/>
      <c r="G28" s="12"/>
      <c r="H28" s="1"/>
    </row>
    <row r="29" spans="1:8" ht="14.95" x14ac:dyDescent="0.25">
      <c r="A29" s="142"/>
      <c r="B29" s="143"/>
      <c r="C29" s="143"/>
      <c r="D29" s="143"/>
      <c r="E29" s="143"/>
      <c r="F29" s="144" t="s">
        <v>272</v>
      </c>
    </row>
  </sheetData>
  <mergeCells count="1">
    <mergeCell ref="B2:E2"/>
  </mergeCells>
  <pageMargins left="0.7" right="0.7" top="0.75" bottom="0.75" header="0.3" footer="0.3"/>
  <pageSetup paperSize="9" scale="80" fitToHeight="0"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32"/>
  <sheetViews>
    <sheetView view="pageBreakPreview" topLeftCell="A10" zoomScaleNormal="85" zoomScaleSheetLayoutView="100" workbookViewId="0">
      <selection activeCell="C31" sqref="C31:D31"/>
    </sheetView>
  </sheetViews>
  <sheetFormatPr defaultRowHeight="14.3" x14ac:dyDescent="0.25"/>
  <cols>
    <col min="1" max="1" width="5.25" customWidth="1"/>
    <col min="2" max="2" width="52" customWidth="1"/>
    <col min="3" max="4" width="5.875" customWidth="1"/>
    <col min="5" max="5" width="16.125" customWidth="1"/>
    <col min="6" max="6" width="17.625" customWidth="1"/>
    <col min="10" max="10" width="11.625" bestFit="1" customWidth="1"/>
  </cols>
  <sheetData>
    <row r="1" spans="1:6" ht="14.95" x14ac:dyDescent="0.25">
      <c r="A1" s="84" t="s">
        <v>14</v>
      </c>
      <c r="B1" s="6" t="s">
        <v>15</v>
      </c>
      <c r="C1" s="7" t="s">
        <v>16</v>
      </c>
      <c r="D1" s="8" t="s">
        <v>17</v>
      </c>
      <c r="E1" s="6" t="s">
        <v>130</v>
      </c>
      <c r="F1" s="9" t="s">
        <v>18</v>
      </c>
    </row>
    <row r="2" spans="1:6" ht="15.8" thickBot="1" x14ac:dyDescent="0.3">
      <c r="A2" s="10">
        <v>1</v>
      </c>
      <c r="B2" s="257" t="s">
        <v>8</v>
      </c>
      <c r="C2" s="258"/>
      <c r="D2" s="258"/>
      <c r="E2" s="258"/>
      <c r="F2" s="11"/>
    </row>
    <row r="3" spans="1:6" ht="15.8" thickTop="1" x14ac:dyDescent="0.25">
      <c r="A3" s="82"/>
      <c r="B3" s="83"/>
      <c r="C3" s="81"/>
      <c r="D3" s="80"/>
      <c r="E3" s="79"/>
      <c r="F3" s="78"/>
    </row>
    <row r="4" spans="1:6" ht="14.95" x14ac:dyDescent="0.25">
      <c r="A4" s="82">
        <v>1</v>
      </c>
      <c r="B4" s="83" t="s">
        <v>266</v>
      </c>
      <c r="C4" s="81"/>
      <c r="D4" s="80"/>
      <c r="E4" s="79"/>
      <c r="F4" s="78"/>
    </row>
    <row r="5" spans="1:6" ht="14.95" x14ac:dyDescent="0.25">
      <c r="A5" s="82"/>
      <c r="B5" s="77" t="s">
        <v>86</v>
      </c>
      <c r="C5" s="81"/>
      <c r="D5" s="80"/>
      <c r="E5" s="79"/>
      <c r="F5" s="78"/>
    </row>
    <row r="6" spans="1:6" ht="14.95" x14ac:dyDescent="0.25">
      <c r="A6" s="82"/>
      <c r="B6" s="77" t="s">
        <v>85</v>
      </c>
      <c r="C6" s="81"/>
      <c r="D6" s="80"/>
      <c r="E6" s="79"/>
      <c r="F6" s="78"/>
    </row>
    <row r="7" spans="1:6" x14ac:dyDescent="0.25">
      <c r="A7" s="82"/>
      <c r="B7" s="77" t="s">
        <v>84</v>
      </c>
      <c r="C7" s="81"/>
      <c r="D7" s="80"/>
      <c r="E7" s="79"/>
      <c r="F7" s="78"/>
    </row>
    <row r="8" spans="1:6" x14ac:dyDescent="0.25">
      <c r="A8" s="82"/>
      <c r="B8" s="77" t="s">
        <v>83</v>
      </c>
      <c r="C8" s="81"/>
      <c r="D8" s="80"/>
      <c r="E8" s="79"/>
      <c r="F8" s="78"/>
    </row>
    <row r="9" spans="1:6" ht="14.95" x14ac:dyDescent="0.25">
      <c r="A9" s="82"/>
      <c r="B9" s="77" t="s">
        <v>82</v>
      </c>
      <c r="C9" s="81"/>
      <c r="D9" s="80"/>
      <c r="E9" s="79"/>
      <c r="F9" s="78"/>
    </row>
    <row r="10" spans="1:6" ht="14.95" x14ac:dyDescent="0.25">
      <c r="A10" s="82"/>
      <c r="B10" s="77" t="s">
        <v>81</v>
      </c>
      <c r="C10" s="81"/>
      <c r="D10" s="80"/>
      <c r="E10" s="79"/>
      <c r="F10" s="78"/>
    </row>
    <row r="11" spans="1:6" ht="14.95" x14ac:dyDescent="0.25">
      <c r="A11" s="82"/>
      <c r="B11" s="77" t="s">
        <v>80</v>
      </c>
      <c r="C11" s="81"/>
      <c r="D11" s="80"/>
      <c r="E11" s="79"/>
      <c r="F11" s="78"/>
    </row>
    <row r="12" spans="1:6" ht="14.95" x14ac:dyDescent="0.25">
      <c r="A12" s="82"/>
      <c r="B12" s="77" t="s">
        <v>79</v>
      </c>
      <c r="C12" s="81"/>
      <c r="D12" s="80"/>
      <c r="E12" s="79"/>
      <c r="F12" s="78"/>
    </row>
    <row r="13" spans="1:6" ht="14.95" x14ac:dyDescent="0.25">
      <c r="A13" s="82"/>
      <c r="B13" s="77" t="s">
        <v>78</v>
      </c>
      <c r="C13" s="81"/>
      <c r="D13" s="80"/>
      <c r="E13" s="79"/>
      <c r="F13" s="78"/>
    </row>
    <row r="14" spans="1:6" ht="14.95" x14ac:dyDescent="0.25">
      <c r="A14" s="82"/>
      <c r="B14" s="77" t="s">
        <v>77</v>
      </c>
      <c r="C14" s="81"/>
      <c r="D14" s="80"/>
      <c r="E14" s="79"/>
      <c r="F14" s="78"/>
    </row>
    <row r="15" spans="1:6" ht="14.95" x14ac:dyDescent="0.25">
      <c r="A15" s="140"/>
      <c r="B15" s="77" t="s">
        <v>76</v>
      </c>
      <c r="C15" s="236"/>
      <c r="D15" s="77"/>
      <c r="E15" s="77"/>
      <c r="F15" s="141"/>
    </row>
    <row r="16" spans="1:6" ht="14.95" x14ac:dyDescent="0.25">
      <c r="A16" s="140"/>
      <c r="B16" s="77" t="s">
        <v>75</v>
      </c>
      <c r="C16" s="236"/>
      <c r="D16" s="77"/>
      <c r="E16" s="77"/>
      <c r="F16" s="141"/>
    </row>
    <row r="17" spans="1:10" ht="14.95" x14ac:dyDescent="0.25">
      <c r="A17" s="140"/>
      <c r="B17" s="77"/>
      <c r="C17" s="236"/>
      <c r="D17" s="77"/>
      <c r="E17" s="77"/>
      <c r="F17" s="141"/>
    </row>
    <row r="18" spans="1:10" ht="14.95" x14ac:dyDescent="0.25">
      <c r="A18" s="140"/>
      <c r="B18" s="77"/>
      <c r="C18" s="236"/>
      <c r="D18" s="77"/>
      <c r="E18" s="77"/>
      <c r="F18" s="141"/>
    </row>
    <row r="19" spans="1:10" ht="14.95" x14ac:dyDescent="0.25">
      <c r="A19" s="75">
        <v>1.1000000000000001</v>
      </c>
      <c r="B19" s="76" t="s">
        <v>9</v>
      </c>
      <c r="C19" s="237"/>
      <c r="D19" s="74"/>
      <c r="E19" s="73"/>
      <c r="F19" s="72"/>
    </row>
    <row r="20" spans="1:10" ht="63" customHeight="1" x14ac:dyDescent="0.25">
      <c r="A20" s="71">
        <v>1</v>
      </c>
      <c r="B20" s="67" t="s">
        <v>74</v>
      </c>
      <c r="C20" s="238">
        <v>1</v>
      </c>
      <c r="D20" s="66" t="s">
        <v>28</v>
      </c>
      <c r="E20" s="65"/>
      <c r="F20" s="34" t="str">
        <f>IF(E20="","",C20*E20)</f>
        <v/>
      </c>
    </row>
    <row r="21" spans="1:10" ht="34.5" customHeight="1" x14ac:dyDescent="0.25">
      <c r="A21" s="71"/>
      <c r="B21" s="2" t="s">
        <v>265</v>
      </c>
      <c r="C21" s="238">
        <v>1</v>
      </c>
      <c r="D21" s="66" t="s">
        <v>28</v>
      </c>
      <c r="E21" s="65"/>
      <c r="F21" s="34" t="str">
        <f t="shared" ref="F21:F27" si="0">IF(E21="","",C21*E21)</f>
        <v/>
      </c>
    </row>
    <row r="22" spans="1:10" ht="14.95" x14ac:dyDescent="0.25">
      <c r="A22" s="68"/>
      <c r="B22" s="67"/>
      <c r="C22" s="237"/>
      <c r="D22" s="66"/>
      <c r="E22" s="65"/>
      <c r="F22" s="34" t="str">
        <f t="shared" si="0"/>
        <v/>
      </c>
      <c r="J22" s="3"/>
    </row>
    <row r="23" spans="1:10" ht="14.95" x14ac:dyDescent="0.25">
      <c r="A23" s="75">
        <v>1.2</v>
      </c>
      <c r="B23" s="14" t="s">
        <v>10</v>
      </c>
      <c r="C23" s="237"/>
      <c r="D23" s="74"/>
      <c r="E23" s="73"/>
      <c r="F23" s="34" t="str">
        <f t="shared" si="0"/>
        <v/>
      </c>
    </row>
    <row r="24" spans="1:10" ht="14.95" x14ac:dyDescent="0.25">
      <c r="A24" s="71">
        <v>1</v>
      </c>
      <c r="B24" s="70" t="s">
        <v>73</v>
      </c>
      <c r="C24" s="238">
        <v>1</v>
      </c>
      <c r="D24" s="69" t="s">
        <v>7</v>
      </c>
      <c r="E24" s="65"/>
      <c r="F24" s="34" t="str">
        <f t="shared" si="0"/>
        <v/>
      </c>
    </row>
    <row r="25" spans="1:10" ht="14.95" x14ac:dyDescent="0.25">
      <c r="A25" s="68"/>
      <c r="B25" s="67"/>
      <c r="C25" s="238"/>
      <c r="D25" s="66"/>
      <c r="E25" s="65"/>
      <c r="F25" s="34" t="str">
        <f t="shared" si="0"/>
        <v/>
      </c>
    </row>
    <row r="26" spans="1:10" ht="14.95" x14ac:dyDescent="0.25">
      <c r="A26" s="75">
        <v>1.3</v>
      </c>
      <c r="B26" s="14" t="s">
        <v>11</v>
      </c>
      <c r="C26" s="238"/>
      <c r="D26" s="74"/>
      <c r="E26" s="73"/>
      <c r="F26" s="34" t="str">
        <f t="shared" si="0"/>
        <v/>
      </c>
    </row>
    <row r="27" spans="1:10" ht="30.1" customHeight="1" x14ac:dyDescent="0.25">
      <c r="A27" s="71">
        <v>1</v>
      </c>
      <c r="B27" s="70" t="s">
        <v>72</v>
      </c>
      <c r="C27" s="238">
        <v>1</v>
      </c>
      <c r="D27" s="69" t="s">
        <v>28</v>
      </c>
      <c r="E27" s="65"/>
      <c r="F27" s="34" t="str">
        <f t="shared" si="0"/>
        <v/>
      </c>
    </row>
    <row r="28" spans="1:10" ht="14.95" x14ac:dyDescent="0.25">
      <c r="A28" s="75">
        <v>1.4</v>
      </c>
      <c r="B28" s="14" t="s">
        <v>316</v>
      </c>
      <c r="C28" s="238"/>
      <c r="D28" s="74"/>
      <c r="E28" s="73"/>
      <c r="F28" s="34" t="str">
        <f t="shared" ref="F28" si="1">IF(E28="","",C28*E28)</f>
        <v/>
      </c>
    </row>
    <row r="29" spans="1:10" ht="30.1" customHeight="1" x14ac:dyDescent="0.25">
      <c r="A29" s="71"/>
      <c r="B29" s="70" t="s">
        <v>315</v>
      </c>
      <c r="C29" s="238">
        <v>1</v>
      </c>
      <c r="D29" s="69" t="s">
        <v>28</v>
      </c>
      <c r="E29" s="65"/>
      <c r="F29" s="34"/>
    </row>
    <row r="30" spans="1:10" ht="30.1" customHeight="1" x14ac:dyDescent="0.25">
      <c r="A30" s="71"/>
      <c r="B30" s="70" t="s">
        <v>317</v>
      </c>
      <c r="C30" s="238">
        <v>1</v>
      </c>
      <c r="D30" s="69" t="s">
        <v>28</v>
      </c>
      <c r="E30" s="65"/>
      <c r="F30" s="34"/>
    </row>
    <row r="31" spans="1:10" ht="14.95" x14ac:dyDescent="0.25">
      <c r="A31" s="71"/>
      <c r="B31" s="70" t="s">
        <v>318</v>
      </c>
      <c r="C31" s="238">
        <v>1</v>
      </c>
      <c r="D31" s="69" t="s">
        <v>28</v>
      </c>
      <c r="E31" s="65"/>
      <c r="F31" s="34"/>
      <c r="G31" s="12"/>
      <c r="H31" s="1"/>
    </row>
    <row r="32" spans="1:10" ht="14.95" x14ac:dyDescent="0.25">
      <c r="A32" s="142"/>
      <c r="B32" s="143"/>
      <c r="C32" s="143"/>
      <c r="D32" s="143"/>
      <c r="E32" s="143"/>
      <c r="F32" s="144" t="s">
        <v>272</v>
      </c>
    </row>
  </sheetData>
  <mergeCells count="1">
    <mergeCell ref="B2:E2"/>
  </mergeCells>
  <pageMargins left="0.7" right="0.7" top="0.75" bottom="0.75" header="0.3" footer="0.3"/>
  <pageSetup paperSize="9" scale="85" fitToHeight="0"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4"/>
  <sheetViews>
    <sheetView view="pageBreakPreview" zoomScale="115" zoomScaleNormal="70" zoomScaleSheetLayoutView="115" workbookViewId="0">
      <selection activeCell="G19" sqref="G19"/>
    </sheetView>
  </sheetViews>
  <sheetFormatPr defaultRowHeight="14.3" x14ac:dyDescent="0.25"/>
  <cols>
    <col min="1" max="1" width="5" customWidth="1"/>
    <col min="2" max="2" width="47.625" customWidth="1"/>
    <col min="3" max="3" width="9.75" bestFit="1" customWidth="1"/>
    <col min="4" max="4" width="5.25" customWidth="1"/>
    <col min="5" max="5" width="16" customWidth="1"/>
    <col min="6" max="6" width="19" style="1" bestFit="1" customWidth="1"/>
  </cols>
  <sheetData>
    <row r="1" spans="1:11" x14ac:dyDescent="0.25">
      <c r="A1" s="5" t="s">
        <v>14</v>
      </c>
      <c r="B1" s="6" t="s">
        <v>15</v>
      </c>
      <c r="C1" s="7" t="s">
        <v>16</v>
      </c>
      <c r="D1" s="8" t="s">
        <v>17</v>
      </c>
      <c r="E1" s="6" t="s">
        <v>130</v>
      </c>
      <c r="F1" s="9" t="s">
        <v>18</v>
      </c>
    </row>
    <row r="2" spans="1:11" ht="14.95" thickBot="1" x14ac:dyDescent="0.3">
      <c r="A2" s="10">
        <v>2</v>
      </c>
      <c r="B2" s="259" t="s">
        <v>174</v>
      </c>
      <c r="C2" s="260"/>
      <c r="D2" s="260"/>
      <c r="E2" s="260"/>
      <c r="F2" s="11"/>
    </row>
    <row r="3" spans="1:11" ht="14.95" thickTop="1" x14ac:dyDescent="0.25">
      <c r="A3" s="125">
        <v>2.1</v>
      </c>
      <c r="B3" s="14" t="s">
        <v>20</v>
      </c>
      <c r="C3" s="31"/>
      <c r="D3" s="27"/>
      <c r="E3" s="17"/>
      <c r="F3" s="18"/>
    </row>
    <row r="4" spans="1:11" ht="62.35" customHeight="1" x14ac:dyDescent="0.25">
      <c r="A4" s="126"/>
      <c r="B4" s="86" t="s">
        <v>175</v>
      </c>
      <c r="C4" s="31"/>
      <c r="D4" s="27"/>
      <c r="E4" s="28"/>
      <c r="F4" s="29"/>
    </row>
    <row r="5" spans="1:11" ht="14.95" thickBot="1" x14ac:dyDescent="0.3">
      <c r="A5" s="203"/>
      <c r="B5" s="261" t="s">
        <v>91</v>
      </c>
      <c r="C5" s="262"/>
      <c r="D5" s="262"/>
      <c r="E5" s="263"/>
      <c r="F5" s="147"/>
    </row>
    <row r="6" spans="1:11" ht="14.95" thickTop="1" x14ac:dyDescent="0.25">
      <c r="A6" s="202"/>
      <c r="B6" s="14"/>
      <c r="C6" s="31"/>
      <c r="D6" s="27"/>
      <c r="E6" s="17"/>
      <c r="F6" s="78"/>
    </row>
    <row r="7" spans="1:11" x14ac:dyDescent="0.25">
      <c r="A7" s="127">
        <v>2.2000000000000002</v>
      </c>
      <c r="B7" s="14" t="s">
        <v>177</v>
      </c>
      <c r="C7" s="31"/>
      <c r="D7" s="27"/>
      <c r="E7" s="28"/>
      <c r="F7" s="34"/>
    </row>
    <row r="8" spans="1:11" ht="14.95" x14ac:dyDescent="0.25">
      <c r="A8" s="127"/>
      <c r="B8" s="86" t="s">
        <v>185</v>
      </c>
      <c r="C8" s="98">
        <v>37.5</v>
      </c>
      <c r="D8" s="27" t="s">
        <v>90</v>
      </c>
      <c r="E8" s="28"/>
      <c r="F8" s="34"/>
    </row>
    <row r="9" spans="1:11" ht="14.95" x14ac:dyDescent="0.25">
      <c r="A9" s="127"/>
      <c r="B9" s="86" t="s">
        <v>184</v>
      </c>
      <c r="C9" s="98">
        <v>11.09</v>
      </c>
      <c r="D9" s="27" t="s">
        <v>90</v>
      </c>
      <c r="E9" s="28"/>
      <c r="F9" s="34"/>
    </row>
    <row r="10" spans="1:11" ht="14.95" x14ac:dyDescent="0.25">
      <c r="A10" s="127"/>
      <c r="B10" s="2" t="s">
        <v>89</v>
      </c>
      <c r="C10" s="98">
        <v>22.17</v>
      </c>
      <c r="D10" s="27" t="s">
        <v>90</v>
      </c>
      <c r="E10" s="28"/>
      <c r="F10" s="34"/>
      <c r="I10" s="121"/>
      <c r="J10" s="121"/>
      <c r="K10" s="121"/>
    </row>
    <row r="11" spans="1:11" x14ac:dyDescent="0.25">
      <c r="A11" s="127"/>
      <c r="B11" s="2"/>
      <c r="C11" s="98"/>
      <c r="D11" s="27"/>
      <c r="E11" s="28"/>
      <c r="F11" s="34"/>
      <c r="I11" s="121"/>
      <c r="J11" s="121"/>
      <c r="K11" s="121"/>
    </row>
    <row r="12" spans="1:11" x14ac:dyDescent="0.25">
      <c r="A12" s="127">
        <v>2.2999999999999998</v>
      </c>
      <c r="B12" s="87" t="s">
        <v>260</v>
      </c>
      <c r="C12" s="98"/>
      <c r="D12" s="27"/>
      <c r="E12" s="28"/>
      <c r="F12" s="34"/>
      <c r="I12" s="121"/>
      <c r="J12" s="121"/>
      <c r="K12" s="121"/>
    </row>
    <row r="13" spans="1:11" ht="25.85" x14ac:dyDescent="0.25">
      <c r="A13" s="127"/>
      <c r="B13" s="2" t="s">
        <v>261</v>
      </c>
      <c r="C13" s="98">
        <v>1</v>
      </c>
      <c r="D13" s="27" t="s">
        <v>28</v>
      </c>
      <c r="E13" s="28"/>
      <c r="F13" s="34"/>
      <c r="I13" s="121"/>
      <c r="J13" s="121"/>
      <c r="K13" s="121"/>
    </row>
    <row r="14" spans="1:11" ht="33.799999999999997" customHeight="1" x14ac:dyDescent="0.25">
      <c r="A14" s="127"/>
      <c r="B14" s="2" t="s">
        <v>262</v>
      </c>
      <c r="C14" s="98">
        <v>1</v>
      </c>
      <c r="D14" s="27" t="s">
        <v>28</v>
      </c>
      <c r="E14" s="28"/>
      <c r="F14" s="34"/>
      <c r="I14" s="121"/>
      <c r="J14" s="121"/>
      <c r="K14" s="121"/>
    </row>
    <row r="15" spans="1:11" ht="36.700000000000003" customHeight="1" x14ac:dyDescent="0.25">
      <c r="A15" s="127"/>
      <c r="B15" s="2" t="s">
        <v>263</v>
      </c>
      <c r="C15" s="98">
        <v>1</v>
      </c>
      <c r="D15" s="27" t="s">
        <v>28</v>
      </c>
      <c r="E15" s="28"/>
      <c r="F15" s="34"/>
      <c r="I15" s="121"/>
      <c r="J15" s="121"/>
      <c r="K15" s="121"/>
    </row>
    <row r="16" spans="1:11" x14ac:dyDescent="0.25">
      <c r="A16" s="127"/>
      <c r="B16" s="14"/>
      <c r="C16" s="31"/>
      <c r="D16" s="27"/>
      <c r="E16" s="28"/>
      <c r="F16" s="34"/>
    </row>
    <row r="17" spans="1:8" x14ac:dyDescent="0.25">
      <c r="A17" s="127">
        <v>2.4</v>
      </c>
      <c r="B17" s="14" t="s">
        <v>12</v>
      </c>
      <c r="C17" s="31"/>
      <c r="D17" s="27"/>
      <c r="E17" s="28"/>
      <c r="F17" s="34"/>
    </row>
    <row r="18" spans="1:8" ht="25.85" x14ac:dyDescent="0.25">
      <c r="A18" s="127"/>
      <c r="B18" s="36" t="s">
        <v>72</v>
      </c>
      <c r="C18" s="31">
        <v>1</v>
      </c>
      <c r="D18" s="27" t="s">
        <v>28</v>
      </c>
      <c r="E18" s="28"/>
      <c r="F18" s="34"/>
      <c r="H18" s="120"/>
    </row>
    <row r="19" spans="1:8" x14ac:dyDescent="0.25">
      <c r="A19" s="127"/>
      <c r="B19" s="36"/>
      <c r="C19" s="31"/>
      <c r="D19" s="27"/>
      <c r="E19" s="28"/>
      <c r="F19" s="34"/>
    </row>
    <row r="20" spans="1:8" x14ac:dyDescent="0.25">
      <c r="A20" s="127"/>
      <c r="B20" s="36"/>
      <c r="C20" s="31"/>
      <c r="D20" s="27"/>
      <c r="E20" s="28"/>
      <c r="F20" s="34"/>
    </row>
    <row r="21" spans="1:8" x14ac:dyDescent="0.25">
      <c r="A21" s="127">
        <v>2.5</v>
      </c>
      <c r="B21" s="14" t="s">
        <v>88</v>
      </c>
      <c r="C21" s="31"/>
      <c r="D21" s="27"/>
      <c r="E21" s="28"/>
      <c r="F21" s="34"/>
    </row>
    <row r="22" spans="1:8" ht="17.350000000000001" customHeight="1" x14ac:dyDescent="0.25">
      <c r="A22" s="60"/>
      <c r="B22" s="36" t="s">
        <v>87</v>
      </c>
      <c r="C22" s="98">
        <v>26.42</v>
      </c>
      <c r="D22" s="27" t="s">
        <v>178</v>
      </c>
      <c r="E22" s="28"/>
      <c r="F22" s="34"/>
    </row>
    <row r="23" spans="1:8" x14ac:dyDescent="0.25">
      <c r="A23" s="60"/>
      <c r="B23" s="36"/>
      <c r="C23" s="33"/>
      <c r="D23" s="27"/>
      <c r="E23" s="28"/>
      <c r="F23" s="29"/>
    </row>
    <row r="24" spans="1:8" x14ac:dyDescent="0.25">
      <c r="A24" s="148"/>
      <c r="B24" s="149"/>
      <c r="C24" s="149"/>
      <c r="D24" s="149"/>
      <c r="E24" s="149"/>
      <c r="F24" s="150" t="s">
        <v>273</v>
      </c>
    </row>
  </sheetData>
  <mergeCells count="2">
    <mergeCell ref="B2:E2"/>
    <mergeCell ref="B5:E5"/>
  </mergeCells>
  <pageMargins left="0.7" right="0.7" top="0.75" bottom="0.75" header="0.3" footer="0.3"/>
  <pageSetup paperSize="9" scale="85" fitToHeight="0"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150"/>
  <sheetViews>
    <sheetView view="pageBreakPreview" topLeftCell="A139" zoomScale="85" zoomScaleNormal="70" zoomScaleSheetLayoutView="85" workbookViewId="0">
      <selection activeCell="D79" sqref="D1:D1048576"/>
    </sheetView>
  </sheetViews>
  <sheetFormatPr defaultRowHeight="14.3" x14ac:dyDescent="0.25"/>
  <cols>
    <col min="1" max="1" width="5" customWidth="1"/>
    <col min="2" max="2" width="47.625" customWidth="1"/>
    <col min="3" max="3" width="9.875" bestFit="1" customWidth="1"/>
    <col min="4" max="4" width="6.625" customWidth="1"/>
    <col min="5" max="5" width="15.125" customWidth="1"/>
    <col min="6" max="6" width="19" style="1" bestFit="1" customWidth="1"/>
    <col min="9" max="9" width="10.75" bestFit="1" customWidth="1"/>
    <col min="10" max="10" width="11.125" bestFit="1" customWidth="1"/>
  </cols>
  <sheetData>
    <row r="1" spans="1:6" x14ac:dyDescent="0.25">
      <c r="A1" s="5" t="s">
        <v>14</v>
      </c>
      <c r="B1" s="6" t="s">
        <v>15</v>
      </c>
      <c r="C1" s="7" t="s">
        <v>16</v>
      </c>
      <c r="D1" s="8" t="s">
        <v>17</v>
      </c>
      <c r="E1" s="6" t="s">
        <v>161</v>
      </c>
      <c r="F1" s="9" t="s">
        <v>18</v>
      </c>
    </row>
    <row r="2" spans="1:6" ht="14.95" thickBot="1" x14ac:dyDescent="0.3">
      <c r="A2" s="10">
        <v>3</v>
      </c>
      <c r="B2" s="271" t="s">
        <v>104</v>
      </c>
      <c r="C2" s="272"/>
      <c r="D2" s="272"/>
      <c r="E2" s="272"/>
      <c r="F2" s="11"/>
    </row>
    <row r="3" spans="1:6" ht="14.95" thickTop="1" x14ac:dyDescent="0.25">
      <c r="A3" s="13">
        <v>3.1</v>
      </c>
      <c r="B3" s="14" t="s">
        <v>20</v>
      </c>
      <c r="C3" s="239"/>
      <c r="D3" s="27"/>
      <c r="E3" s="17"/>
      <c r="F3" s="18"/>
    </row>
    <row r="4" spans="1:6" ht="68.95" customHeight="1" x14ac:dyDescent="0.25">
      <c r="A4" s="88" t="s">
        <v>35</v>
      </c>
      <c r="B4" s="2" t="s">
        <v>103</v>
      </c>
      <c r="C4" s="239"/>
      <c r="D4" s="27"/>
      <c r="E4" s="28"/>
      <c r="F4" s="29"/>
    </row>
    <row r="5" spans="1:6" ht="59.3" customHeight="1" x14ac:dyDescent="0.25">
      <c r="A5" s="88" t="s">
        <v>33</v>
      </c>
      <c r="B5" s="2" t="s">
        <v>102</v>
      </c>
      <c r="C5" s="239"/>
      <c r="D5" s="27"/>
      <c r="E5" s="28"/>
      <c r="F5" s="29"/>
    </row>
    <row r="6" spans="1:6" ht="70.5" customHeight="1" x14ac:dyDescent="0.25">
      <c r="A6" s="25" t="s">
        <v>46</v>
      </c>
      <c r="B6" s="2" t="s">
        <v>101</v>
      </c>
      <c r="C6" s="239"/>
      <c r="D6" s="27"/>
      <c r="E6" s="28"/>
      <c r="F6" s="29"/>
    </row>
    <row r="7" spans="1:6" ht="69.8" customHeight="1" x14ac:dyDescent="0.25">
      <c r="A7" s="25" t="s">
        <v>44</v>
      </c>
      <c r="B7" s="2" t="s">
        <v>100</v>
      </c>
      <c r="C7" s="239"/>
      <c r="D7" s="27"/>
      <c r="E7" s="28"/>
      <c r="F7" s="29"/>
    </row>
    <row r="8" spans="1:6" ht="32.950000000000003" customHeight="1" x14ac:dyDescent="0.25">
      <c r="A8" s="25" t="s">
        <v>32</v>
      </c>
      <c r="B8" s="2" t="s">
        <v>99</v>
      </c>
      <c r="C8" s="239"/>
      <c r="D8" s="27"/>
      <c r="E8" s="28"/>
      <c r="F8" s="29"/>
    </row>
    <row r="9" spans="1:6" ht="48.1" customHeight="1" x14ac:dyDescent="0.25">
      <c r="A9" s="25" t="s">
        <v>98</v>
      </c>
      <c r="B9" s="2" t="s">
        <v>97</v>
      </c>
      <c r="C9" s="239"/>
      <c r="D9" s="27"/>
      <c r="E9" s="28"/>
      <c r="F9" s="29"/>
    </row>
    <row r="10" spans="1:6" ht="39.1" customHeight="1" x14ac:dyDescent="0.25">
      <c r="A10" s="25" t="s">
        <v>271</v>
      </c>
      <c r="B10" s="2" t="s">
        <v>95</v>
      </c>
      <c r="C10" s="239"/>
      <c r="D10" s="27"/>
      <c r="E10" s="28"/>
      <c r="F10" s="29"/>
    </row>
    <row r="11" spans="1:6" ht="68.95" customHeight="1" x14ac:dyDescent="0.25">
      <c r="A11" s="25" t="s">
        <v>96</v>
      </c>
      <c r="B11" s="87" t="s">
        <v>94</v>
      </c>
      <c r="C11" s="239"/>
      <c r="D11" s="27"/>
      <c r="E11" s="28"/>
      <c r="F11" s="29"/>
    </row>
    <row r="12" spans="1:6" x14ac:dyDescent="0.25">
      <c r="A12" s="25" t="s">
        <v>93</v>
      </c>
      <c r="B12" s="2" t="s">
        <v>92</v>
      </c>
      <c r="C12" s="241">
        <v>1</v>
      </c>
      <c r="D12" s="27" t="s">
        <v>28</v>
      </c>
      <c r="E12" s="28"/>
      <c r="F12" s="34"/>
    </row>
    <row r="13" spans="1:6" x14ac:dyDescent="0.25">
      <c r="A13" s="152"/>
      <c r="B13" s="153"/>
      <c r="C13" s="240"/>
      <c r="D13" s="154"/>
      <c r="E13" s="155"/>
      <c r="F13" s="156"/>
    </row>
    <row r="14" spans="1:6" ht="14.95" thickBot="1" x14ac:dyDescent="0.3">
      <c r="A14" s="204">
        <v>3.2</v>
      </c>
      <c r="B14" s="264" t="s">
        <v>91</v>
      </c>
      <c r="C14" s="265"/>
      <c r="D14" s="265"/>
      <c r="E14" s="265"/>
      <c r="F14" s="157"/>
    </row>
    <row r="15" spans="1:6" ht="14.95" thickTop="1" x14ac:dyDescent="0.25">
      <c r="A15" s="30"/>
      <c r="B15" s="14"/>
      <c r="C15" s="31"/>
      <c r="D15" s="27"/>
      <c r="E15" s="17"/>
      <c r="F15" s="34" t="str">
        <f>IF(E15="","",C15*E15)</f>
        <v/>
      </c>
    </row>
    <row r="16" spans="1:6" x14ac:dyDescent="0.25">
      <c r="A16" s="30"/>
      <c r="B16" s="14" t="s">
        <v>301</v>
      </c>
      <c r="C16" s="31"/>
      <c r="D16" s="27"/>
      <c r="E16" s="17"/>
      <c r="F16" s="34" t="str">
        <f>IF(E16="","",C16*E16)</f>
        <v/>
      </c>
    </row>
    <row r="17" spans="1:13" ht="25.85" x14ac:dyDescent="0.25">
      <c r="A17" s="30"/>
      <c r="B17" s="2" t="s">
        <v>304</v>
      </c>
      <c r="C17" s="229">
        <v>1</v>
      </c>
      <c r="D17" s="223" t="s">
        <v>28</v>
      </c>
      <c r="E17" s="17"/>
      <c r="F17" s="34" t="str">
        <f>IF(E17="","",C17*E17)</f>
        <v/>
      </c>
    </row>
    <row r="18" spans="1:13" x14ac:dyDescent="0.25">
      <c r="A18" s="30"/>
      <c r="B18" s="14"/>
      <c r="C18" s="31"/>
      <c r="D18" s="27"/>
      <c r="E18" s="17"/>
      <c r="F18" s="34" t="str">
        <f>IF(E18="","",C18*E18)</f>
        <v/>
      </c>
    </row>
    <row r="19" spans="1:13" x14ac:dyDescent="0.25">
      <c r="A19" s="85"/>
      <c r="B19" s="14" t="s">
        <v>108</v>
      </c>
      <c r="C19" s="31"/>
      <c r="D19" s="27"/>
      <c r="E19" s="28"/>
      <c r="F19" s="34" t="str">
        <f>IF(E19="","",C19*E19)</f>
        <v/>
      </c>
      <c r="I19" s="3"/>
    </row>
    <row r="20" spans="1:13" ht="14.95" customHeight="1" x14ac:dyDescent="0.25">
      <c r="A20" s="60"/>
      <c r="B20" s="2" t="s">
        <v>108</v>
      </c>
      <c r="C20" s="31">
        <v>2.36</v>
      </c>
      <c r="D20" s="27" t="s">
        <v>90</v>
      </c>
      <c r="E20" s="28"/>
      <c r="F20" s="34" t="str">
        <f>IF(E20="","",C20*E20)</f>
        <v/>
      </c>
      <c r="J20" s="3"/>
    </row>
    <row r="21" spans="1:13" x14ac:dyDescent="0.25">
      <c r="A21" s="60"/>
      <c r="B21" s="89"/>
      <c r="C21" s="31"/>
      <c r="D21" s="27"/>
      <c r="E21" s="28"/>
      <c r="F21" s="34" t="str">
        <f>IF(E21="","",C21*E21)</f>
        <v/>
      </c>
    </row>
    <row r="22" spans="1:13" x14ac:dyDescent="0.25">
      <c r="A22" s="85"/>
      <c r="B22" s="14" t="s">
        <v>187</v>
      </c>
      <c r="C22" s="31"/>
      <c r="D22" s="27"/>
      <c r="E22" s="28"/>
      <c r="F22" s="34" t="str">
        <f>IF(E22="","",C22*E22)</f>
        <v/>
      </c>
    </row>
    <row r="23" spans="1:13" ht="14.95" x14ac:dyDescent="0.25">
      <c r="A23" s="60"/>
      <c r="B23" s="2" t="s">
        <v>132</v>
      </c>
      <c r="C23" s="31">
        <v>0.82</v>
      </c>
      <c r="D23" s="27" t="s">
        <v>90</v>
      </c>
      <c r="E23" s="28"/>
      <c r="F23" s="34" t="str">
        <f>IF(E23="","",C23*E23)</f>
        <v/>
      </c>
    </row>
    <row r="24" spans="1:13" x14ac:dyDescent="0.25">
      <c r="A24" s="85"/>
      <c r="B24" s="36" t="s">
        <v>0</v>
      </c>
      <c r="C24" s="31"/>
      <c r="D24" s="27"/>
      <c r="E24" s="28"/>
      <c r="F24" s="34" t="str">
        <f>IF(E24="","",C24*E24)</f>
        <v/>
      </c>
      <c r="K24">
        <f>550/200</f>
        <v>2.75</v>
      </c>
      <c r="L24">
        <f>K24*0.46</f>
        <v>1.2650000000000001</v>
      </c>
      <c r="M24">
        <f>L24*18</f>
        <v>22.770000000000003</v>
      </c>
    </row>
    <row r="25" spans="1:13" x14ac:dyDescent="0.25">
      <c r="A25" s="60"/>
      <c r="B25" s="89" t="s">
        <v>139</v>
      </c>
      <c r="C25" s="31">
        <v>14.06</v>
      </c>
      <c r="D25" s="27" t="s">
        <v>186</v>
      </c>
      <c r="E25" s="28"/>
      <c r="F25" s="34" t="str">
        <f>IF(E25="","",C25*E25)</f>
        <v/>
      </c>
      <c r="K25">
        <f>650/200</f>
        <v>3.25</v>
      </c>
      <c r="L25">
        <f>K25*0.56</f>
        <v>1.8200000000000003</v>
      </c>
      <c r="M25">
        <f>L25*18</f>
        <v>32.760000000000005</v>
      </c>
    </row>
    <row r="26" spans="1:13" ht="14.95" x14ac:dyDescent="0.25">
      <c r="A26" s="85"/>
      <c r="B26" s="36" t="s">
        <v>107</v>
      </c>
      <c r="C26" s="31">
        <v>5.45</v>
      </c>
      <c r="D26" s="27" t="s">
        <v>26</v>
      </c>
      <c r="E26" s="28"/>
      <c r="F26" s="34" t="str">
        <f>IF(E26="","",C26*E26)</f>
        <v/>
      </c>
    </row>
    <row r="27" spans="1:13" x14ac:dyDescent="0.25">
      <c r="A27" s="60"/>
      <c r="B27" s="87" t="s">
        <v>1</v>
      </c>
      <c r="C27" s="31"/>
      <c r="D27" s="27"/>
      <c r="E27" s="28"/>
      <c r="F27" s="34" t="str">
        <f>IF(E27="","",C27*E27)</f>
        <v/>
      </c>
    </row>
    <row r="28" spans="1:13" ht="43.5" customHeight="1" x14ac:dyDescent="0.25">
      <c r="A28" s="60"/>
      <c r="B28" s="2" t="s">
        <v>106</v>
      </c>
      <c r="C28" s="31">
        <v>5.94</v>
      </c>
      <c r="D28" s="27" t="s">
        <v>26</v>
      </c>
      <c r="E28" s="28"/>
      <c r="F28" s="34" t="str">
        <f>IF(E28="","",C28*E28)</f>
        <v/>
      </c>
    </row>
    <row r="29" spans="1:13" x14ac:dyDescent="0.25">
      <c r="A29" s="60"/>
      <c r="B29" s="36"/>
      <c r="C29" s="31"/>
      <c r="D29" s="27"/>
      <c r="E29" s="28"/>
      <c r="F29" s="34" t="str">
        <f>IF(E29="","",C29*E29)</f>
        <v/>
      </c>
    </row>
    <row r="30" spans="1:13" x14ac:dyDescent="0.25">
      <c r="A30" s="85"/>
      <c r="B30" s="14" t="s">
        <v>187</v>
      </c>
      <c r="C30" s="31"/>
      <c r="D30" s="27"/>
      <c r="E30" s="28"/>
      <c r="F30" s="34" t="str">
        <f>IF(E30="","",C30*E30)</f>
        <v/>
      </c>
    </row>
    <row r="31" spans="1:13" ht="14.95" x14ac:dyDescent="0.25">
      <c r="A31" s="60"/>
      <c r="B31" s="2" t="s">
        <v>132</v>
      </c>
      <c r="C31" s="31">
        <v>1.1399999999999999</v>
      </c>
      <c r="D31" s="27" t="s">
        <v>90</v>
      </c>
      <c r="E31" s="28"/>
      <c r="F31" s="34" t="str">
        <f>IF(E31="","",C31*E31)</f>
        <v/>
      </c>
    </row>
    <row r="32" spans="1:13" x14ac:dyDescent="0.25">
      <c r="A32" s="85"/>
      <c r="B32" s="36" t="s">
        <v>0</v>
      </c>
      <c r="C32" s="31"/>
      <c r="D32" s="27"/>
      <c r="E32" s="28"/>
      <c r="F32" s="34" t="str">
        <f>IF(E32="","",C32*E32)</f>
        <v/>
      </c>
      <c r="K32">
        <f>550/200</f>
        <v>2.75</v>
      </c>
      <c r="L32">
        <f>K32*0.46</f>
        <v>1.2650000000000001</v>
      </c>
      <c r="M32">
        <f>L32*18</f>
        <v>22.770000000000003</v>
      </c>
    </row>
    <row r="33" spans="1:13" x14ac:dyDescent="0.25">
      <c r="A33" s="60"/>
      <c r="B33" s="89" t="s">
        <v>139</v>
      </c>
      <c r="C33" s="31">
        <v>20.22</v>
      </c>
      <c r="D33" s="27" t="s">
        <v>186</v>
      </c>
      <c r="E33" s="28"/>
      <c r="F33" s="34" t="str">
        <f>IF(E33="","",C33*E33)</f>
        <v/>
      </c>
      <c r="K33">
        <f>650/200</f>
        <v>3.25</v>
      </c>
      <c r="L33">
        <f>K33*0.56</f>
        <v>1.8200000000000003</v>
      </c>
      <c r="M33">
        <f>L33*18</f>
        <v>32.760000000000005</v>
      </c>
    </row>
    <row r="34" spans="1:13" ht="14.95" x14ac:dyDescent="0.25">
      <c r="A34" s="85"/>
      <c r="B34" s="36" t="s">
        <v>107</v>
      </c>
      <c r="C34" s="31">
        <v>7.61</v>
      </c>
      <c r="D34" s="27" t="s">
        <v>26</v>
      </c>
      <c r="E34" s="28"/>
      <c r="F34" s="34" t="str">
        <f>IF(E34="","",C34*E34)</f>
        <v/>
      </c>
    </row>
    <row r="35" spans="1:13" x14ac:dyDescent="0.25">
      <c r="A35" s="60"/>
      <c r="B35" s="87" t="s">
        <v>1</v>
      </c>
      <c r="C35" s="31"/>
      <c r="D35" s="27"/>
      <c r="E35" s="28"/>
      <c r="F35" s="34" t="str">
        <f>IF(E35="","",C35*E35)</f>
        <v/>
      </c>
    </row>
    <row r="36" spans="1:13" ht="43.5" customHeight="1" x14ac:dyDescent="0.25">
      <c r="A36" s="60"/>
      <c r="B36" s="2" t="s">
        <v>106</v>
      </c>
      <c r="C36" s="31">
        <v>7.02</v>
      </c>
      <c r="D36" s="27" t="s">
        <v>26</v>
      </c>
      <c r="E36" s="28"/>
      <c r="F36" s="34" t="str">
        <f>IF(E36="","",C36*E36)</f>
        <v/>
      </c>
    </row>
    <row r="37" spans="1:13" x14ac:dyDescent="0.25">
      <c r="A37" s="60"/>
      <c r="B37" s="36"/>
      <c r="C37" s="31"/>
      <c r="D37" s="27"/>
      <c r="E37" s="28"/>
      <c r="F37" s="34" t="str">
        <f>IF(E37="","",C37*E37)</f>
        <v/>
      </c>
    </row>
    <row r="38" spans="1:13" x14ac:dyDescent="0.25">
      <c r="A38" s="85"/>
      <c r="B38" s="14" t="s">
        <v>188</v>
      </c>
      <c r="C38" s="31"/>
      <c r="D38" s="27"/>
      <c r="E38" s="28"/>
      <c r="F38" s="34" t="str">
        <f>IF(E38="","",C38*E38)</f>
        <v/>
      </c>
    </row>
    <row r="39" spans="1:13" ht="14.95" x14ac:dyDescent="0.25">
      <c r="A39" s="60"/>
      <c r="B39" s="2" t="s">
        <v>133</v>
      </c>
      <c r="C39" s="31">
        <v>20.21</v>
      </c>
      <c r="D39" s="27" t="s">
        <v>90</v>
      </c>
      <c r="E39" s="28"/>
      <c r="F39" s="34" t="str">
        <f>IF(E39="","",C39*E39)</f>
        <v/>
      </c>
    </row>
    <row r="40" spans="1:13" x14ac:dyDescent="0.25">
      <c r="A40" s="85"/>
      <c r="B40" s="36" t="s">
        <v>0</v>
      </c>
      <c r="C40" s="31"/>
      <c r="D40" s="27"/>
      <c r="E40" s="28"/>
      <c r="F40" s="34" t="str">
        <f>IF(E40="","",C40*E40)</f>
        <v/>
      </c>
      <c r="K40">
        <f>230.97*6</f>
        <v>1385.82</v>
      </c>
    </row>
    <row r="41" spans="1:13" x14ac:dyDescent="0.25">
      <c r="A41" s="60"/>
      <c r="B41" s="89" t="s">
        <v>137</v>
      </c>
      <c r="C41" s="31">
        <v>0.39</v>
      </c>
      <c r="D41" s="27" t="s">
        <v>3</v>
      </c>
      <c r="E41" s="28"/>
      <c r="F41" s="34" t="str">
        <f>IF(E41="","",C41*E41)</f>
        <v/>
      </c>
      <c r="K41">
        <f>230.97/0.15</f>
        <v>1539.8</v>
      </c>
      <c r="L41">
        <f>K41*1.15</f>
        <v>1770.7699999999998</v>
      </c>
    </row>
    <row r="42" spans="1:13" x14ac:dyDescent="0.25">
      <c r="A42" s="60"/>
      <c r="B42" s="89" t="s">
        <v>5</v>
      </c>
      <c r="C42" s="31">
        <v>1.23</v>
      </c>
      <c r="D42" s="27" t="s">
        <v>3</v>
      </c>
      <c r="E42" s="28"/>
      <c r="F42" s="34" t="str">
        <f>IF(E42="","",C42*E42)</f>
        <v/>
      </c>
    </row>
    <row r="43" spans="1:13" x14ac:dyDescent="0.25">
      <c r="A43" s="60"/>
      <c r="B43" s="89" t="s">
        <v>105</v>
      </c>
      <c r="C43" s="31">
        <v>1</v>
      </c>
      <c r="D43" s="27" t="s">
        <v>134</v>
      </c>
      <c r="E43" s="28"/>
      <c r="F43" s="34" t="str">
        <f>IF(E43="","",C43*E43)</f>
        <v/>
      </c>
    </row>
    <row r="44" spans="1:13" x14ac:dyDescent="0.25">
      <c r="A44" s="60"/>
      <c r="B44" s="87" t="s">
        <v>1</v>
      </c>
      <c r="C44" s="31"/>
      <c r="D44" s="27"/>
      <c r="E44" s="28"/>
      <c r="F44" s="34" t="str">
        <f>IF(E44="","",C44*E44)</f>
        <v/>
      </c>
    </row>
    <row r="45" spans="1:13" ht="43.5" customHeight="1" x14ac:dyDescent="0.25">
      <c r="A45" s="60"/>
      <c r="B45" s="2" t="s">
        <v>106</v>
      </c>
      <c r="C45" s="31">
        <v>161.68</v>
      </c>
      <c r="D45" s="27" t="s">
        <v>26</v>
      </c>
      <c r="E45" s="28"/>
      <c r="F45" s="34" t="str">
        <f>IF(E45="","",C45*E45)</f>
        <v/>
      </c>
    </row>
    <row r="46" spans="1:13" x14ac:dyDescent="0.25">
      <c r="A46" s="60"/>
      <c r="B46" s="36"/>
      <c r="C46" s="31"/>
      <c r="D46" s="27"/>
      <c r="E46" s="28"/>
      <c r="F46" s="34" t="str">
        <f>IF(E46="","",C46*E46)</f>
        <v/>
      </c>
    </row>
    <row r="47" spans="1:13" x14ac:dyDescent="0.25">
      <c r="A47" s="85"/>
      <c r="B47" s="14" t="s">
        <v>189</v>
      </c>
      <c r="C47" s="31"/>
      <c r="D47" s="27"/>
      <c r="E47" s="28"/>
      <c r="F47" s="34" t="str">
        <f>IF(E47="","",C47*E47)</f>
        <v/>
      </c>
    </row>
    <row r="48" spans="1:13" ht="14.95" x14ac:dyDescent="0.25">
      <c r="A48" s="60"/>
      <c r="B48" s="2" t="s">
        <v>133</v>
      </c>
      <c r="C48" s="31">
        <v>0.17</v>
      </c>
      <c r="D48" s="27" t="s">
        <v>90</v>
      </c>
      <c r="E48" s="28"/>
      <c r="F48" s="34" t="str">
        <f>IF(E48="","",C48*E48)</f>
        <v/>
      </c>
    </row>
    <row r="49" spans="1:12" x14ac:dyDescent="0.25">
      <c r="A49" s="85"/>
      <c r="B49" s="36" t="s">
        <v>0</v>
      </c>
      <c r="C49" s="31"/>
      <c r="D49" s="27"/>
      <c r="E49" s="28"/>
      <c r="F49" s="34" t="str">
        <f>IF(E49="","",C49*E49)</f>
        <v/>
      </c>
      <c r="K49">
        <f>230.97*6</f>
        <v>1385.82</v>
      </c>
    </row>
    <row r="50" spans="1:12" x14ac:dyDescent="0.25">
      <c r="A50" s="60"/>
      <c r="B50" s="89" t="s">
        <v>137</v>
      </c>
      <c r="C50" s="31">
        <v>3.79</v>
      </c>
      <c r="D50" s="27" t="s">
        <v>186</v>
      </c>
      <c r="E50" s="28"/>
      <c r="F50" s="34" t="str">
        <f>IF(E50="","",C50*E50)</f>
        <v/>
      </c>
      <c r="K50">
        <f>230.97/0.15</f>
        <v>1539.8</v>
      </c>
      <c r="L50">
        <f>K50*1.15</f>
        <v>1770.7699999999998</v>
      </c>
    </row>
    <row r="51" spans="1:12" x14ac:dyDescent="0.25">
      <c r="A51" s="60"/>
      <c r="B51" s="89" t="s">
        <v>5</v>
      </c>
      <c r="C51" s="31">
        <v>9.57</v>
      </c>
      <c r="D51" s="27" t="s">
        <v>186</v>
      </c>
      <c r="E51" s="28"/>
      <c r="F51" s="34" t="str">
        <f>IF(E51="","",C51*E51)</f>
        <v/>
      </c>
    </row>
    <row r="52" spans="1:12" x14ac:dyDescent="0.25">
      <c r="A52" s="60"/>
      <c r="B52" s="89" t="s">
        <v>105</v>
      </c>
      <c r="C52" s="31">
        <v>1</v>
      </c>
      <c r="D52" s="27" t="s">
        <v>134</v>
      </c>
      <c r="E52" s="28"/>
      <c r="F52" s="34" t="str">
        <f>IF(E52="","",C52*E52)</f>
        <v/>
      </c>
    </row>
    <row r="53" spans="1:12" x14ac:dyDescent="0.25">
      <c r="A53" s="60"/>
      <c r="B53" s="87" t="s">
        <v>1</v>
      </c>
      <c r="C53" s="31"/>
      <c r="D53" s="27"/>
      <c r="E53" s="28"/>
      <c r="F53" s="34" t="str">
        <f>IF(E53="","",C53*E53)</f>
        <v/>
      </c>
    </row>
    <row r="54" spans="1:12" ht="43.5" customHeight="1" x14ac:dyDescent="0.25">
      <c r="A54" s="60"/>
      <c r="B54" s="2" t="s">
        <v>106</v>
      </c>
      <c r="C54" s="31">
        <v>1.34</v>
      </c>
      <c r="D54" s="27" t="s">
        <v>26</v>
      </c>
      <c r="E54" s="28"/>
      <c r="F54" s="34" t="str">
        <f>IF(E54="","",C54*E54)</f>
        <v/>
      </c>
    </row>
    <row r="55" spans="1:12" x14ac:dyDescent="0.25">
      <c r="A55" s="60"/>
      <c r="B55" s="2"/>
      <c r="C55" s="31"/>
      <c r="D55" s="27"/>
      <c r="E55" s="28"/>
      <c r="F55" s="34" t="str">
        <f>IF(E55="","",C55*E55)</f>
        <v/>
      </c>
    </row>
    <row r="56" spans="1:12" x14ac:dyDescent="0.25">
      <c r="A56" s="158"/>
      <c r="B56" s="159"/>
      <c r="C56" s="160"/>
      <c r="D56" s="154"/>
      <c r="E56" s="155"/>
      <c r="F56" s="156"/>
    </row>
    <row r="57" spans="1:12" ht="14.95" thickBot="1" x14ac:dyDescent="0.3">
      <c r="A57" s="204">
        <v>3.3</v>
      </c>
      <c r="B57" s="264" t="s">
        <v>138</v>
      </c>
      <c r="C57" s="265"/>
      <c r="D57" s="265"/>
      <c r="E57" s="265"/>
      <c r="F57" s="157"/>
    </row>
    <row r="58" spans="1:12" ht="14.95" thickTop="1" x14ac:dyDescent="0.25">
      <c r="A58" s="60"/>
      <c r="B58" s="2"/>
      <c r="C58" s="31"/>
      <c r="D58" s="27"/>
      <c r="E58" s="28"/>
      <c r="F58" s="34"/>
    </row>
    <row r="59" spans="1:12" x14ac:dyDescent="0.25">
      <c r="A59" s="85"/>
      <c r="B59" s="14" t="s">
        <v>268</v>
      </c>
      <c r="C59" s="31"/>
      <c r="D59" s="27"/>
      <c r="E59" s="17"/>
      <c r="F59" s="34" t="str">
        <f>IF(E59="","",C59*E59)</f>
        <v/>
      </c>
    </row>
    <row r="60" spans="1:12" ht="14.95" x14ac:dyDescent="0.25">
      <c r="A60" s="60"/>
      <c r="B60" s="2" t="s">
        <v>132</v>
      </c>
      <c r="C60" s="31">
        <v>57.4</v>
      </c>
      <c r="D60" s="27" t="s">
        <v>90</v>
      </c>
      <c r="E60" s="17"/>
      <c r="F60" s="34" t="str">
        <f>IF(E60="","",C60*E60)</f>
        <v/>
      </c>
      <c r="H60">
        <v>18.591999999999999</v>
      </c>
      <c r="I60">
        <f>H60/0.1</f>
        <v>185.92</v>
      </c>
      <c r="J60">
        <f>I60*H61</f>
        <v>4740.2163199999995</v>
      </c>
    </row>
    <row r="61" spans="1:12" x14ac:dyDescent="0.25">
      <c r="A61" s="85"/>
      <c r="B61" s="36" t="s">
        <v>0</v>
      </c>
      <c r="C61" s="31"/>
      <c r="D61" s="27"/>
      <c r="E61" s="17"/>
      <c r="F61" s="34" t="str">
        <f>IF(E61="","",C61*E61)</f>
        <v/>
      </c>
      <c r="H61">
        <v>25.495999999999999</v>
      </c>
      <c r="I61">
        <f>H61/0.1</f>
        <v>254.95999999999998</v>
      </c>
      <c r="J61">
        <f>I61*H60</f>
        <v>4740.2163199999995</v>
      </c>
    </row>
    <row r="62" spans="1:12" x14ac:dyDescent="0.25">
      <c r="A62" s="60"/>
      <c r="B62" s="89" t="s">
        <v>4</v>
      </c>
      <c r="C62" s="31">
        <v>2.93</v>
      </c>
      <c r="D62" s="27" t="s">
        <v>3</v>
      </c>
      <c r="E62" s="17"/>
      <c r="F62" s="34" t="str">
        <f>IF(E62="","",C62*E62)</f>
        <v/>
      </c>
      <c r="J62">
        <f>J61+J60</f>
        <v>9480.4326399999991</v>
      </c>
    </row>
    <row r="63" spans="1:12" ht="14.95" x14ac:dyDescent="0.25">
      <c r="A63" s="60"/>
      <c r="B63" s="89" t="s">
        <v>179</v>
      </c>
      <c r="C63" s="31">
        <v>474.02</v>
      </c>
      <c r="D63" s="27" t="s">
        <v>26</v>
      </c>
      <c r="E63" s="17"/>
      <c r="F63" s="34" t="str">
        <f>IF(E63="","",C63*E63)</f>
        <v/>
      </c>
    </row>
    <row r="64" spans="1:12" x14ac:dyDescent="0.25">
      <c r="A64" s="60"/>
      <c r="B64" s="89"/>
      <c r="C64" s="31"/>
      <c r="D64" s="27"/>
      <c r="E64" s="17"/>
      <c r="F64" s="34" t="str">
        <f>IF(E64="","",C64*E64)</f>
        <v/>
      </c>
    </row>
    <row r="65" spans="1:12" x14ac:dyDescent="0.25">
      <c r="A65" s="85"/>
      <c r="B65" s="14" t="s">
        <v>135</v>
      </c>
      <c r="C65" s="31"/>
      <c r="D65" s="27"/>
      <c r="E65" s="17"/>
      <c r="F65" s="34" t="str">
        <f>IF(E65="","",C65*E65)</f>
        <v/>
      </c>
    </row>
    <row r="66" spans="1:12" ht="14.95" x14ac:dyDescent="0.25">
      <c r="A66" s="60"/>
      <c r="B66" s="2" t="s">
        <v>133</v>
      </c>
      <c r="C66" s="31">
        <v>4.96</v>
      </c>
      <c r="D66" s="27" t="s">
        <v>90</v>
      </c>
      <c r="E66" s="17"/>
      <c r="F66" s="34" t="str">
        <f>IF(E66="","",C66*E66)</f>
        <v/>
      </c>
    </row>
    <row r="67" spans="1:12" x14ac:dyDescent="0.25">
      <c r="A67" s="85"/>
      <c r="B67" s="36" t="s">
        <v>0</v>
      </c>
      <c r="C67" s="31"/>
      <c r="D67" s="27"/>
      <c r="E67" s="17"/>
      <c r="F67" s="34" t="str">
        <f>IF(E67="","",C67*E67)</f>
        <v/>
      </c>
    </row>
    <row r="68" spans="1:12" x14ac:dyDescent="0.25">
      <c r="A68" s="60"/>
      <c r="B68" s="89" t="s">
        <v>137</v>
      </c>
      <c r="C68" s="31">
        <v>0.51</v>
      </c>
      <c r="D68" s="27" t="s">
        <v>3</v>
      </c>
      <c r="E68" s="17"/>
      <c r="F68" s="34" t="str">
        <f>IF(E68="","",C68*E68)</f>
        <v/>
      </c>
    </row>
    <row r="69" spans="1:12" x14ac:dyDescent="0.25">
      <c r="A69" s="60"/>
      <c r="B69" s="89" t="s">
        <v>5</v>
      </c>
      <c r="C69" s="31">
        <v>0.44</v>
      </c>
      <c r="D69" s="27" t="s">
        <v>3</v>
      </c>
      <c r="E69" s="17"/>
      <c r="F69" s="34" t="str">
        <f>IF(E69="","",C69*E69)</f>
        <v/>
      </c>
    </row>
    <row r="70" spans="1:12" x14ac:dyDescent="0.25">
      <c r="A70" s="60"/>
      <c r="B70" s="89" t="s">
        <v>105</v>
      </c>
      <c r="C70" s="31">
        <v>1</v>
      </c>
      <c r="D70" s="27" t="s">
        <v>134</v>
      </c>
      <c r="E70" s="17"/>
      <c r="F70" s="34" t="str">
        <f>IF(E70="","",C70*E70)</f>
        <v/>
      </c>
    </row>
    <row r="71" spans="1:12" x14ac:dyDescent="0.25">
      <c r="A71" s="60"/>
      <c r="B71" s="87" t="s">
        <v>1</v>
      </c>
      <c r="C71" s="31"/>
      <c r="D71" s="27"/>
      <c r="E71" s="17"/>
      <c r="F71" s="34" t="str">
        <f>IF(E71="","",C71*E71)</f>
        <v/>
      </c>
    </row>
    <row r="72" spans="1:12" ht="43.5" customHeight="1" x14ac:dyDescent="0.25">
      <c r="A72" s="60"/>
      <c r="B72" s="2" t="s">
        <v>106</v>
      </c>
      <c r="C72" s="31">
        <v>98.33</v>
      </c>
      <c r="D72" s="27" t="s">
        <v>26</v>
      </c>
      <c r="E72" s="17"/>
      <c r="F72" s="34" t="str">
        <f>IF(E72="","",C72*E72)</f>
        <v/>
      </c>
    </row>
    <row r="73" spans="1:12" x14ac:dyDescent="0.25">
      <c r="A73" s="60"/>
      <c r="B73" s="2"/>
      <c r="C73" s="31"/>
      <c r="D73" s="27"/>
      <c r="E73" s="17"/>
      <c r="F73" s="34" t="str">
        <f>IF(E73="","",C73*E73)</f>
        <v/>
      </c>
      <c r="K73">
        <v>3.9800000000000002E-2</v>
      </c>
      <c r="L73">
        <v>495.72</v>
      </c>
    </row>
    <row r="74" spans="1:12" x14ac:dyDescent="0.25">
      <c r="A74" s="85"/>
      <c r="B74" s="14" t="s">
        <v>136</v>
      </c>
      <c r="C74" s="31"/>
      <c r="D74" s="27"/>
      <c r="E74" s="17"/>
      <c r="F74" s="34" t="str">
        <f>IF(E74="","",C74*E74)</f>
        <v/>
      </c>
      <c r="L74">
        <v>2.3130000000000002</v>
      </c>
    </row>
    <row r="75" spans="1:12" ht="14.95" x14ac:dyDescent="0.25">
      <c r="A75" s="60"/>
      <c r="B75" s="2" t="s">
        <v>133</v>
      </c>
      <c r="C75" s="31">
        <v>0.28999999999999998</v>
      </c>
      <c r="D75" s="27" t="s">
        <v>90</v>
      </c>
      <c r="E75" s="17"/>
      <c r="F75" s="34" t="str">
        <f>IF(E75="","",C75*E75)</f>
        <v/>
      </c>
    </row>
    <row r="76" spans="1:12" x14ac:dyDescent="0.25">
      <c r="A76" s="85"/>
      <c r="B76" s="36" t="s">
        <v>0</v>
      </c>
      <c r="C76" s="31"/>
      <c r="D76" s="27"/>
      <c r="E76" s="17"/>
      <c r="F76" s="34" t="str">
        <f>IF(E76="","",C76*E76)</f>
        <v/>
      </c>
    </row>
    <row r="77" spans="1:12" x14ac:dyDescent="0.25">
      <c r="A77" s="60"/>
      <c r="B77" s="89" t="s">
        <v>137</v>
      </c>
      <c r="C77" s="31">
        <v>10.8</v>
      </c>
      <c r="D77" s="27" t="s">
        <v>186</v>
      </c>
      <c r="E77" s="17"/>
      <c r="F77" s="34" t="str">
        <f>IF(E77="","",C77*E77)</f>
        <v/>
      </c>
    </row>
    <row r="78" spans="1:12" x14ac:dyDescent="0.25">
      <c r="A78" s="60"/>
      <c r="B78" s="89" t="s">
        <v>5</v>
      </c>
      <c r="C78" s="31">
        <v>38.79</v>
      </c>
      <c r="D78" s="27" t="s">
        <v>186</v>
      </c>
      <c r="E78" s="17"/>
      <c r="F78" s="34" t="str">
        <f>IF(E78="","",C78*E78)</f>
        <v/>
      </c>
    </row>
    <row r="79" spans="1:12" x14ac:dyDescent="0.25">
      <c r="A79" s="60"/>
      <c r="B79" s="89" t="s">
        <v>105</v>
      </c>
      <c r="C79" s="31">
        <v>1</v>
      </c>
      <c r="D79" s="27" t="s">
        <v>134</v>
      </c>
      <c r="E79" s="17"/>
      <c r="F79" s="34" t="str">
        <f>IF(E79="","",C79*E79)</f>
        <v/>
      </c>
    </row>
    <row r="80" spans="1:12" x14ac:dyDescent="0.25">
      <c r="A80" s="60"/>
      <c r="B80" s="87" t="s">
        <v>1</v>
      </c>
      <c r="C80" s="31"/>
      <c r="D80" s="27"/>
      <c r="E80" s="17"/>
      <c r="F80" s="34" t="str">
        <f>IF(E80="","",C80*E80)</f>
        <v/>
      </c>
    </row>
    <row r="81" spans="1:12" ht="43.5" customHeight="1" x14ac:dyDescent="0.25">
      <c r="A81" s="60"/>
      <c r="B81" s="2" t="s">
        <v>106</v>
      </c>
      <c r="C81" s="31">
        <v>5.15</v>
      </c>
      <c r="D81" s="27" t="s">
        <v>26</v>
      </c>
      <c r="E81" s="17"/>
      <c r="F81" s="34" t="str">
        <f>IF(E81="","",C81*E81)</f>
        <v/>
      </c>
    </row>
    <row r="82" spans="1:12" x14ac:dyDescent="0.25">
      <c r="A82" s="60"/>
      <c r="B82" s="2"/>
      <c r="C82" s="31"/>
      <c r="D82" s="27"/>
      <c r="E82" s="17"/>
      <c r="F82" s="34" t="str">
        <f>IF(E82="","",C82*E82)</f>
        <v/>
      </c>
    </row>
    <row r="83" spans="1:12" x14ac:dyDescent="0.25">
      <c r="A83" s="85"/>
      <c r="B83" s="14" t="s">
        <v>190</v>
      </c>
      <c r="C83" s="31"/>
      <c r="D83" s="27"/>
      <c r="E83" s="17"/>
      <c r="F83" s="34" t="str">
        <f>IF(E83="","",C83*E83)</f>
        <v/>
      </c>
    </row>
    <row r="84" spans="1:12" ht="14.95" x14ac:dyDescent="0.25">
      <c r="A84" s="60"/>
      <c r="B84" s="2" t="s">
        <v>133</v>
      </c>
      <c r="C84" s="31">
        <v>0.44</v>
      </c>
      <c r="D84" s="27" t="s">
        <v>90</v>
      </c>
      <c r="E84" s="17"/>
      <c r="F84" s="34" t="str">
        <f>IF(E84="","",C84*E84)</f>
        <v/>
      </c>
    </row>
    <row r="85" spans="1:12" x14ac:dyDescent="0.25">
      <c r="A85" s="85"/>
      <c r="B85" s="36" t="s">
        <v>0</v>
      </c>
      <c r="C85" s="31"/>
      <c r="D85" s="27"/>
      <c r="E85" s="17"/>
      <c r="F85" s="34" t="str">
        <f>IF(E85="","",C85*E85)</f>
        <v/>
      </c>
    </row>
    <row r="86" spans="1:12" x14ac:dyDescent="0.25">
      <c r="A86" s="60"/>
      <c r="B86" s="89" t="s">
        <v>137</v>
      </c>
      <c r="C86" s="31">
        <v>12.96</v>
      </c>
      <c r="D86" s="27" t="s">
        <v>186</v>
      </c>
      <c r="E86" s="17"/>
      <c r="F86" s="34" t="str">
        <f>IF(E86="","",C86*E86)</f>
        <v/>
      </c>
    </row>
    <row r="87" spans="1:12" x14ac:dyDescent="0.25">
      <c r="A87" s="60"/>
      <c r="B87" s="89" t="s">
        <v>5</v>
      </c>
      <c r="C87" s="31">
        <v>51.84</v>
      </c>
      <c r="D87" s="27" t="s">
        <v>186</v>
      </c>
      <c r="E87" s="17"/>
      <c r="F87" s="34" t="str">
        <f>IF(E87="","",C87*E87)</f>
        <v/>
      </c>
    </row>
    <row r="88" spans="1:12" x14ac:dyDescent="0.25">
      <c r="A88" s="60"/>
      <c r="B88" s="89" t="s">
        <v>105</v>
      </c>
      <c r="C88" s="31">
        <v>1</v>
      </c>
      <c r="D88" s="27" t="s">
        <v>134</v>
      </c>
      <c r="E88" s="17"/>
      <c r="F88" s="34" t="str">
        <f>IF(E88="","",C88*E88)</f>
        <v/>
      </c>
    </row>
    <row r="89" spans="1:12" x14ac:dyDescent="0.25">
      <c r="A89" s="60"/>
      <c r="B89" s="87" t="s">
        <v>1</v>
      </c>
      <c r="C89" s="31"/>
      <c r="D89" s="27"/>
      <c r="E89" s="17"/>
      <c r="F89" s="34" t="str">
        <f>IF(E89="","",C89*E89)</f>
        <v/>
      </c>
    </row>
    <row r="90" spans="1:12" ht="43.5" customHeight="1" x14ac:dyDescent="0.25">
      <c r="A90" s="60"/>
      <c r="B90" s="2" t="s">
        <v>106</v>
      </c>
      <c r="C90" s="31">
        <v>10.210000000000001</v>
      </c>
      <c r="D90" s="27" t="s">
        <v>26</v>
      </c>
      <c r="E90" s="17"/>
      <c r="F90" s="34" t="str">
        <f>IF(E90="","",C90*E90)</f>
        <v/>
      </c>
    </row>
    <row r="91" spans="1:12" x14ac:dyDescent="0.25">
      <c r="A91" s="60"/>
      <c r="B91" s="2"/>
      <c r="C91" s="31"/>
      <c r="D91" s="27"/>
      <c r="E91" s="17"/>
      <c r="F91" s="34" t="str">
        <f>IF(E91="","",C91*E91)</f>
        <v/>
      </c>
    </row>
    <row r="92" spans="1:12" x14ac:dyDescent="0.25">
      <c r="A92" s="145"/>
      <c r="B92" s="146"/>
      <c r="C92" s="146"/>
      <c r="D92" s="146"/>
      <c r="E92" s="146"/>
      <c r="F92" s="161"/>
    </row>
    <row r="93" spans="1:12" ht="14.95" thickBot="1" x14ac:dyDescent="0.3">
      <c r="A93" s="204">
        <v>3.4</v>
      </c>
      <c r="B93" s="264" t="s">
        <v>70</v>
      </c>
      <c r="C93" s="265"/>
      <c r="D93" s="265"/>
      <c r="E93" s="265"/>
      <c r="F93" s="157"/>
    </row>
    <row r="94" spans="1:12" ht="14.95" thickTop="1" x14ac:dyDescent="0.25">
      <c r="A94" s="30"/>
      <c r="B94" s="14"/>
      <c r="C94" s="31"/>
      <c r="D94" s="27"/>
      <c r="E94" s="17"/>
      <c r="F94" s="78"/>
    </row>
    <row r="95" spans="1:12" x14ac:dyDescent="0.25">
      <c r="A95" s="85"/>
      <c r="B95" s="14" t="s">
        <v>180</v>
      </c>
      <c r="C95" s="31"/>
      <c r="D95" s="27"/>
      <c r="E95" s="17"/>
      <c r="F95" s="34" t="str">
        <f>IF(E95="","",C95*E95)</f>
        <v/>
      </c>
      <c r="I95">
        <f>1.85+2.5</f>
        <v>4.3499999999999996</v>
      </c>
      <c r="J95">
        <f>I95/0.12</f>
        <v>36.25</v>
      </c>
      <c r="K95">
        <f>J95*I96</f>
        <v>176.60999999999999</v>
      </c>
      <c r="L95">
        <f>K95*2</f>
        <v>353.21999999999997</v>
      </c>
    </row>
    <row r="96" spans="1:12" ht="14.95" x14ac:dyDescent="0.25">
      <c r="A96" s="60"/>
      <c r="B96" s="2" t="s">
        <v>132</v>
      </c>
      <c r="C96" s="31">
        <v>2.5499999999999998</v>
      </c>
      <c r="D96" s="27" t="s">
        <v>90</v>
      </c>
      <c r="E96" s="28"/>
      <c r="F96" s="34" t="str">
        <f>IF(E96="","",C96*E96)</f>
        <v/>
      </c>
      <c r="I96">
        <v>4.8719999999999999</v>
      </c>
      <c r="J96">
        <f>I96/0.12</f>
        <v>40.6</v>
      </c>
      <c r="K96">
        <f>J96*I95</f>
        <v>176.60999999999999</v>
      </c>
      <c r="L96">
        <f>K96*2</f>
        <v>353.21999999999997</v>
      </c>
    </row>
    <row r="97" spans="1:12" x14ac:dyDescent="0.25">
      <c r="A97" s="85"/>
      <c r="B97" s="36" t="s">
        <v>0</v>
      </c>
      <c r="C97" s="31"/>
      <c r="D97" s="27"/>
      <c r="E97" s="28"/>
      <c r="F97" s="34" t="str">
        <f>IF(E97="","",C97*E97)</f>
        <v/>
      </c>
      <c r="L97">
        <f>SUM(L95:L96)</f>
        <v>706.43999999999994</v>
      </c>
    </row>
    <row r="98" spans="1:12" x14ac:dyDescent="0.25">
      <c r="A98" s="60"/>
      <c r="B98" s="89" t="s">
        <v>4</v>
      </c>
      <c r="C98" s="31">
        <v>436.08</v>
      </c>
      <c r="D98" s="27" t="s">
        <v>186</v>
      </c>
      <c r="E98" s="28"/>
      <c r="F98" s="34" t="str">
        <f>IF(E98="","",C98*E98)</f>
        <v/>
      </c>
    </row>
    <row r="99" spans="1:12" x14ac:dyDescent="0.25">
      <c r="A99" s="60"/>
      <c r="B99" s="87" t="s">
        <v>1</v>
      </c>
      <c r="C99" s="31"/>
      <c r="D99" s="27"/>
      <c r="E99" s="28"/>
      <c r="F99" s="34" t="str">
        <f>IF(E99="","",C99*E99)</f>
        <v/>
      </c>
    </row>
    <row r="100" spans="1:12" ht="43.5" customHeight="1" x14ac:dyDescent="0.25">
      <c r="A100" s="60"/>
      <c r="B100" s="2" t="s">
        <v>106</v>
      </c>
      <c r="C100" s="31">
        <v>23.37</v>
      </c>
      <c r="D100" s="27" t="s">
        <v>26</v>
      </c>
      <c r="E100" s="28"/>
      <c r="F100" s="34" t="str">
        <f>IF(E100="","",C100*E100)</f>
        <v/>
      </c>
    </row>
    <row r="101" spans="1:12" x14ac:dyDescent="0.25">
      <c r="A101" s="60"/>
      <c r="B101" s="89"/>
      <c r="C101" s="31"/>
      <c r="D101" s="27"/>
      <c r="E101" s="28"/>
      <c r="F101" s="34" t="str">
        <f>IF(E101="","",C101*E101)</f>
        <v/>
      </c>
    </row>
    <row r="102" spans="1:12" x14ac:dyDescent="0.25">
      <c r="A102" s="85"/>
      <c r="B102" s="14" t="s">
        <v>191</v>
      </c>
      <c r="C102" s="31"/>
      <c r="D102" s="27"/>
      <c r="E102" s="28"/>
      <c r="F102" s="34" t="str">
        <f>IF(E102="","",C102*E102)</f>
        <v/>
      </c>
    </row>
    <row r="103" spans="1:12" ht="14.95" x14ac:dyDescent="0.25">
      <c r="A103" s="60"/>
      <c r="B103" s="2" t="s">
        <v>133</v>
      </c>
      <c r="C103" s="31">
        <v>6.97</v>
      </c>
      <c r="D103" s="27" t="s">
        <v>90</v>
      </c>
      <c r="E103" s="28"/>
      <c r="F103" s="34" t="str">
        <f>IF(E103="","",C103*E103)</f>
        <v/>
      </c>
      <c r="H103">
        <f>25.392+23.36+50.8198</f>
        <v>99.571799999999996</v>
      </c>
    </row>
    <row r="104" spans="1:12" x14ac:dyDescent="0.25">
      <c r="A104" s="85"/>
      <c r="B104" s="36" t="s">
        <v>0</v>
      </c>
      <c r="C104" s="31"/>
      <c r="D104" s="27"/>
      <c r="E104" s="28"/>
      <c r="F104" s="34" t="str">
        <f>IF(E104="","",C104*E104)</f>
        <v/>
      </c>
    </row>
    <row r="105" spans="1:12" x14ac:dyDescent="0.25">
      <c r="A105" s="60"/>
      <c r="B105" s="89" t="s">
        <v>2</v>
      </c>
      <c r="C105" s="31">
        <v>0.12</v>
      </c>
      <c r="D105" s="27" t="s">
        <v>3</v>
      </c>
      <c r="E105" s="28"/>
      <c r="F105" s="34" t="str">
        <f>IF(E105="","",C105*E105)</f>
        <v/>
      </c>
    </row>
    <row r="106" spans="1:12" x14ac:dyDescent="0.25">
      <c r="A106" s="60"/>
      <c r="B106" s="89" t="s">
        <v>5</v>
      </c>
      <c r="C106" s="31">
        <v>0.18</v>
      </c>
      <c r="D106" s="27" t="s">
        <v>3</v>
      </c>
      <c r="E106" s="28"/>
      <c r="F106" s="34" t="str">
        <f>IF(E106="","",C106*E106)</f>
        <v/>
      </c>
    </row>
    <row r="107" spans="1:12" x14ac:dyDescent="0.25">
      <c r="A107" s="60"/>
      <c r="B107" s="89" t="s">
        <v>6</v>
      </c>
      <c r="C107" s="31">
        <v>0.63</v>
      </c>
      <c r="D107" s="27" t="s">
        <v>3</v>
      </c>
      <c r="E107" s="28"/>
      <c r="F107" s="34" t="str">
        <f>IF(E107="","",C107*E107)</f>
        <v/>
      </c>
    </row>
    <row r="108" spans="1:12" x14ac:dyDescent="0.25">
      <c r="A108" s="60"/>
      <c r="B108" s="89" t="s">
        <v>105</v>
      </c>
      <c r="C108" s="31">
        <v>1</v>
      </c>
      <c r="D108" s="27" t="s">
        <v>134</v>
      </c>
      <c r="E108" s="28"/>
      <c r="F108" s="34" t="str">
        <f>IF(E108="","",C108*E108)</f>
        <v/>
      </c>
    </row>
    <row r="109" spans="1:12" x14ac:dyDescent="0.25">
      <c r="A109" s="60"/>
      <c r="B109" s="87" t="s">
        <v>1</v>
      </c>
      <c r="C109" s="31"/>
      <c r="D109" s="27"/>
      <c r="E109" s="28"/>
      <c r="F109" s="34" t="str">
        <f>IF(E109="","",C109*E109)</f>
        <v/>
      </c>
    </row>
    <row r="110" spans="1:12" ht="43.5" customHeight="1" x14ac:dyDescent="0.25">
      <c r="A110" s="60"/>
      <c r="B110" s="2" t="s">
        <v>106</v>
      </c>
      <c r="C110" s="31">
        <v>89.62</v>
      </c>
      <c r="D110" s="27" t="s">
        <v>26</v>
      </c>
      <c r="E110" s="28"/>
      <c r="F110" s="34" t="str">
        <f>IF(E110="","",C110*E110)</f>
        <v/>
      </c>
    </row>
    <row r="111" spans="1:12" x14ac:dyDescent="0.25">
      <c r="A111" s="60"/>
      <c r="B111" s="2"/>
      <c r="C111" s="31"/>
      <c r="D111" s="27"/>
      <c r="E111" s="28"/>
      <c r="F111" s="34" t="str">
        <f>IF(E111="","",C111*E111)</f>
        <v/>
      </c>
    </row>
    <row r="112" spans="1:12" x14ac:dyDescent="0.25">
      <c r="A112" s="85"/>
      <c r="B112" s="14" t="s">
        <v>192</v>
      </c>
      <c r="C112" s="31"/>
      <c r="D112" s="27"/>
      <c r="E112" s="28"/>
      <c r="F112" s="34" t="str">
        <f>IF(E112="","",C112*E112)</f>
        <v/>
      </c>
      <c r="H112">
        <v>12.69</v>
      </c>
    </row>
    <row r="113" spans="1:8" ht="14.95" x14ac:dyDescent="0.25">
      <c r="A113" s="60"/>
      <c r="B113" s="2" t="s">
        <v>133</v>
      </c>
      <c r="C113" s="31">
        <v>1.02</v>
      </c>
      <c r="D113" s="27" t="s">
        <v>90</v>
      </c>
      <c r="E113" s="28"/>
      <c r="F113" s="34" t="str">
        <f>IF(E113="","",C113*E113)</f>
        <v/>
      </c>
    </row>
    <row r="114" spans="1:8" x14ac:dyDescent="0.25">
      <c r="A114" s="85"/>
      <c r="B114" s="36" t="s">
        <v>0</v>
      </c>
      <c r="C114" s="31"/>
      <c r="D114" s="27"/>
      <c r="E114" s="28"/>
      <c r="F114" s="34" t="str">
        <f>IF(E114="","",C114*E114)</f>
        <v/>
      </c>
    </row>
    <row r="115" spans="1:8" x14ac:dyDescent="0.25">
      <c r="A115" s="60"/>
      <c r="B115" s="89" t="s">
        <v>2</v>
      </c>
      <c r="C115" s="31">
        <v>16.920000000000002</v>
      </c>
      <c r="D115" s="27" t="s">
        <v>186</v>
      </c>
      <c r="E115" s="28"/>
      <c r="F115" s="34" t="str">
        <f>IF(E115="","",C115*E115)</f>
        <v/>
      </c>
    </row>
    <row r="116" spans="1:8" x14ac:dyDescent="0.25">
      <c r="A116" s="60"/>
      <c r="B116" s="89" t="s">
        <v>6</v>
      </c>
      <c r="C116" s="31">
        <v>0.12</v>
      </c>
      <c r="D116" s="27" t="s">
        <v>3</v>
      </c>
      <c r="E116" s="28"/>
      <c r="F116" s="34" t="str">
        <f>IF(E116="","",C116*E116)</f>
        <v/>
      </c>
    </row>
    <row r="117" spans="1:8" x14ac:dyDescent="0.25">
      <c r="A117" s="60"/>
      <c r="B117" s="89" t="s">
        <v>105</v>
      </c>
      <c r="C117" s="31">
        <v>1</v>
      </c>
      <c r="D117" s="27" t="s">
        <v>134</v>
      </c>
      <c r="E117" s="28"/>
      <c r="F117" s="34" t="str">
        <f>IF(E117="","",C117*E117)</f>
        <v/>
      </c>
    </row>
    <row r="118" spans="1:8" x14ac:dyDescent="0.25">
      <c r="A118" s="60"/>
      <c r="B118" s="87" t="s">
        <v>1</v>
      </c>
      <c r="C118" s="31"/>
      <c r="D118" s="27"/>
      <c r="E118" s="28"/>
      <c r="F118" s="34" t="str">
        <f>IF(E118="","",C118*E118)</f>
        <v/>
      </c>
    </row>
    <row r="119" spans="1:8" ht="43.5" customHeight="1" x14ac:dyDescent="0.25">
      <c r="A119" s="60"/>
      <c r="B119" s="2" t="s">
        <v>106</v>
      </c>
      <c r="C119" s="31">
        <v>7.61</v>
      </c>
      <c r="D119" s="27" t="s">
        <v>26</v>
      </c>
      <c r="E119" s="28"/>
      <c r="F119" s="34" t="str">
        <f>IF(E119="","",C119*E119)</f>
        <v/>
      </c>
    </row>
    <row r="120" spans="1:8" x14ac:dyDescent="0.25">
      <c r="A120" s="60"/>
      <c r="B120" s="2"/>
      <c r="C120" s="31"/>
      <c r="D120" s="27"/>
      <c r="E120" s="28"/>
      <c r="F120" s="34" t="str">
        <f>IF(E120="","",C120*E120)</f>
        <v/>
      </c>
    </row>
    <row r="121" spans="1:8" x14ac:dyDescent="0.25">
      <c r="A121" s="85"/>
      <c r="B121" s="14" t="s">
        <v>193</v>
      </c>
      <c r="C121" s="31"/>
      <c r="D121" s="27"/>
      <c r="E121" s="28"/>
      <c r="F121" s="34" t="str">
        <f>IF(E121="","",C121*E121)</f>
        <v/>
      </c>
    </row>
    <row r="122" spans="1:8" ht="14.95" x14ac:dyDescent="0.25">
      <c r="A122" s="60"/>
      <c r="B122" s="2" t="s">
        <v>133</v>
      </c>
      <c r="C122" s="31">
        <v>8.85</v>
      </c>
      <c r="D122" s="27" t="s">
        <v>90</v>
      </c>
      <c r="E122" s="28"/>
      <c r="F122" s="34" t="str">
        <f>IF(E122="","",C122*E122)</f>
        <v/>
      </c>
      <c r="H122">
        <f>80.988+45.648</f>
        <v>126.636</v>
      </c>
    </row>
    <row r="123" spans="1:8" x14ac:dyDescent="0.25">
      <c r="A123" s="85"/>
      <c r="B123" s="36" t="s">
        <v>0</v>
      </c>
      <c r="C123" s="31"/>
      <c r="D123" s="27"/>
      <c r="E123" s="28"/>
      <c r="F123" s="34" t="str">
        <f>IF(E123="","",C123*E123)</f>
        <v/>
      </c>
    </row>
    <row r="124" spans="1:8" x14ac:dyDescent="0.25">
      <c r="A124" s="60"/>
      <c r="B124" s="89" t="s">
        <v>2</v>
      </c>
      <c r="C124" s="31">
        <v>0.15</v>
      </c>
      <c r="D124" s="27" t="s">
        <v>3</v>
      </c>
      <c r="E124" s="28"/>
      <c r="F124" s="34" t="str">
        <f>IF(E124="","",C124*E124)</f>
        <v/>
      </c>
    </row>
    <row r="125" spans="1:8" x14ac:dyDescent="0.25">
      <c r="A125" s="60"/>
      <c r="B125" s="89" t="s">
        <v>6</v>
      </c>
      <c r="C125" s="31">
        <v>0.81</v>
      </c>
      <c r="D125" s="27" t="s">
        <v>3</v>
      </c>
      <c r="E125" s="28"/>
      <c r="F125" s="34" t="str">
        <f>IF(E125="","",C125*E125)</f>
        <v/>
      </c>
    </row>
    <row r="126" spans="1:8" x14ac:dyDescent="0.25">
      <c r="A126" s="60"/>
      <c r="B126" s="89" t="s">
        <v>105</v>
      </c>
      <c r="C126" s="31">
        <v>1</v>
      </c>
      <c r="D126" s="27" t="s">
        <v>134</v>
      </c>
      <c r="E126" s="28"/>
      <c r="F126" s="34" t="str">
        <f>IF(E126="","",C126*E126)</f>
        <v/>
      </c>
    </row>
    <row r="127" spans="1:8" x14ac:dyDescent="0.25">
      <c r="A127" s="60"/>
      <c r="B127" s="87" t="s">
        <v>1</v>
      </c>
      <c r="C127" s="31"/>
      <c r="D127" s="27"/>
      <c r="E127" s="28"/>
      <c r="F127" s="34" t="str">
        <f>IF(E127="","",C127*E127)</f>
        <v/>
      </c>
    </row>
    <row r="128" spans="1:8" ht="43.5" customHeight="1" x14ac:dyDescent="0.25">
      <c r="A128" s="60"/>
      <c r="B128" s="2" t="s">
        <v>106</v>
      </c>
      <c r="C128" s="31">
        <v>69.650000000000006</v>
      </c>
      <c r="D128" s="27" t="s">
        <v>26</v>
      </c>
      <c r="E128" s="28"/>
      <c r="F128" s="34" t="str">
        <f>IF(E128="","",C128*E128)</f>
        <v/>
      </c>
    </row>
    <row r="129" spans="1:8" x14ac:dyDescent="0.25">
      <c r="A129" s="60"/>
      <c r="B129" s="2"/>
      <c r="C129" s="31"/>
      <c r="D129" s="27"/>
      <c r="E129" s="28"/>
      <c r="F129" s="34" t="str">
        <f>IF(E129="","",C129*E129)</f>
        <v/>
      </c>
    </row>
    <row r="130" spans="1:8" x14ac:dyDescent="0.25">
      <c r="A130" s="60"/>
      <c r="B130" s="2"/>
      <c r="C130" s="31"/>
      <c r="D130" s="27"/>
      <c r="E130" s="28"/>
      <c r="F130" s="34" t="str">
        <f>IF(E130="","",C130*E130)</f>
        <v/>
      </c>
    </row>
    <row r="131" spans="1:8" x14ac:dyDescent="0.25">
      <c r="A131" s="85"/>
      <c r="B131" s="14" t="s">
        <v>194</v>
      </c>
      <c r="C131" s="31"/>
      <c r="D131" s="27"/>
      <c r="E131" s="28"/>
      <c r="F131" s="34" t="str">
        <f>IF(E131="","",C131*E131)</f>
        <v/>
      </c>
    </row>
    <row r="132" spans="1:8" ht="14.95" x14ac:dyDescent="0.25">
      <c r="A132" s="60"/>
      <c r="B132" s="2" t="s">
        <v>133</v>
      </c>
      <c r="C132" s="31">
        <v>1.54</v>
      </c>
      <c r="D132" s="27" t="s">
        <v>90</v>
      </c>
      <c r="E132" s="28"/>
      <c r="F132" s="34" t="str">
        <f>IF(E132="","",C132*E132)</f>
        <v/>
      </c>
      <c r="H132">
        <v>34.1492</v>
      </c>
    </row>
    <row r="133" spans="1:8" x14ac:dyDescent="0.25">
      <c r="A133" s="85"/>
      <c r="B133" s="36" t="s">
        <v>0</v>
      </c>
      <c r="C133" s="31"/>
      <c r="D133" s="27"/>
      <c r="E133" s="28"/>
      <c r="F133" s="34" t="str">
        <f>IF(E133="","",C133*E133)</f>
        <v/>
      </c>
    </row>
    <row r="134" spans="1:8" x14ac:dyDescent="0.25">
      <c r="A134" s="60"/>
      <c r="B134" s="89" t="s">
        <v>2</v>
      </c>
      <c r="C134" s="31">
        <v>50.6</v>
      </c>
      <c r="D134" s="27" t="s">
        <v>186</v>
      </c>
      <c r="E134" s="28"/>
      <c r="F134" s="34" t="str">
        <f>IF(E134="","",C134*E134)</f>
        <v/>
      </c>
    </row>
    <row r="135" spans="1:8" x14ac:dyDescent="0.25">
      <c r="A135" s="60"/>
      <c r="B135" s="89" t="s">
        <v>5</v>
      </c>
      <c r="C135" s="31">
        <v>0.12</v>
      </c>
      <c r="D135" s="27" t="s">
        <v>3</v>
      </c>
      <c r="E135" s="28"/>
      <c r="F135" s="34" t="str">
        <f>IF(E135="","",C135*E135)</f>
        <v/>
      </c>
    </row>
    <row r="136" spans="1:8" x14ac:dyDescent="0.25">
      <c r="A136" s="60"/>
      <c r="B136" s="89" t="s">
        <v>105</v>
      </c>
      <c r="C136" s="31">
        <v>1</v>
      </c>
      <c r="D136" s="27" t="s">
        <v>134</v>
      </c>
      <c r="E136" s="28"/>
      <c r="F136" s="34" t="str">
        <f>IF(E136="","",C136*E136)</f>
        <v/>
      </c>
    </row>
    <row r="137" spans="1:8" x14ac:dyDescent="0.25">
      <c r="A137" s="60"/>
      <c r="B137" s="87" t="s">
        <v>1</v>
      </c>
      <c r="C137" s="31"/>
      <c r="D137" s="27"/>
      <c r="E137" s="28"/>
      <c r="F137" s="34" t="str">
        <f>IF(E137="","",C137*E137)</f>
        <v/>
      </c>
    </row>
    <row r="138" spans="1:8" ht="43.5" customHeight="1" x14ac:dyDescent="0.25">
      <c r="A138" s="60"/>
      <c r="B138" s="2" t="s">
        <v>106</v>
      </c>
      <c r="C138" s="31">
        <v>15.37</v>
      </c>
      <c r="D138" s="27" t="s">
        <v>26</v>
      </c>
      <c r="E138" s="28"/>
      <c r="F138" s="34" t="str">
        <f>IF(E138="","",C138*E138)</f>
        <v/>
      </c>
    </row>
    <row r="139" spans="1:8" x14ac:dyDescent="0.25">
      <c r="A139" s="60"/>
      <c r="B139" s="2"/>
      <c r="C139" s="31"/>
      <c r="D139" s="27"/>
      <c r="E139" s="28"/>
      <c r="F139" s="34" t="str">
        <f>IF(E139="","",C139*E139)</f>
        <v/>
      </c>
    </row>
    <row r="140" spans="1:8" x14ac:dyDescent="0.25">
      <c r="A140" s="60"/>
      <c r="B140" s="14" t="s">
        <v>267</v>
      </c>
      <c r="C140" s="31"/>
      <c r="D140" s="27"/>
      <c r="E140" s="28"/>
      <c r="F140" s="34" t="str">
        <f>IF(E140="","",C140*E140)</f>
        <v/>
      </c>
    </row>
    <row r="141" spans="1:8" ht="14.95" x14ac:dyDescent="0.25">
      <c r="A141" s="60"/>
      <c r="B141" s="2" t="s">
        <v>133</v>
      </c>
      <c r="C141" s="31">
        <v>0.45</v>
      </c>
      <c r="D141" s="27" t="s">
        <v>90</v>
      </c>
      <c r="E141" s="28"/>
      <c r="F141" s="34" t="str">
        <f>IF(E141="","",C141*E141)</f>
        <v/>
      </c>
    </row>
    <row r="142" spans="1:8" x14ac:dyDescent="0.25">
      <c r="A142" s="60"/>
      <c r="B142" s="36" t="s">
        <v>0</v>
      </c>
      <c r="C142" s="31"/>
      <c r="D142" s="27"/>
      <c r="E142" s="28"/>
      <c r="F142" s="34" t="str">
        <f>IF(E142="","",C142*E142)</f>
        <v/>
      </c>
    </row>
    <row r="143" spans="1:8" x14ac:dyDescent="0.25">
      <c r="A143" s="60"/>
      <c r="B143" s="89" t="s">
        <v>137</v>
      </c>
      <c r="C143" s="31">
        <v>8.2799999999999994</v>
      </c>
      <c r="D143" s="27" t="s">
        <v>186</v>
      </c>
      <c r="E143" s="28"/>
      <c r="F143" s="34" t="str">
        <f>IF(E143="","",C143*E143)</f>
        <v/>
      </c>
    </row>
    <row r="144" spans="1:8" x14ac:dyDescent="0.25">
      <c r="A144" s="60"/>
      <c r="B144" s="89" t="s">
        <v>5</v>
      </c>
      <c r="C144" s="31">
        <v>39.72</v>
      </c>
      <c r="D144" s="27" t="s">
        <v>186</v>
      </c>
      <c r="E144" s="28"/>
      <c r="F144" s="34" t="str">
        <f>IF(E144="","",C144*E144)</f>
        <v/>
      </c>
    </row>
    <row r="145" spans="1:6" x14ac:dyDescent="0.25">
      <c r="A145" s="60"/>
      <c r="B145" s="89" t="s">
        <v>105</v>
      </c>
      <c r="C145" s="31">
        <v>1</v>
      </c>
      <c r="D145" s="27" t="s">
        <v>134</v>
      </c>
      <c r="E145" s="28"/>
      <c r="F145" s="34" t="str">
        <f>IF(E145="","",C145*E145)</f>
        <v/>
      </c>
    </row>
    <row r="146" spans="1:6" x14ac:dyDescent="0.25">
      <c r="A146" s="60"/>
      <c r="B146" s="87" t="s">
        <v>1</v>
      </c>
      <c r="C146" s="31"/>
      <c r="D146" s="27"/>
      <c r="E146" s="28"/>
      <c r="F146" s="34" t="str">
        <f>IF(E146="","",C146*E146)</f>
        <v/>
      </c>
    </row>
    <row r="147" spans="1:6" ht="43.5" customHeight="1" x14ac:dyDescent="0.25">
      <c r="A147" s="60"/>
      <c r="B147" s="2" t="s">
        <v>106</v>
      </c>
      <c r="C147" s="31">
        <v>0.45</v>
      </c>
      <c r="D147" s="27" t="s">
        <v>26</v>
      </c>
      <c r="E147" s="28"/>
      <c r="F147" s="34" t="str">
        <f>IF(E147="","",C147*E147)</f>
        <v/>
      </c>
    </row>
    <row r="148" spans="1:6" x14ac:dyDescent="0.25">
      <c r="A148" s="60"/>
      <c r="B148" s="2"/>
      <c r="C148" s="31"/>
      <c r="D148" s="27"/>
      <c r="E148" s="28"/>
      <c r="F148" s="34" t="str">
        <f>IF(E148="","",C148*E148)</f>
        <v/>
      </c>
    </row>
    <row r="149" spans="1:6" x14ac:dyDescent="0.25">
      <c r="A149" s="60"/>
      <c r="B149" s="2"/>
      <c r="C149" s="31"/>
      <c r="D149" s="27"/>
      <c r="E149" s="28"/>
      <c r="F149" s="151"/>
    </row>
    <row r="150" spans="1:6" x14ac:dyDescent="0.25">
      <c r="A150" s="148"/>
      <c r="B150" s="149"/>
      <c r="C150" s="149"/>
      <c r="D150" s="149"/>
      <c r="E150" s="149"/>
      <c r="F150" s="150" t="s">
        <v>274</v>
      </c>
    </row>
  </sheetData>
  <mergeCells count="3">
    <mergeCell ref="B14:E14"/>
    <mergeCell ref="B57:E57"/>
    <mergeCell ref="B93:E93"/>
  </mergeCells>
  <pageMargins left="0.7" right="0.7" top="0.75" bottom="0.75" header="0.3" footer="0.3"/>
  <pageSetup paperSize="9" scale="84" fitToHeight="0" orientation="portrait" r:id="rId1"/>
  <headerFooter>
    <oddHeader>&amp;L&amp;A</oddHeader>
    <oddFooter>&amp;R&amp;P of &amp;N</oddFooter>
  </headerFooter>
  <rowBreaks count="3" manualBreakCount="3">
    <brk id="13" max="16383" man="1"/>
    <brk id="56" max="16383" man="1"/>
    <brk id="92"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9"/>
  <sheetViews>
    <sheetView view="pageBreakPreview" zoomScaleNormal="100" zoomScaleSheetLayoutView="100" workbookViewId="0">
      <selection activeCell="F15" sqref="F15"/>
    </sheetView>
  </sheetViews>
  <sheetFormatPr defaultRowHeight="14.3" x14ac:dyDescent="0.25"/>
  <cols>
    <col min="1" max="1" width="5.625" customWidth="1"/>
    <col min="2" max="2" width="48.875" customWidth="1"/>
    <col min="3" max="3" width="8" bestFit="1" customWidth="1"/>
    <col min="4" max="4" width="5.875" customWidth="1"/>
    <col min="5" max="5" width="14.375" customWidth="1"/>
    <col min="6" max="6" width="18.625" customWidth="1"/>
  </cols>
  <sheetData>
    <row r="1" spans="1:6" ht="14.95" x14ac:dyDescent="0.25">
      <c r="A1" s="5" t="s">
        <v>14</v>
      </c>
      <c r="B1" s="6" t="s">
        <v>15</v>
      </c>
      <c r="C1" s="7" t="s">
        <v>16</v>
      </c>
      <c r="D1" s="8" t="s">
        <v>17</v>
      </c>
      <c r="E1" s="6" t="s">
        <v>130</v>
      </c>
      <c r="F1" s="9" t="s">
        <v>18</v>
      </c>
    </row>
    <row r="2" spans="1:6" ht="15.8" thickBot="1" x14ac:dyDescent="0.3">
      <c r="A2" s="10">
        <v>4</v>
      </c>
      <c r="B2" s="257" t="s">
        <v>67</v>
      </c>
      <c r="C2" s="258"/>
      <c r="D2" s="258"/>
      <c r="E2" s="268"/>
      <c r="F2" s="11"/>
    </row>
    <row r="3" spans="1:6" ht="15.8" thickTop="1" x14ac:dyDescent="0.25">
      <c r="A3" s="50"/>
      <c r="B3" s="14"/>
      <c r="C3" s="31"/>
      <c r="D3" s="27"/>
      <c r="E3" s="17"/>
      <c r="F3" s="18"/>
    </row>
    <row r="4" spans="1:6" ht="14.95" x14ac:dyDescent="0.25">
      <c r="A4" s="47"/>
      <c r="B4" s="14" t="s">
        <v>20</v>
      </c>
      <c r="C4" s="242"/>
      <c r="D4" s="27"/>
      <c r="E4" s="46"/>
      <c r="F4" s="45"/>
    </row>
    <row r="5" spans="1:6" ht="72.7" customHeight="1" x14ac:dyDescent="0.25">
      <c r="A5" s="25" t="s">
        <v>35</v>
      </c>
      <c r="B5" s="36" t="s">
        <v>55</v>
      </c>
      <c r="C5" s="242"/>
      <c r="D5" s="27"/>
      <c r="E5" s="46"/>
      <c r="F5" s="45"/>
    </row>
    <row r="6" spans="1:6" ht="76.599999999999994" x14ac:dyDescent="0.25">
      <c r="A6" s="25" t="s">
        <v>33</v>
      </c>
      <c r="B6" s="36" t="s">
        <v>68</v>
      </c>
      <c r="C6" s="242"/>
      <c r="D6" s="27"/>
      <c r="E6" s="46"/>
      <c r="F6" s="45"/>
    </row>
    <row r="7" spans="1:6" ht="29.25" customHeight="1" x14ac:dyDescent="0.25">
      <c r="A7" s="25" t="s">
        <v>46</v>
      </c>
      <c r="B7" s="36" t="s">
        <v>56</v>
      </c>
      <c r="C7" s="242"/>
      <c r="D7" s="27"/>
      <c r="E7" s="46"/>
      <c r="F7" s="45"/>
    </row>
    <row r="8" spans="1:6" ht="33.799999999999997" customHeight="1" x14ac:dyDescent="0.25">
      <c r="A8" s="25" t="s">
        <v>44</v>
      </c>
      <c r="B8" s="36" t="s">
        <v>57</v>
      </c>
      <c r="C8" s="15"/>
      <c r="D8" s="16"/>
      <c r="E8" s="17"/>
      <c r="F8" s="18"/>
    </row>
    <row r="9" spans="1:6" ht="30.75" customHeight="1" x14ac:dyDescent="0.25">
      <c r="A9" s="25" t="s">
        <v>32</v>
      </c>
      <c r="B9" s="36" t="s">
        <v>58</v>
      </c>
      <c r="C9" s="15"/>
      <c r="D9" s="16"/>
      <c r="E9" s="17"/>
      <c r="F9" s="18"/>
    </row>
    <row r="10" spans="1:6" ht="30.1" customHeight="1" x14ac:dyDescent="0.25">
      <c r="A10" s="25" t="s">
        <v>98</v>
      </c>
      <c r="B10" s="36" t="s">
        <v>59</v>
      </c>
      <c r="C10" s="15"/>
      <c r="D10" s="16"/>
      <c r="E10" s="17"/>
      <c r="F10" s="18"/>
    </row>
    <row r="11" spans="1:6" ht="14.95" x14ac:dyDescent="0.25">
      <c r="A11" s="19"/>
      <c r="B11" s="167"/>
      <c r="C11" s="168"/>
      <c r="D11" s="169"/>
      <c r="E11" s="170"/>
      <c r="F11" s="171"/>
    </row>
    <row r="12" spans="1:6" ht="14.95" x14ac:dyDescent="0.25">
      <c r="A12" s="178">
        <v>4.0999999999999996</v>
      </c>
      <c r="B12" s="266" t="s">
        <v>69</v>
      </c>
      <c r="C12" s="267"/>
      <c r="D12" s="267"/>
      <c r="E12" s="267"/>
      <c r="F12" s="32"/>
    </row>
    <row r="13" spans="1:6" ht="14.95" x14ac:dyDescent="0.25">
      <c r="A13" s="205"/>
      <c r="B13" s="206" t="s">
        <v>195</v>
      </c>
      <c r="C13" s="207">
        <v>1</v>
      </c>
      <c r="D13" s="175" t="s">
        <v>28</v>
      </c>
      <c r="E13" s="176"/>
      <c r="F13" s="34" t="str">
        <f>IF(E13="","",C13*E13)</f>
        <v/>
      </c>
    </row>
    <row r="14" spans="1:6" ht="14.95" x14ac:dyDescent="0.25">
      <c r="A14" s="61"/>
      <c r="B14" s="2" t="s">
        <v>196</v>
      </c>
      <c r="C14" s="26">
        <v>1</v>
      </c>
      <c r="D14" s="27" t="s">
        <v>28</v>
      </c>
      <c r="E14" s="28"/>
      <c r="F14" s="34" t="str">
        <f>IF(E14="","",C14*E14)</f>
        <v/>
      </c>
    </row>
    <row r="15" spans="1:6" ht="14.95" x14ac:dyDescent="0.25">
      <c r="A15" s="61"/>
      <c r="B15" s="2" t="s">
        <v>264</v>
      </c>
      <c r="C15" s="26">
        <v>396.16</v>
      </c>
      <c r="D15" s="27" t="s">
        <v>122</v>
      </c>
      <c r="E15" s="28"/>
      <c r="F15" s="34" t="str">
        <f>IF(E15="","",C15*E15)</f>
        <v/>
      </c>
    </row>
    <row r="16" spans="1:6" ht="14.95" x14ac:dyDescent="0.25">
      <c r="A16" s="221"/>
      <c r="B16" s="222" t="s">
        <v>291</v>
      </c>
      <c r="C16" s="208">
        <v>132</v>
      </c>
      <c r="D16" s="209" t="s">
        <v>122</v>
      </c>
      <c r="E16" s="210"/>
      <c r="F16" s="34" t="str">
        <f>IF(E16="","",C16*E16)</f>
        <v/>
      </c>
    </row>
    <row r="17" spans="1:6" ht="14.95" x14ac:dyDescent="0.25">
      <c r="A17" s="178">
        <v>4.2</v>
      </c>
      <c r="B17" s="266" t="s">
        <v>70</v>
      </c>
      <c r="C17" s="267"/>
      <c r="D17" s="267"/>
      <c r="E17" s="267"/>
      <c r="F17" s="32"/>
    </row>
    <row r="18" spans="1:6" ht="17.350000000000001" customHeight="1" x14ac:dyDescent="0.25">
      <c r="A18" s="205"/>
      <c r="B18" s="206" t="s">
        <v>197</v>
      </c>
      <c r="C18" s="207">
        <v>396.16</v>
      </c>
      <c r="D18" s="175" t="s">
        <v>122</v>
      </c>
      <c r="E18" s="176"/>
      <c r="F18" s="34"/>
    </row>
    <row r="19" spans="1:6" ht="14.95" x14ac:dyDescent="0.25">
      <c r="A19" s="148"/>
      <c r="B19" s="149"/>
      <c r="C19" s="149"/>
      <c r="D19" s="149"/>
      <c r="E19" s="149"/>
      <c r="F19" s="150" t="s">
        <v>275</v>
      </c>
    </row>
  </sheetData>
  <mergeCells count="3">
    <mergeCell ref="B17:E17"/>
    <mergeCell ref="B2:E2"/>
    <mergeCell ref="B12:E12"/>
  </mergeCells>
  <pageMargins left="0.7" right="0.7" top="0.75" bottom="0.75" header="0.3" footer="0.3"/>
  <pageSetup paperSize="9" scale="85"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3"/>
  <sheetViews>
    <sheetView view="pageBreakPreview" zoomScale="85" zoomScaleNormal="100" zoomScaleSheetLayoutView="85" workbookViewId="0">
      <selection activeCell="C17" sqref="C17"/>
    </sheetView>
  </sheetViews>
  <sheetFormatPr defaultRowHeight="14.3" x14ac:dyDescent="0.25"/>
  <cols>
    <col min="1" max="1" width="5.375" bestFit="1" customWidth="1"/>
    <col min="2" max="2" width="42.75" customWidth="1"/>
    <col min="3" max="3" width="9.125" customWidth="1"/>
    <col min="4" max="4" width="6.25" customWidth="1"/>
    <col min="5" max="5" width="10.875" customWidth="1"/>
    <col min="6" max="6" width="17.375" customWidth="1"/>
  </cols>
  <sheetData>
    <row r="1" spans="1:8" ht="14.95" x14ac:dyDescent="0.25">
      <c r="A1" s="5" t="s">
        <v>14</v>
      </c>
      <c r="B1" s="6" t="s">
        <v>15</v>
      </c>
      <c r="C1" s="7" t="s">
        <v>16</v>
      </c>
      <c r="D1" s="8" t="s">
        <v>17</v>
      </c>
      <c r="E1" s="6" t="s">
        <v>130</v>
      </c>
      <c r="F1" s="9" t="s">
        <v>18</v>
      </c>
    </row>
    <row r="2" spans="1:8" ht="15.8" thickBot="1" x14ac:dyDescent="0.3">
      <c r="A2" s="10">
        <v>5</v>
      </c>
      <c r="B2" s="259" t="s">
        <v>19</v>
      </c>
      <c r="C2" s="260"/>
      <c r="D2" s="260"/>
      <c r="E2" s="260"/>
      <c r="F2" s="11"/>
    </row>
    <row r="3" spans="1:8" ht="15.8" thickTop="1" x14ac:dyDescent="0.25">
      <c r="A3" s="13"/>
      <c r="B3" s="14" t="s">
        <v>20</v>
      </c>
      <c r="C3" s="15"/>
      <c r="D3" s="16"/>
      <c r="E3" s="17"/>
      <c r="F3" s="18"/>
    </row>
    <row r="4" spans="1:8" ht="203.95" x14ac:dyDescent="0.25">
      <c r="A4" s="19" t="s">
        <v>35</v>
      </c>
      <c r="B4" s="20" t="s">
        <v>60</v>
      </c>
      <c r="C4" s="21"/>
      <c r="D4" s="22"/>
      <c r="E4" s="23"/>
      <c r="F4" s="24"/>
    </row>
    <row r="5" spans="1:8" ht="46.05" customHeight="1" x14ac:dyDescent="0.25">
      <c r="A5" s="25" t="s">
        <v>33</v>
      </c>
      <c r="B5" s="2" t="s">
        <v>21</v>
      </c>
      <c r="C5" s="26"/>
      <c r="D5" s="27"/>
      <c r="E5" s="28"/>
      <c r="F5" s="29"/>
    </row>
    <row r="6" spans="1:8" ht="44.5" customHeight="1" x14ac:dyDescent="0.25">
      <c r="A6" s="25" t="s">
        <v>46</v>
      </c>
      <c r="B6" s="2" t="s">
        <v>22</v>
      </c>
      <c r="C6" s="26"/>
      <c r="D6" s="27"/>
      <c r="E6" s="28"/>
      <c r="F6" s="29"/>
    </row>
    <row r="7" spans="1:8" ht="32.1" customHeight="1" x14ac:dyDescent="0.25">
      <c r="A7" s="25" t="s">
        <v>44</v>
      </c>
      <c r="B7" s="2" t="s">
        <v>23</v>
      </c>
      <c r="C7" s="26"/>
      <c r="D7" s="27"/>
      <c r="E7" s="28"/>
      <c r="F7" s="29"/>
    </row>
    <row r="8" spans="1:8" ht="14.95" x14ac:dyDescent="0.25">
      <c r="A8" s="213"/>
      <c r="B8" s="214"/>
      <c r="C8" s="215"/>
      <c r="D8" s="22"/>
      <c r="E8" s="170"/>
      <c r="F8" s="171"/>
    </row>
    <row r="9" spans="1:8" ht="14.95" x14ac:dyDescent="0.25">
      <c r="A9" s="178">
        <v>5.0999999999999996</v>
      </c>
      <c r="B9" s="269" t="s">
        <v>69</v>
      </c>
      <c r="C9" s="270"/>
      <c r="D9" s="270"/>
      <c r="E9" s="270"/>
      <c r="F9" s="32"/>
    </row>
    <row r="10" spans="1:8" ht="14.95" x14ac:dyDescent="0.25">
      <c r="A10" s="172"/>
      <c r="B10" s="173"/>
      <c r="C10" s="217"/>
      <c r="D10" s="175"/>
      <c r="E10" s="176"/>
      <c r="F10" s="177"/>
    </row>
    <row r="11" spans="1:8" ht="14.95" x14ac:dyDescent="0.25">
      <c r="A11" s="60">
        <v>1</v>
      </c>
      <c r="B11" s="14" t="s">
        <v>25</v>
      </c>
      <c r="C11" s="15"/>
      <c r="D11" s="16"/>
      <c r="E11" s="17"/>
      <c r="F11" s="34" t="str">
        <f t="shared" ref="F11:F22" si="0">IF(E11="","",C11*E11)</f>
        <v/>
      </c>
    </row>
    <row r="12" spans="1:8" ht="14.95" x14ac:dyDescent="0.25">
      <c r="A12" s="25">
        <v>1</v>
      </c>
      <c r="B12" s="36" t="s">
        <v>290</v>
      </c>
      <c r="C12" s="26">
        <v>342.82</v>
      </c>
      <c r="D12" s="27" t="s">
        <v>122</v>
      </c>
      <c r="E12" s="28"/>
      <c r="F12" s="34" t="str">
        <f t="shared" si="0"/>
        <v/>
      </c>
    </row>
    <row r="13" spans="1:8" ht="14.95" x14ac:dyDescent="0.25">
      <c r="A13" s="25">
        <v>2</v>
      </c>
      <c r="B13" s="36" t="s">
        <v>289</v>
      </c>
      <c r="C13" s="26">
        <v>52.41</v>
      </c>
      <c r="D13" s="27" t="s">
        <v>122</v>
      </c>
      <c r="E13" s="28"/>
      <c r="F13" s="34" t="str">
        <f t="shared" si="0"/>
        <v/>
      </c>
      <c r="G13" s="26">
        <v>184.66800000000001</v>
      </c>
      <c r="H13" s="120">
        <f>+G13-C13</f>
        <v>132.25800000000001</v>
      </c>
    </row>
    <row r="14" spans="1:8" ht="14.95" x14ac:dyDescent="0.25">
      <c r="A14" s="35"/>
      <c r="B14" s="36"/>
      <c r="C14" s="26"/>
      <c r="D14" s="27"/>
      <c r="E14" s="38"/>
      <c r="F14" s="34" t="str">
        <f t="shared" si="0"/>
        <v/>
      </c>
    </row>
    <row r="15" spans="1:8" ht="14.95" x14ac:dyDescent="0.25">
      <c r="A15" s="60">
        <v>2</v>
      </c>
      <c r="B15" s="14" t="s">
        <v>27</v>
      </c>
      <c r="C15" s="15"/>
      <c r="D15" s="16"/>
      <c r="E15" s="17"/>
      <c r="F15" s="34" t="str">
        <f t="shared" si="0"/>
        <v/>
      </c>
    </row>
    <row r="16" spans="1:8" ht="14.95" x14ac:dyDescent="0.25">
      <c r="A16" s="25">
        <v>1</v>
      </c>
      <c r="B16" s="36" t="s">
        <v>29</v>
      </c>
      <c r="C16" s="26">
        <v>342.82</v>
      </c>
      <c r="D16" s="27" t="s">
        <v>122</v>
      </c>
      <c r="E16" s="28"/>
      <c r="F16" s="34" t="str">
        <f t="shared" si="0"/>
        <v/>
      </c>
    </row>
    <row r="17" spans="1:6" ht="14.95" x14ac:dyDescent="0.25">
      <c r="A17" s="25">
        <v>2</v>
      </c>
      <c r="B17" s="36" t="s">
        <v>30</v>
      </c>
      <c r="C17" s="26">
        <v>710.07</v>
      </c>
      <c r="D17" s="27" t="s">
        <v>122</v>
      </c>
      <c r="E17" s="28"/>
      <c r="F17" s="34" t="str">
        <f t="shared" si="0"/>
        <v/>
      </c>
    </row>
    <row r="18" spans="1:6" ht="14.95" x14ac:dyDescent="0.25">
      <c r="A18" s="25">
        <v>3</v>
      </c>
      <c r="B18" s="36" t="s">
        <v>61</v>
      </c>
      <c r="C18" s="26">
        <v>475.68</v>
      </c>
      <c r="D18" s="27" t="s">
        <v>122</v>
      </c>
      <c r="E18" s="28"/>
      <c r="F18" s="34" t="str">
        <f t="shared" si="0"/>
        <v/>
      </c>
    </row>
    <row r="19" spans="1:6" ht="14.95" x14ac:dyDescent="0.25">
      <c r="A19" s="35"/>
      <c r="B19" s="36"/>
      <c r="C19" s="26"/>
      <c r="D19" s="27"/>
      <c r="E19" s="28"/>
      <c r="F19" s="34" t="str">
        <f t="shared" si="0"/>
        <v/>
      </c>
    </row>
    <row r="20" spans="1:6" ht="14.95" x14ac:dyDescent="0.25">
      <c r="A20" s="60">
        <v>3</v>
      </c>
      <c r="B20" s="14" t="s">
        <v>301</v>
      </c>
      <c r="C20" s="26"/>
      <c r="D20" s="27"/>
      <c r="E20" s="28"/>
      <c r="F20" s="34" t="str">
        <f t="shared" si="0"/>
        <v/>
      </c>
    </row>
    <row r="21" spans="1:6" ht="14.95" x14ac:dyDescent="0.25">
      <c r="A21" s="25">
        <v>1</v>
      </c>
      <c r="B21" s="36" t="s">
        <v>303</v>
      </c>
      <c r="C21" s="26">
        <v>1</v>
      </c>
      <c r="D21" s="27" t="s">
        <v>134</v>
      </c>
      <c r="E21" s="28"/>
      <c r="F21" s="34" t="str">
        <f t="shared" si="0"/>
        <v/>
      </c>
    </row>
    <row r="22" spans="1:6" ht="12.1" customHeight="1" x14ac:dyDescent="0.25">
      <c r="A22" s="61"/>
      <c r="B22" s="2"/>
      <c r="C22" s="238"/>
      <c r="D22" s="27"/>
      <c r="E22" s="28"/>
      <c r="F22" s="34" t="str">
        <f t="shared" si="0"/>
        <v/>
      </c>
    </row>
    <row r="23" spans="1:6" ht="14.95" x14ac:dyDescent="0.25">
      <c r="A23" s="148"/>
      <c r="B23" s="149"/>
      <c r="C23" s="149"/>
      <c r="D23" s="149"/>
      <c r="E23" s="149"/>
      <c r="F23" s="150" t="s">
        <v>276</v>
      </c>
    </row>
  </sheetData>
  <mergeCells count="2">
    <mergeCell ref="B2:E2"/>
    <mergeCell ref="B9:E9"/>
  </mergeCells>
  <pageMargins left="0.7" right="0.7" top="0.75" bottom="0.75" header="0.3" footer="0.3"/>
  <pageSetup paperSize="9" scale="85"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5"/>
  <sheetViews>
    <sheetView view="pageBreakPreview" zoomScaleNormal="85" zoomScaleSheetLayoutView="100" workbookViewId="0">
      <selection activeCell="F8" sqref="F8"/>
    </sheetView>
  </sheetViews>
  <sheetFormatPr defaultRowHeight="14.3" outlineLevelRow="1" x14ac:dyDescent="0.25"/>
  <cols>
    <col min="1" max="1" width="4.625" bestFit="1" customWidth="1"/>
    <col min="2" max="2" width="42.875" customWidth="1"/>
    <col min="3" max="3" width="7.75" customWidth="1"/>
    <col min="4" max="4" width="6.875" customWidth="1"/>
    <col min="5" max="5" width="12.875" bestFit="1" customWidth="1"/>
    <col min="6" max="6" width="16.375" customWidth="1"/>
  </cols>
  <sheetData>
    <row r="1" spans="1:6" ht="14.95" x14ac:dyDescent="0.25">
      <c r="A1" s="5" t="s">
        <v>14</v>
      </c>
      <c r="B1" s="6" t="s">
        <v>15</v>
      </c>
      <c r="C1" s="7" t="s">
        <v>16</v>
      </c>
      <c r="D1" s="8" t="s">
        <v>17</v>
      </c>
      <c r="E1" s="6" t="s">
        <v>130</v>
      </c>
      <c r="F1" s="9" t="s">
        <v>18</v>
      </c>
    </row>
    <row r="2" spans="1:6" s="51" customFormat="1" ht="14.95" thickBot="1" x14ac:dyDescent="0.25">
      <c r="A2" s="10">
        <v>6</v>
      </c>
      <c r="B2" s="257" t="s">
        <v>62</v>
      </c>
      <c r="C2" s="258"/>
      <c r="D2" s="258"/>
      <c r="E2" s="258"/>
      <c r="F2" s="11"/>
    </row>
    <row r="3" spans="1:6" s="43" customFormat="1" ht="13.6" outlineLevel="1" thickTop="1" x14ac:dyDescent="0.2">
      <c r="A3" s="47"/>
      <c r="B3" s="14" t="s">
        <v>20</v>
      </c>
      <c r="C3" s="242"/>
      <c r="D3" s="27"/>
      <c r="E3" s="46"/>
      <c r="F3" s="45"/>
    </row>
    <row r="4" spans="1:6" s="43" customFormat="1" ht="64.55" customHeight="1" outlineLevel="1" x14ac:dyDescent="0.2">
      <c r="A4" s="25" t="s">
        <v>35</v>
      </c>
      <c r="B4" s="36" t="s">
        <v>34</v>
      </c>
      <c r="C4" s="242"/>
      <c r="D4" s="27"/>
      <c r="E4" s="46"/>
      <c r="F4" s="45"/>
    </row>
    <row r="5" spans="1:6" s="43" customFormat="1" ht="68.95" customHeight="1" outlineLevel="1" x14ac:dyDescent="0.2">
      <c r="A5" s="25" t="s">
        <v>33</v>
      </c>
      <c r="B5" s="36" t="s">
        <v>65</v>
      </c>
      <c r="C5" s="242"/>
      <c r="D5" s="27"/>
      <c r="E5" s="46"/>
      <c r="F5" s="45"/>
    </row>
    <row r="6" spans="1:6" s="49" customFormat="1" ht="25.5" outlineLevel="1" x14ac:dyDescent="0.2">
      <c r="A6" s="25" t="s">
        <v>46</v>
      </c>
      <c r="B6" s="36" t="s">
        <v>31</v>
      </c>
      <c r="C6" s="15"/>
      <c r="D6" s="16"/>
      <c r="E6" s="17"/>
      <c r="F6" s="18"/>
    </row>
    <row r="7" spans="1:6" s="49" customFormat="1" ht="12.75" outlineLevel="1" x14ac:dyDescent="0.2">
      <c r="A7" s="19"/>
      <c r="B7" s="167"/>
      <c r="C7" s="168"/>
      <c r="D7" s="169"/>
      <c r="E7" s="170"/>
      <c r="F7" s="171"/>
    </row>
    <row r="8" spans="1:6" s="48" customFormat="1" ht="12.75" x14ac:dyDescent="0.2">
      <c r="A8" s="178">
        <v>6.1</v>
      </c>
      <c r="B8" s="269" t="s">
        <v>69</v>
      </c>
      <c r="C8" s="270"/>
      <c r="D8" s="270"/>
      <c r="E8" s="270"/>
      <c r="F8" s="32"/>
    </row>
    <row r="9" spans="1:6" ht="14.95" x14ac:dyDescent="0.25">
      <c r="A9" s="218"/>
      <c r="B9" s="175" t="s">
        <v>123</v>
      </c>
      <c r="C9" s="243">
        <v>1</v>
      </c>
      <c r="D9" s="175" t="s">
        <v>13</v>
      </c>
      <c r="E9" s="176"/>
      <c r="F9" s="34" t="str">
        <f t="shared" ref="F9:F19" si="0">IF(E9="","",C9*E9)</f>
        <v/>
      </c>
    </row>
    <row r="10" spans="1:6" ht="14.95" x14ac:dyDescent="0.25">
      <c r="A10" s="162"/>
      <c r="B10" s="27" t="s">
        <v>125</v>
      </c>
      <c r="C10" s="244">
        <v>4</v>
      </c>
      <c r="D10" s="175" t="s">
        <v>13</v>
      </c>
      <c r="E10" s="28"/>
      <c r="F10" s="34" t="str">
        <f t="shared" si="0"/>
        <v/>
      </c>
    </row>
    <row r="11" spans="1:6" ht="14.95" x14ac:dyDescent="0.25">
      <c r="A11" s="162"/>
      <c r="B11" s="27" t="s">
        <v>124</v>
      </c>
      <c r="C11" s="244">
        <v>18</v>
      </c>
      <c r="D11" s="175" t="s">
        <v>13</v>
      </c>
      <c r="E11" s="28"/>
      <c r="F11" s="34" t="str">
        <f t="shared" si="0"/>
        <v/>
      </c>
    </row>
    <row r="12" spans="1:6" ht="14.95" x14ac:dyDescent="0.25">
      <c r="A12" s="162"/>
      <c r="B12" s="27" t="s">
        <v>198</v>
      </c>
      <c r="C12" s="244">
        <v>7</v>
      </c>
      <c r="D12" s="175" t="s">
        <v>13</v>
      </c>
      <c r="E12" s="28"/>
      <c r="F12" s="34" t="str">
        <f t="shared" si="0"/>
        <v/>
      </c>
    </row>
    <row r="13" spans="1:6" ht="14.95" x14ac:dyDescent="0.25">
      <c r="A13" s="162"/>
      <c r="B13" s="27" t="s">
        <v>199</v>
      </c>
      <c r="C13" s="244">
        <v>1</v>
      </c>
      <c r="D13" s="175" t="s">
        <v>13</v>
      </c>
      <c r="E13" s="28"/>
      <c r="F13" s="34" t="str">
        <f t="shared" si="0"/>
        <v/>
      </c>
    </row>
    <row r="14" spans="1:6" ht="14.95" x14ac:dyDescent="0.25">
      <c r="A14" s="162"/>
      <c r="B14" s="27" t="s">
        <v>284</v>
      </c>
      <c r="C14" s="244">
        <v>1</v>
      </c>
      <c r="D14" s="175" t="s">
        <v>13</v>
      </c>
      <c r="E14" s="28"/>
      <c r="F14" s="34"/>
    </row>
    <row r="15" spans="1:6" ht="14.95" x14ac:dyDescent="0.25">
      <c r="A15" s="162"/>
      <c r="B15" s="27" t="s">
        <v>126</v>
      </c>
      <c r="C15" s="244">
        <v>2</v>
      </c>
      <c r="D15" s="175" t="s">
        <v>13</v>
      </c>
      <c r="E15" s="28"/>
      <c r="F15" s="34" t="str">
        <f t="shared" si="0"/>
        <v/>
      </c>
    </row>
    <row r="16" spans="1:6" ht="14.95" x14ac:dyDescent="0.25">
      <c r="A16" s="162"/>
      <c r="B16" s="27" t="s">
        <v>200</v>
      </c>
      <c r="C16" s="244">
        <v>15</v>
      </c>
      <c r="D16" s="175" t="s">
        <v>13</v>
      </c>
      <c r="E16" s="28"/>
      <c r="F16" s="34" t="str">
        <f t="shared" si="0"/>
        <v/>
      </c>
    </row>
    <row r="17" spans="1:8" ht="14.95" x14ac:dyDescent="0.25">
      <c r="A17" s="162"/>
      <c r="B17" s="27" t="s">
        <v>201</v>
      </c>
      <c r="C17" s="244">
        <v>8</v>
      </c>
      <c r="D17" s="175" t="s">
        <v>13</v>
      </c>
      <c r="E17" s="28"/>
      <c r="F17" s="34" t="str">
        <f t="shared" si="0"/>
        <v/>
      </c>
    </row>
    <row r="18" spans="1:8" ht="14.95" x14ac:dyDescent="0.25">
      <c r="A18" s="162"/>
      <c r="B18" s="27" t="s">
        <v>202</v>
      </c>
      <c r="C18" s="244">
        <v>2</v>
      </c>
      <c r="D18" s="175" t="s">
        <v>13</v>
      </c>
      <c r="E18" s="28"/>
      <c r="F18" s="34" t="str">
        <f t="shared" si="0"/>
        <v/>
      </c>
    </row>
    <row r="19" spans="1:8" ht="14.95" x14ac:dyDescent="0.25">
      <c r="A19" s="162"/>
      <c r="B19" s="27" t="s">
        <v>305</v>
      </c>
      <c r="C19" s="244">
        <v>2</v>
      </c>
      <c r="D19" s="175" t="s">
        <v>13</v>
      </c>
      <c r="E19" s="28"/>
      <c r="F19" s="34" t="str">
        <f t="shared" si="0"/>
        <v/>
      </c>
    </row>
    <row r="20" spans="1:8" s="52" customFormat="1" ht="14.95" x14ac:dyDescent="0.25">
      <c r="A20" s="162"/>
      <c r="B20" s="230"/>
      <c r="C20" s="231"/>
      <c r="D20" s="230"/>
      <c r="E20" s="232"/>
      <c r="F20" s="34"/>
      <c r="G20" s="53"/>
      <c r="H20" s="53"/>
    </row>
    <row r="21" spans="1:8" ht="14.95" x14ac:dyDescent="0.25">
      <c r="A21" s="148"/>
      <c r="B21" s="149"/>
      <c r="C21" s="149"/>
      <c r="D21" s="149"/>
      <c r="E21" s="149"/>
      <c r="F21" s="150" t="s">
        <v>277</v>
      </c>
    </row>
    <row r="25" spans="1:8" s="39" customFormat="1" ht="11.25" x14ac:dyDescent="0.2">
      <c r="A25" s="41"/>
      <c r="B25" s="42"/>
      <c r="G25" s="40"/>
    </row>
  </sheetData>
  <mergeCells count="2">
    <mergeCell ref="B2:E2"/>
    <mergeCell ref="B8:E8"/>
  </mergeCells>
  <pageMargins left="0.7" right="0.7" top="0.75" bottom="0.75" header="0.3" footer="0.3"/>
  <pageSetup paperSize="9" scale="85" orientation="portrait" r:id="rId1"/>
  <headerFooter>
    <oddHeader>&amp;L&amp;A</oddHeader>
    <oddFooter>&amp;R&amp;P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23</vt:i4>
      </vt:variant>
    </vt:vector>
  </HeadingPairs>
  <TitlesOfParts>
    <vt:vector size="40" baseType="lpstr">
      <vt:lpstr>GRAND SUMMARY</vt:lpstr>
      <vt:lpstr>GENERAL SUMMARY </vt:lpstr>
      <vt:lpstr>BILL 1 DEMOLITION</vt:lpstr>
      <vt:lpstr>BILL 2 PRELIMINARIES</vt:lpstr>
      <vt:lpstr>BILL 3 WORKS BELOW GROUND</vt:lpstr>
      <vt:lpstr>BILL 4 CONCRETE WORKS</vt:lpstr>
      <vt:lpstr>BILL 5METAL AND CARPENTRY WORKS</vt:lpstr>
      <vt:lpstr>BILL 6 MASONRY AND PLASTERING</vt:lpstr>
      <vt:lpstr>Bill 7 DOORS AND WINDOWS</vt:lpstr>
      <vt:lpstr>Bill 8 PAINTING WORKS</vt:lpstr>
      <vt:lpstr>Bill 9 FLOOR FINISHES</vt:lpstr>
      <vt:lpstr>BILL 10 FDP</vt:lpstr>
      <vt:lpstr>BILL 11 HYDRAULICS AND DRAINAGE</vt:lpstr>
      <vt:lpstr>BILL 12 ELECTRICAL INSTALLATION</vt:lpstr>
      <vt:lpstr>BILL 13 MECHANICAL SYSTEMS</vt:lpstr>
      <vt:lpstr>BILL 14 Additions</vt:lpstr>
      <vt:lpstr>BILL 15 Omissions</vt:lpstr>
      <vt:lpstr>'BILL 1 DEMOLITION'!Print_Area</vt:lpstr>
      <vt:lpstr>'BILL 10 FDP'!Print_Area</vt:lpstr>
      <vt:lpstr>'BILL 11 HYDRAULICS AND DRAINAGE'!Print_Area</vt:lpstr>
      <vt:lpstr>'BILL 12 ELECTRICAL INSTALLATION'!Print_Area</vt:lpstr>
      <vt:lpstr>'BILL 13 MECHANICAL SYSTEMS'!Print_Area</vt:lpstr>
      <vt:lpstr>'BILL 14 Additions'!Print_Area</vt:lpstr>
      <vt:lpstr>'BILL 15 Omissions'!Print_Area</vt:lpstr>
      <vt:lpstr>'BILL 2 PRELIMINARIES'!Print_Area</vt:lpstr>
      <vt:lpstr>'BILL 3 WORKS BELOW GROUND'!Print_Area</vt:lpstr>
      <vt:lpstr>'BILL 4 CONCRETE WORKS'!Print_Area</vt:lpstr>
      <vt:lpstr>'BILL 5METAL AND CARPENTRY WORKS'!Print_Area</vt:lpstr>
      <vt:lpstr>'BILL 6 MASONRY AND PLASTERING'!Print_Area</vt:lpstr>
      <vt:lpstr>'Bill 7 DOORS AND WINDOWS'!Print_Area</vt:lpstr>
      <vt:lpstr>'Bill 8 PAINTING WORKS'!Print_Area</vt:lpstr>
      <vt:lpstr>'Bill 9 FLOOR FINISHES'!Print_Area</vt:lpstr>
      <vt:lpstr>'BILL 11 HYDRAULICS AND DRAINAGE'!Print_Titles</vt:lpstr>
      <vt:lpstr>'BILL 12 ELECTRICAL INSTALLATION'!Print_Titles</vt:lpstr>
      <vt:lpstr>'BILL 13 MECHANICAL SYSTEMS'!Print_Titles</vt:lpstr>
      <vt:lpstr>'BILL 3 WORKS BELOW GROUND'!Print_Titles</vt:lpstr>
      <vt:lpstr>'BILL 4 CONCRETE WORKS'!Print_Titles</vt:lpstr>
      <vt:lpstr>'BILL 5METAL AND CARPENTRY WORKS'!Print_Titles</vt:lpstr>
      <vt:lpstr>'GENERAL SUMMARY '!Print_Titles</vt:lpstr>
      <vt:lpstr>'GRAND 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Shifaza Aminath</dc:creator>
  <cp:lastModifiedBy>Bassam Rasheed</cp:lastModifiedBy>
  <cp:lastPrinted>2023-06-21T19:05:33Z</cp:lastPrinted>
  <dcterms:created xsi:type="dcterms:W3CDTF">2013-12-06T11:25:47Z</dcterms:created>
  <dcterms:modified xsi:type="dcterms:W3CDTF">2023-09-26T06:29:12Z</dcterms:modified>
</cp:coreProperties>
</file>