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WATERCARE\Ongoing 4 Islands\BOQ of 4 Islands\Revised_BoQ (Dec-vFinal)\"/>
    </mc:Choice>
  </mc:AlternateContent>
  <bookViews>
    <workbookView xWindow="0" yWindow="0" windowWidth="15336" windowHeight="7680" tabRatio="886" activeTab="2"/>
  </bookViews>
  <sheets>
    <sheet name="Summary_BOQ_WSP Dharavandhoo" sheetId="25" r:id="rId1"/>
    <sheet name="1.1-Valve Specials" sheetId="9" state="hidden" r:id="rId2"/>
    <sheet name="BOQ.-WSP Dharavandhoo" sheetId="3" r:id="rId3"/>
    <sheet name="4.2-Abst.-RWR" sheetId="22" state="hidden" r:id="rId4"/>
  </sheets>
  <externalReferences>
    <externalReference r:id="rId5"/>
    <externalReference r:id="rId6"/>
    <externalReference r:id="rId7"/>
    <externalReference r:id="rId8"/>
    <externalReference r:id="rId9"/>
    <externalReference r:id="rId10"/>
    <externalReference r:id="rId11"/>
  </externalReferences>
  <definedNames>
    <definedName name="\0" localSheetId="3">#REF!</definedName>
    <definedName name="\0">#REF!</definedName>
    <definedName name="\a" localSheetId="3">#REF!</definedName>
    <definedName name="\a">#REF!</definedName>
    <definedName name="\b" localSheetId="3">#REF!</definedName>
    <definedName name="\b">#REF!</definedName>
    <definedName name="\c" localSheetId="3">#REF!</definedName>
    <definedName name="\c">#REF!</definedName>
    <definedName name="\g" localSheetId="3">#REF!</definedName>
    <definedName name="\g">#REF!</definedName>
    <definedName name="\i" localSheetId="3">#REF!</definedName>
    <definedName name="\i">#REF!</definedName>
    <definedName name="\m" localSheetId="3">#REF!</definedName>
    <definedName name="\m">#REF!</definedName>
    <definedName name="\o" localSheetId="3">#REF!</definedName>
    <definedName name="\o">#REF!</definedName>
    <definedName name="\p" localSheetId="3">#REF!</definedName>
    <definedName name="\p">#REF!</definedName>
    <definedName name="\q" localSheetId="3">#REF!</definedName>
    <definedName name="\q">#REF!</definedName>
    <definedName name="\r" localSheetId="3">#REF!</definedName>
    <definedName name="\r">#REF!</definedName>
    <definedName name="\s" localSheetId="3">#REF!</definedName>
    <definedName name="\s">#REF!</definedName>
    <definedName name="_CCM10">'[1]Basic Rates'!$D$7</definedName>
    <definedName name="_CCM30">'[1]Basic Rates'!$D$11</definedName>
    <definedName name="_Fill" localSheetId="3" hidden="1">#REF!</definedName>
    <definedName name="_Fill" hidden="1">#REF!</definedName>
    <definedName name="_xlnm._FilterDatabase" localSheetId="2">'BOQ.-WSP Dharavandhoo'!$A$3:$D$3</definedName>
    <definedName name="_Key1" localSheetId="3" hidden="1">#REF!</definedName>
    <definedName name="_Key1" hidden="1">#REF!</definedName>
    <definedName name="_NP3" localSheetId="1">#REF!</definedName>
    <definedName name="_NP3" localSheetId="3">#REF!</definedName>
    <definedName name="_NP3" localSheetId="2">#REF!</definedName>
    <definedName name="_NP3">#REF!</definedName>
    <definedName name="_NP4" localSheetId="1">#REF!</definedName>
    <definedName name="_NP4" localSheetId="3">#REF!</definedName>
    <definedName name="_NP4" localSheetId="2">#REF!</definedName>
    <definedName name="_NP4">#REF!</definedName>
    <definedName name="_Order1" hidden="1">255</definedName>
    <definedName name="_pg1" localSheetId="1">#REF!</definedName>
    <definedName name="_pg1" localSheetId="3">#REF!</definedName>
    <definedName name="_pg1" localSheetId="2">#REF!</definedName>
    <definedName name="_pg1">#REF!</definedName>
    <definedName name="_pg100" localSheetId="1">#REF!</definedName>
    <definedName name="_pg100" localSheetId="3">#REF!</definedName>
    <definedName name="_pg100" localSheetId="2">#REF!</definedName>
    <definedName name="_pg100">#REF!</definedName>
    <definedName name="_pg2" localSheetId="1">#REF!</definedName>
    <definedName name="_pg2" localSheetId="3">#REF!</definedName>
    <definedName name="_pg2" localSheetId="2">#REF!</definedName>
    <definedName name="_pg2">#REF!</definedName>
    <definedName name="_pg3" localSheetId="1">#REF!</definedName>
    <definedName name="_pg3" localSheetId="3">#REF!</definedName>
    <definedName name="_pg3" localSheetId="2">#REF!</definedName>
    <definedName name="_pg3">#REF!</definedName>
    <definedName name="_pg4" localSheetId="1">#REF!</definedName>
    <definedName name="_pg4" localSheetId="3">#REF!</definedName>
    <definedName name="_pg4" localSheetId="2">#REF!</definedName>
    <definedName name="_pg4">#REF!</definedName>
    <definedName name="_pg5" localSheetId="1">#REF!</definedName>
    <definedName name="_pg5" localSheetId="3">#REF!</definedName>
    <definedName name="_pg5" localSheetId="2">#REF!</definedName>
    <definedName name="_pg5">#REF!</definedName>
    <definedName name="_pg6" localSheetId="1">#REF!</definedName>
    <definedName name="_pg6" localSheetId="3">#REF!</definedName>
    <definedName name="_pg6" localSheetId="2">#REF!</definedName>
    <definedName name="_pg6">#REF!</definedName>
    <definedName name="_Sort" localSheetId="3" hidden="1">#REF!</definedName>
    <definedName name="_Sort" hidden="1">#REF!</definedName>
    <definedName name="_Table1_In1" localSheetId="1" hidden="1">#REF!</definedName>
    <definedName name="_Table1_In1" localSheetId="3" hidden="1">#REF!</definedName>
    <definedName name="_Table1_In1" localSheetId="2" hidden="1">#REF!</definedName>
    <definedName name="_Table1_In1" hidden="1">#REF!</definedName>
    <definedName name="_Table1_Out" localSheetId="1" hidden="1">#REF!</definedName>
    <definedName name="_Table1_Out" localSheetId="3" hidden="1">#REF!</definedName>
    <definedName name="_Table1_Out" localSheetId="2" hidden="1">#REF!</definedName>
    <definedName name="_Table1_Out" hidden="1">#REF!</definedName>
    <definedName name="abc" localSheetId="3">#REF!</definedName>
    <definedName name="abc">#REF!</definedName>
    <definedName name="Bust" localSheetId="3">#REF!</definedName>
    <definedName name="Bust">#REF!</definedName>
    <definedName name="cd">[2]Cd!$A$17:$F$79</definedName>
    <definedName name="ClassofPipeTable" localSheetId="3">[2]CPIPE2!#REF!</definedName>
    <definedName name="ClassofPipeTable">[2]CPIPE2!#REF!</definedName>
    <definedName name="Continue" localSheetId="3">#REF!</definedName>
    <definedName name="Continue">#REF!</definedName>
    <definedName name="COST" localSheetId="3">#REF!</definedName>
    <definedName name="COST">#REF!</definedName>
    <definedName name="Cpipe1" localSheetId="1">#REF!</definedName>
    <definedName name="Cpipe1" localSheetId="3">#REF!</definedName>
    <definedName name="Cpipe1" localSheetId="2">#REF!</definedName>
    <definedName name="Cpipe1">#REF!</definedName>
    <definedName name="Cpipe2">[2]CPIPE2!$B$16:$E$41</definedName>
    <definedName name="Cs">[2]Cs!$A$7:$O$57</definedName>
    <definedName name="Dia" localSheetId="1">#REF!</definedName>
    <definedName name="Dia" localSheetId="3">#REF!</definedName>
    <definedName name="Dia" localSheetId="2">#REF!</definedName>
    <definedName name="Dia">#REF!</definedName>
    <definedName name="Documents_array" localSheetId="3">#REF!</definedName>
    <definedName name="Documents_array">#REF!</definedName>
    <definedName name="dsfhszjtrhng" localSheetId="3">#REF!</definedName>
    <definedName name="dsfhszjtrhng">#REF!</definedName>
    <definedName name="dvalue">[2]DVALUE!$A$4:$C$104</definedName>
    <definedName name="EWS">'[3]BASIC Rate FOR 2A'!$D$2</definedName>
    <definedName name="excavation_rate_analysis" localSheetId="3">'[4]Data-Works (Final)'!#REF!</definedName>
    <definedName name="excavation_rate_analysis">'[4]Data-Works (Final)'!#REF!</definedName>
    <definedName name="Excel_BuiltIn_Print_Area_3" localSheetId="3">#REF!</definedName>
    <definedName name="Excel_BuiltIn_Print_Area_3">#REF!</definedName>
    <definedName name="Hello" localSheetId="3">#REF!</definedName>
    <definedName name="Hello">#REF!</definedName>
    <definedName name="hidecolumns" localSheetId="1">#REF!,#REF!,#REF!,#REF!,#REF!,#REF!,#REF!,#REF!,#REF!,#REF!,#REF!,#REF!,#REF!,#REF!,#REF!,#REF!,#REF!,#REF!,#REF!</definedName>
    <definedName name="hidecolumns" localSheetId="3">#REF!,#REF!,#REF!,#REF!,#REF!,#REF!,#REF!,#REF!,#REF!,#REF!,#REF!,#REF!,#REF!,#REF!,#REF!,#REF!,#REF!,#REF!,#REF!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3">#REF!,#REF!,#REF!,#REF!,#REF!,#REF!,#REF!,#REF!,#REF!,#REF!,#REF!,#REF!,#REF!,#REF!,#REF!,#REF!,#REF!,#REF!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3">#REF!</definedName>
    <definedName name="jakf">#REF!</definedName>
    <definedName name="jj" localSheetId="3">#REF!</definedName>
    <definedName name="jj">#REF!</definedName>
    <definedName name="KEY" localSheetId="3">#REF!</definedName>
    <definedName name="KEY">#REF!</definedName>
    <definedName name="L_GL" localSheetId="1">#REF!</definedName>
    <definedName name="L_GL" localSheetId="3">#REF!</definedName>
    <definedName name="L_GL" localSheetId="2">#REF!</definedName>
    <definedName name="L_GL">#REF!</definedName>
    <definedName name="laying1000" localSheetId="1">#REF!</definedName>
    <definedName name="laying1000" localSheetId="3">#REF!</definedName>
    <definedName name="laying1000" localSheetId="2">#REF!</definedName>
    <definedName name="laying1000">#REF!</definedName>
    <definedName name="laying1100" localSheetId="1">#REF!</definedName>
    <definedName name="laying1100" localSheetId="3">#REF!</definedName>
    <definedName name="laying1100" localSheetId="2">#REF!</definedName>
    <definedName name="laying1100">#REF!</definedName>
    <definedName name="laying1200" localSheetId="1">#REF!</definedName>
    <definedName name="laying1200" localSheetId="3">#REF!</definedName>
    <definedName name="laying1200" localSheetId="2">#REF!</definedName>
    <definedName name="laying1200">#REF!</definedName>
    <definedName name="laying300" localSheetId="1">#REF!</definedName>
    <definedName name="laying300" localSheetId="3">#REF!</definedName>
    <definedName name="laying300" localSheetId="2">#REF!</definedName>
    <definedName name="laying300">#REF!</definedName>
    <definedName name="laying350" localSheetId="1">#REF!</definedName>
    <definedName name="laying350" localSheetId="3">#REF!</definedName>
    <definedName name="laying350" localSheetId="2">#REF!</definedName>
    <definedName name="laying350">#REF!</definedName>
    <definedName name="laying400" localSheetId="1">#REF!</definedName>
    <definedName name="laying400" localSheetId="3">#REF!</definedName>
    <definedName name="laying400" localSheetId="2">#REF!</definedName>
    <definedName name="laying400">#REF!</definedName>
    <definedName name="laying450" localSheetId="1">#REF!</definedName>
    <definedName name="laying450" localSheetId="3">#REF!</definedName>
    <definedName name="laying450" localSheetId="2">#REF!</definedName>
    <definedName name="laying450">#REF!</definedName>
    <definedName name="laying500" localSheetId="1">#REF!</definedName>
    <definedName name="laying500" localSheetId="3">#REF!</definedName>
    <definedName name="laying500" localSheetId="2">#REF!</definedName>
    <definedName name="laying500">#REF!</definedName>
    <definedName name="laying600" localSheetId="1">#REF!</definedName>
    <definedName name="laying600" localSheetId="3">#REF!</definedName>
    <definedName name="laying600" localSheetId="2">#REF!</definedName>
    <definedName name="laying600">#REF!</definedName>
    <definedName name="laying700" localSheetId="1">#REF!</definedName>
    <definedName name="laying700" localSheetId="3">#REF!</definedName>
    <definedName name="laying700" localSheetId="2">#REF!</definedName>
    <definedName name="laying700">#REF!</definedName>
    <definedName name="laying800" localSheetId="1">#REF!</definedName>
    <definedName name="laying800" localSheetId="3">#REF!</definedName>
    <definedName name="laying800" localSheetId="2">#REF!</definedName>
    <definedName name="laying800">#REF!</definedName>
    <definedName name="laying900" localSheetId="1">#REF!</definedName>
    <definedName name="laying900" localSheetId="3">#REF!</definedName>
    <definedName name="laying900" localSheetId="2">#REF!</definedName>
    <definedName name="laying900">#REF!</definedName>
    <definedName name="Lead_statement" localSheetId="3">'[5]Lead (Final)'!#REF!</definedName>
    <definedName name="Lead_statement">'[5]Lead (Final)'!#REF!</definedName>
    <definedName name="length">'[2]SewerCAD Pipe Data-Actual 2040'!$C$11:$C$69</definedName>
    <definedName name="level" localSheetId="1">#REF!</definedName>
    <definedName name="level" localSheetId="3">#REF!</definedName>
    <definedName name="level" localSheetId="2">#REF!</definedName>
    <definedName name="level">#REF!</definedName>
    <definedName name="LOOP" localSheetId="3">#REF!</definedName>
    <definedName name="LOOP">#REF!</definedName>
    <definedName name="ManholeTable">'[2]SewerCAD MH Data'!$A$10:$D$70</definedName>
    <definedName name="MENU" localSheetId="3">#REF!</definedName>
    <definedName name="MENU">#REF!</definedName>
    <definedName name="n_value">'[2]Design 2040 Design Flows-(1)'!$E$5</definedName>
    <definedName name="NP2__P1__P2_P3" localSheetId="1">#REF!</definedName>
    <definedName name="NP2__P1__P2_P3" localSheetId="3">#REF!</definedName>
    <definedName name="NP2__P1__P2_P3" localSheetId="2">#REF!</definedName>
    <definedName name="NP2__P1__P2_P3">#REF!</definedName>
    <definedName name="pipe100" localSheetId="1">#REF!</definedName>
    <definedName name="pipe100" localSheetId="3">#REF!</definedName>
    <definedName name="pipe100" localSheetId="2">#REF!</definedName>
    <definedName name="pipe100">#REF!</definedName>
    <definedName name="pipe1000" localSheetId="1">#REF!</definedName>
    <definedName name="pipe1000" localSheetId="3">#REF!</definedName>
    <definedName name="pipe1000" localSheetId="2">#REF!</definedName>
    <definedName name="pipe1000">#REF!</definedName>
    <definedName name="pipe1100" localSheetId="1">#REF!</definedName>
    <definedName name="pipe1100" localSheetId="3">#REF!</definedName>
    <definedName name="pipe1100" localSheetId="2">#REF!</definedName>
    <definedName name="pipe1100">#REF!</definedName>
    <definedName name="pipe1200" localSheetId="1">#REF!</definedName>
    <definedName name="pipe1200" localSheetId="3">#REF!</definedName>
    <definedName name="pipe1200" localSheetId="2">#REF!</definedName>
    <definedName name="pipe1200">#REF!</definedName>
    <definedName name="pipe1400" localSheetId="1">#REF!</definedName>
    <definedName name="pipe1400" localSheetId="3">#REF!</definedName>
    <definedName name="pipe1400" localSheetId="2">#REF!</definedName>
    <definedName name="pipe1400">#REF!</definedName>
    <definedName name="pipe300" localSheetId="1">#REF!</definedName>
    <definedName name="pipe300" localSheetId="3">#REF!</definedName>
    <definedName name="pipe300" localSheetId="2">#REF!</definedName>
    <definedName name="pipe300">#REF!</definedName>
    <definedName name="pipe350" localSheetId="1">#REF!</definedName>
    <definedName name="pipe350" localSheetId="3">#REF!</definedName>
    <definedName name="pipe350" localSheetId="2">#REF!</definedName>
    <definedName name="pipe350">#REF!</definedName>
    <definedName name="pipe400" localSheetId="1">#REF!</definedName>
    <definedName name="pipe400" localSheetId="3">#REF!</definedName>
    <definedName name="pipe400" localSheetId="2">#REF!</definedName>
    <definedName name="pipe400">#REF!</definedName>
    <definedName name="pipe450" localSheetId="1">#REF!</definedName>
    <definedName name="pipe450" localSheetId="3">#REF!</definedName>
    <definedName name="pipe450" localSheetId="2">#REF!</definedName>
    <definedName name="pipe450">#REF!</definedName>
    <definedName name="pipe500" localSheetId="1">#REF!</definedName>
    <definedName name="pipe500" localSheetId="3">#REF!</definedName>
    <definedName name="pipe500" localSheetId="2">#REF!</definedName>
    <definedName name="pipe500">#REF!</definedName>
    <definedName name="pipe600" localSheetId="1">#REF!</definedName>
    <definedName name="pipe600" localSheetId="3">#REF!</definedName>
    <definedName name="pipe600" localSheetId="2">#REF!</definedName>
    <definedName name="pipe600">#REF!</definedName>
    <definedName name="pipe700" localSheetId="1">#REF!</definedName>
    <definedName name="pipe700" localSheetId="3">#REF!</definedName>
    <definedName name="pipe700" localSheetId="2">#REF!</definedName>
    <definedName name="pipe700">#REF!</definedName>
    <definedName name="pipe800" localSheetId="1">#REF!</definedName>
    <definedName name="pipe800" localSheetId="3">#REF!</definedName>
    <definedName name="pipe800" localSheetId="2">#REF!</definedName>
    <definedName name="pipe800">#REF!</definedName>
    <definedName name="pipe900" localSheetId="1">#REF!</definedName>
    <definedName name="pipe900" localSheetId="3">#REF!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3">'4.2-Abst.-RWR'!$A$1:$E$86</definedName>
    <definedName name="_xlnm.Print_Area" localSheetId="2">'BOQ.-WSP Dharavandhoo'!$A$1:$G$494</definedName>
    <definedName name="_xlnm.Print_Area">#REF!</definedName>
    <definedName name="PRINT_AREA_MI" localSheetId="1">#REF!</definedName>
    <definedName name="PRINT_AREA_MI" localSheetId="3">#REF!</definedName>
    <definedName name="PRINT_AREA_MI" localSheetId="2">#REF!</definedName>
    <definedName name="PRINT_AREA_MI">#REF!</definedName>
    <definedName name="_xlnm.Print_Titles" localSheetId="1">'1.1-Valve Specials'!$1:$5</definedName>
    <definedName name="_xlnm.Print_Titles" localSheetId="2">'BOQ.-WSP Dharavandhoo'!$1:$3</definedName>
    <definedName name="_xlnm.Print_Titles">#REF!</definedName>
    <definedName name="PRINT_TITLES_MI" localSheetId="1">#REF!</definedName>
    <definedName name="PRINT_TITLES_MI" localSheetId="3">#REF!</definedName>
    <definedName name="PRINT_TITLES_MI" localSheetId="2">#REF!</definedName>
    <definedName name="PRINT_TITLES_MI">#REF!</definedName>
    <definedName name="Raj" hidden="1">{"'Sheet1'!$A$4386:$N$4591"}</definedName>
    <definedName name="RCC_pipE_cost" localSheetId="1">#REF!</definedName>
    <definedName name="RCC_pipE_cost" localSheetId="3">#REF!</definedName>
    <definedName name="RCC_pipE_cost" localSheetId="2">#REF!</definedName>
    <definedName name="RCC_pipE_cost">#REF!</definedName>
    <definedName name="Refurbishing" localSheetId="1">#REF!</definedName>
    <definedName name="Refurbishing" localSheetId="3">#REF!</definedName>
    <definedName name="Refurbishing" localSheetId="2">#REF!</definedName>
    <definedName name="Refurbishing">#REF!</definedName>
    <definedName name="rubberring1000" localSheetId="1">#REF!</definedName>
    <definedName name="rubberring1000" localSheetId="3">#REF!</definedName>
    <definedName name="rubberring1000" localSheetId="2">#REF!</definedName>
    <definedName name="rubberring1000">#REF!</definedName>
    <definedName name="rubberring1100" localSheetId="1">#REF!</definedName>
    <definedName name="rubberring1100" localSheetId="3">#REF!</definedName>
    <definedName name="rubberring1100" localSheetId="2">#REF!</definedName>
    <definedName name="rubberring1100">#REF!</definedName>
    <definedName name="rubberring1200" localSheetId="1">#REF!</definedName>
    <definedName name="rubberring1200" localSheetId="3">#REF!</definedName>
    <definedName name="rubberring1200" localSheetId="2">#REF!</definedName>
    <definedName name="rubberring1200">#REF!</definedName>
    <definedName name="rubberring300" localSheetId="1">#REF!</definedName>
    <definedName name="rubberring300" localSheetId="3">#REF!</definedName>
    <definedName name="rubberring300" localSheetId="2">#REF!</definedName>
    <definedName name="rubberring300">#REF!</definedName>
    <definedName name="rubberring350" localSheetId="1">#REF!</definedName>
    <definedName name="rubberring350" localSheetId="3">#REF!</definedName>
    <definedName name="rubberring350" localSheetId="2">#REF!</definedName>
    <definedName name="rubberring350">#REF!</definedName>
    <definedName name="rubberring400" localSheetId="1">#REF!</definedName>
    <definedName name="rubberring400" localSheetId="3">#REF!</definedName>
    <definedName name="rubberring400" localSheetId="2">#REF!</definedName>
    <definedName name="rubberring400">#REF!</definedName>
    <definedName name="rubberring450" localSheetId="1">#REF!</definedName>
    <definedName name="rubberring450" localSheetId="3">#REF!</definedName>
    <definedName name="rubberring450" localSheetId="2">#REF!</definedName>
    <definedName name="rubberring450">#REF!</definedName>
    <definedName name="rubberring500" localSheetId="1">#REF!</definedName>
    <definedName name="rubberring500" localSheetId="3">#REF!</definedName>
    <definedName name="rubberring500" localSheetId="2">#REF!</definedName>
    <definedName name="rubberring500">#REF!</definedName>
    <definedName name="rubberring600" localSheetId="1">#REF!</definedName>
    <definedName name="rubberring600" localSheetId="3">#REF!</definedName>
    <definedName name="rubberring600" localSheetId="2">#REF!</definedName>
    <definedName name="rubberring600">#REF!</definedName>
    <definedName name="rubberring700" localSheetId="1">#REF!</definedName>
    <definedName name="rubberring700" localSheetId="3">#REF!</definedName>
    <definedName name="rubberring700" localSheetId="2">#REF!</definedName>
    <definedName name="rubberring700">#REF!</definedName>
    <definedName name="rubberring800" localSheetId="1">#REF!</definedName>
    <definedName name="rubberring800" localSheetId="3">#REF!</definedName>
    <definedName name="rubberring800" localSheetId="2">#REF!</definedName>
    <definedName name="rubberring800">#REF!</definedName>
    <definedName name="rubberring900" localSheetId="1">#REF!</definedName>
    <definedName name="rubberring900" localSheetId="3">#REF!</definedName>
    <definedName name="rubberring900" localSheetId="2">#REF!</definedName>
    <definedName name="rubberring900">#REF!</definedName>
    <definedName name="sewercad" localSheetId="1">#REF!</definedName>
    <definedName name="sewercad" localSheetId="3">#REF!</definedName>
    <definedName name="sewercad" localSheetId="2">#REF!</definedName>
    <definedName name="sewercad">#REF!</definedName>
    <definedName name="srno1" localSheetId="1">#REF!</definedName>
    <definedName name="srno1" localSheetId="3">#REF!</definedName>
    <definedName name="srno1" localSheetId="2">#REF!</definedName>
    <definedName name="srno1">#REF!</definedName>
    <definedName name="srno10a" localSheetId="1">#REF!</definedName>
    <definedName name="srno10a" localSheetId="3">#REF!</definedName>
    <definedName name="srno10a" localSheetId="2">#REF!</definedName>
    <definedName name="srno10a">#REF!</definedName>
    <definedName name="srno10b" localSheetId="1">#REF!</definedName>
    <definedName name="srno10b" localSheetId="3">#REF!</definedName>
    <definedName name="srno10b" localSheetId="2">#REF!</definedName>
    <definedName name="srno10b">#REF!</definedName>
    <definedName name="srno11a" localSheetId="1">#REF!</definedName>
    <definedName name="srno11a" localSheetId="3">#REF!</definedName>
    <definedName name="srno11a" localSheetId="2">#REF!</definedName>
    <definedName name="srno11a">#REF!</definedName>
    <definedName name="srno11b" localSheetId="1">#REF!</definedName>
    <definedName name="srno11b" localSheetId="3">#REF!</definedName>
    <definedName name="srno11b" localSheetId="2">#REF!</definedName>
    <definedName name="srno11b">#REF!</definedName>
    <definedName name="srno12a" localSheetId="1">#REF!</definedName>
    <definedName name="srno12a" localSheetId="3">#REF!</definedName>
    <definedName name="srno12a" localSheetId="2">#REF!</definedName>
    <definedName name="srno12a">#REF!</definedName>
    <definedName name="srno12b" localSheetId="1">#REF!</definedName>
    <definedName name="srno12b" localSheetId="3">#REF!</definedName>
    <definedName name="srno12b" localSheetId="2">#REF!</definedName>
    <definedName name="srno12b">#REF!</definedName>
    <definedName name="srno13_300_01" localSheetId="1">#REF!</definedName>
    <definedName name="srno13_300_01" localSheetId="3">#REF!</definedName>
    <definedName name="srno13_300_01" localSheetId="2">#REF!</definedName>
    <definedName name="srno13_300_01">#REF!</definedName>
    <definedName name="srno13_300_06" localSheetId="1">#REF!</definedName>
    <definedName name="srno13_300_06" localSheetId="3">#REF!</definedName>
    <definedName name="srno13_300_06" localSheetId="2">#REF!</definedName>
    <definedName name="srno13_300_06">#REF!</definedName>
    <definedName name="srno13_500_01" localSheetId="1">#REF!</definedName>
    <definedName name="srno13_500_01" localSheetId="3">#REF!</definedName>
    <definedName name="srno13_500_01" localSheetId="2">#REF!</definedName>
    <definedName name="srno13_500_01">#REF!</definedName>
    <definedName name="srno13_500_06" localSheetId="1">#REF!</definedName>
    <definedName name="srno13_500_06" localSheetId="3">#REF!</definedName>
    <definedName name="srno13_500_06" localSheetId="2">#REF!</definedName>
    <definedName name="srno13_500_06">#REF!</definedName>
    <definedName name="srno13_900_01" localSheetId="1">#REF!</definedName>
    <definedName name="srno13_900_01" localSheetId="3">#REF!</definedName>
    <definedName name="srno13_900_01" localSheetId="2">#REF!</definedName>
    <definedName name="srno13_900_01">#REF!</definedName>
    <definedName name="srno13_900_06" localSheetId="1">#REF!</definedName>
    <definedName name="srno13_900_06" localSheetId="3">#REF!</definedName>
    <definedName name="srno13_900_06" localSheetId="2">#REF!</definedName>
    <definedName name="srno13_900_06">#REF!</definedName>
    <definedName name="srno14" localSheetId="1">#REF!</definedName>
    <definedName name="srno14" localSheetId="3">#REF!</definedName>
    <definedName name="srno14" localSheetId="2">#REF!</definedName>
    <definedName name="srno14">#REF!</definedName>
    <definedName name="srno15" localSheetId="1">#REF!</definedName>
    <definedName name="srno15" localSheetId="3">#REF!</definedName>
    <definedName name="srno15" localSheetId="2">#REF!</definedName>
    <definedName name="srno15">#REF!</definedName>
    <definedName name="srno16" localSheetId="1">#REF!</definedName>
    <definedName name="srno16" localSheetId="3">#REF!</definedName>
    <definedName name="srno16" localSheetId="2">#REF!</definedName>
    <definedName name="srno16">#REF!</definedName>
    <definedName name="srno17" localSheetId="1">#REF!</definedName>
    <definedName name="srno17" localSheetId="3">#REF!</definedName>
    <definedName name="srno17" localSheetId="2">#REF!</definedName>
    <definedName name="srno17">#REF!</definedName>
    <definedName name="srno18" localSheetId="1">#REF!</definedName>
    <definedName name="srno18" localSheetId="3">#REF!</definedName>
    <definedName name="srno18" localSheetId="2">#REF!</definedName>
    <definedName name="srno18">#REF!</definedName>
    <definedName name="srno19" localSheetId="1">#REF!</definedName>
    <definedName name="srno19" localSheetId="3">#REF!</definedName>
    <definedName name="srno19" localSheetId="2">#REF!</definedName>
    <definedName name="srno19">#REF!</definedName>
    <definedName name="srno2" localSheetId="1">#REF!</definedName>
    <definedName name="srno2" localSheetId="3">#REF!</definedName>
    <definedName name="srno2" localSheetId="2">#REF!</definedName>
    <definedName name="srno2">#REF!</definedName>
    <definedName name="srno20" localSheetId="1">#REF!</definedName>
    <definedName name="srno20" localSheetId="3">#REF!</definedName>
    <definedName name="srno20" localSheetId="2">#REF!</definedName>
    <definedName name="srno20">#REF!</definedName>
    <definedName name="srno21" localSheetId="1">#REF!</definedName>
    <definedName name="srno21" localSheetId="3">#REF!</definedName>
    <definedName name="srno21" localSheetId="2">#REF!</definedName>
    <definedName name="srno21">#REF!</definedName>
    <definedName name="srno22" localSheetId="1">#REF!</definedName>
    <definedName name="srno22" localSheetId="3">#REF!</definedName>
    <definedName name="srno22" localSheetId="2">#REF!</definedName>
    <definedName name="srno22">#REF!</definedName>
    <definedName name="srno23" localSheetId="1">#REF!</definedName>
    <definedName name="srno23" localSheetId="3">#REF!</definedName>
    <definedName name="srno23" localSheetId="2">#REF!</definedName>
    <definedName name="srno23">#REF!</definedName>
    <definedName name="srno24" localSheetId="1">#REF!</definedName>
    <definedName name="srno24" localSheetId="3">#REF!</definedName>
    <definedName name="srno24" localSheetId="2">#REF!</definedName>
    <definedName name="srno24">#REF!</definedName>
    <definedName name="srno25" localSheetId="1">#REF!</definedName>
    <definedName name="srno25" localSheetId="3">#REF!</definedName>
    <definedName name="srno25" localSheetId="2">#REF!</definedName>
    <definedName name="srno25">#REF!</definedName>
    <definedName name="srno26" localSheetId="1">#REF!</definedName>
    <definedName name="srno26" localSheetId="3">#REF!</definedName>
    <definedName name="srno26" localSheetId="2">#REF!</definedName>
    <definedName name="srno26">#REF!</definedName>
    <definedName name="srno27" localSheetId="1">#REF!</definedName>
    <definedName name="srno27" localSheetId="3">#REF!</definedName>
    <definedName name="srno27" localSheetId="2">#REF!</definedName>
    <definedName name="srno27">#REF!</definedName>
    <definedName name="srno28" localSheetId="1">#REF!</definedName>
    <definedName name="srno28" localSheetId="3">#REF!</definedName>
    <definedName name="srno28" localSheetId="2">#REF!</definedName>
    <definedName name="srno28">#REF!</definedName>
    <definedName name="srno29" localSheetId="1">#REF!</definedName>
    <definedName name="srno29" localSheetId="3">#REF!</definedName>
    <definedName name="srno29" localSheetId="2">#REF!</definedName>
    <definedName name="srno29">#REF!</definedName>
    <definedName name="srno3" localSheetId="1">#REF!</definedName>
    <definedName name="srno3" localSheetId="3">#REF!</definedName>
    <definedName name="srno3" localSheetId="2">#REF!</definedName>
    <definedName name="srno3">#REF!</definedName>
    <definedName name="srno30a" localSheetId="1">#REF!</definedName>
    <definedName name="srno30a" localSheetId="3">#REF!</definedName>
    <definedName name="srno30a" localSheetId="2">#REF!</definedName>
    <definedName name="srno30a">#REF!</definedName>
    <definedName name="srno30b" localSheetId="1">#REF!</definedName>
    <definedName name="srno30b" localSheetId="3">#REF!</definedName>
    <definedName name="srno30b" localSheetId="2">#REF!</definedName>
    <definedName name="srno30b">#REF!</definedName>
    <definedName name="srno30c" localSheetId="1">#REF!</definedName>
    <definedName name="srno30c" localSheetId="3">#REF!</definedName>
    <definedName name="srno30c" localSheetId="2">#REF!</definedName>
    <definedName name="srno30c">#REF!</definedName>
    <definedName name="srno4" localSheetId="1">#REF!</definedName>
    <definedName name="srno4" localSheetId="3">#REF!</definedName>
    <definedName name="srno4" localSheetId="2">#REF!</definedName>
    <definedName name="srno4">#REF!</definedName>
    <definedName name="srno5" localSheetId="1">#REF!</definedName>
    <definedName name="srno5" localSheetId="3">#REF!</definedName>
    <definedName name="srno5" localSheetId="2">#REF!</definedName>
    <definedName name="srno5">#REF!</definedName>
    <definedName name="srno6" localSheetId="1">#REF!</definedName>
    <definedName name="srno6" localSheetId="3">#REF!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3">#REF!</definedName>
    <definedName name="total" localSheetId="2">#REF!</definedName>
    <definedName name="total">#REF!</definedName>
    <definedName name="x" localSheetId="3">#REF!</definedName>
    <definedName name="x">#REF!</definedName>
    <definedName name="xxx">'[7]Data-Works (Final)'!$A$698:$R$788</definedName>
  </definedNames>
  <calcPr calcId="162913" concurrentCalc="0"/>
</workbook>
</file>

<file path=xl/calcChain.xml><?xml version="1.0" encoding="utf-8"?>
<calcChain xmlns="http://schemas.openxmlformats.org/spreadsheetml/2006/main">
  <c r="D446" i="3" l="1"/>
  <c r="D443" i="3"/>
  <c r="D442" i="3"/>
  <c r="D426" i="3"/>
  <c r="D428" i="3"/>
  <c r="D440" i="3"/>
  <c r="D434" i="3"/>
  <c r="D433" i="3"/>
  <c r="D425" i="3"/>
  <c r="D420" i="3"/>
  <c r="D421" i="3"/>
  <c r="D415" i="3"/>
  <c r="D416" i="3"/>
  <c r="D410" i="3"/>
  <c r="D411" i="3"/>
  <c r="D406" i="3"/>
  <c r="D404" i="3"/>
  <c r="D407" i="3"/>
  <c r="D405" i="3"/>
  <c r="C24" i="25"/>
  <c r="B24" i="25"/>
  <c r="A24" i="25"/>
  <c r="C23" i="25"/>
  <c r="B23" i="25"/>
  <c r="A23" i="25"/>
  <c r="C22" i="25"/>
  <c r="B22" i="25"/>
  <c r="A22" i="25"/>
  <c r="C21" i="25"/>
  <c r="B21" i="25"/>
  <c r="A21" i="25"/>
  <c r="C20" i="25"/>
  <c r="B20" i="25"/>
  <c r="A20" i="25"/>
  <c r="C19" i="25"/>
  <c r="B19" i="25"/>
  <c r="A19" i="25"/>
  <c r="C18" i="25"/>
  <c r="B18" i="25"/>
  <c r="A18" i="25"/>
  <c r="B6" i="25"/>
  <c r="C6" i="25"/>
  <c r="C7" i="25"/>
  <c r="C8" i="25"/>
  <c r="C9" i="25"/>
  <c r="C10" i="25"/>
  <c r="C11" i="25"/>
  <c r="C12" i="25"/>
  <c r="C13" i="25"/>
  <c r="C14" i="25"/>
  <c r="C15" i="25"/>
  <c r="C16" i="25"/>
  <c r="C17" i="25"/>
  <c r="C25" i="25"/>
  <c r="B17" i="25"/>
  <c r="A17" i="25"/>
  <c r="B16" i="25"/>
  <c r="A16" i="25"/>
  <c r="B15" i="25"/>
  <c r="A15" i="25"/>
  <c r="B14" i="25"/>
  <c r="A14" i="25"/>
  <c r="B13" i="25"/>
  <c r="A13" i="25"/>
  <c r="B12" i="25"/>
  <c r="A12" i="25"/>
  <c r="B11" i="25"/>
  <c r="A11" i="25"/>
  <c r="B10" i="25"/>
  <c r="A10" i="25"/>
  <c r="B9" i="25"/>
  <c r="A9" i="25"/>
  <c r="B8" i="25"/>
  <c r="A8" i="25"/>
  <c r="B7" i="25"/>
  <c r="A7" i="25"/>
  <c r="A6" i="25"/>
  <c r="G25" i="9"/>
  <c r="F25" i="9"/>
  <c r="E25" i="9"/>
  <c r="D25" i="9"/>
  <c r="C25" i="9"/>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D9" i="9"/>
  <c r="C11" i="9"/>
  <c r="C10" i="9"/>
  <c r="F27" i="9"/>
  <c r="E27" i="9"/>
  <c r="D27" i="9"/>
  <c r="C27" i="9"/>
  <c r="F26" i="9"/>
  <c r="E26" i="9"/>
  <c r="D26" i="9"/>
  <c r="C26" i="9"/>
  <c r="H26" i="9"/>
  <c r="Q11" i="9"/>
  <c r="P11" i="9"/>
  <c r="O11" i="9"/>
  <c r="N11" i="9"/>
  <c r="M11" i="9"/>
  <c r="L11" i="9"/>
  <c r="K11" i="9"/>
  <c r="J11" i="9"/>
  <c r="I11" i="9"/>
  <c r="H11" i="9"/>
  <c r="Q10" i="9"/>
  <c r="P10" i="9"/>
  <c r="O10" i="9"/>
  <c r="N10" i="9"/>
  <c r="M10" i="9"/>
  <c r="L10" i="9"/>
  <c r="K10" i="9"/>
  <c r="J10" i="9"/>
  <c r="I10" i="9"/>
  <c r="H10" i="9"/>
  <c r="R22" i="9"/>
  <c r="G26" i="9"/>
  <c r="H27" i="9"/>
  <c r="G27" i="9"/>
  <c r="R7" i="9"/>
  <c r="F11" i="9"/>
  <c r="F10" i="9"/>
  <c r="D10" i="9"/>
  <c r="D11" i="9"/>
  <c r="G40" i="9"/>
  <c r="G38" i="9"/>
  <c r="G37" i="9"/>
  <c r="Q15" i="9"/>
  <c r="Q16" i="9"/>
  <c r="G51" i="9"/>
  <c r="P15" i="9"/>
  <c r="P16" i="9"/>
  <c r="G50" i="9"/>
  <c r="J16" i="9"/>
  <c r="G44" i="9"/>
  <c r="J15" i="9"/>
  <c r="I15" i="9"/>
  <c r="I16" i="9"/>
  <c r="G43" i="9"/>
  <c r="E11" i="9"/>
  <c r="E10" i="9"/>
  <c r="G11" i="9"/>
  <c r="G10" i="9"/>
  <c r="M15" i="9"/>
  <c r="M16" i="9"/>
  <c r="G47" i="9"/>
  <c r="L15" i="9"/>
  <c r="L16" i="9"/>
  <c r="G46" i="9"/>
  <c r="K16" i="9"/>
  <c r="G45" i="9"/>
  <c r="K15" i="9"/>
  <c r="O16" i="9"/>
  <c r="G49" i="9"/>
  <c r="O15" i="9"/>
  <c r="H15" i="9"/>
  <c r="R12" i="9"/>
  <c r="H16" i="9"/>
  <c r="G42" i="9"/>
  <c r="N16" i="9"/>
  <c r="G48" i="9"/>
  <c r="N15" i="9"/>
  <c r="G32" i="9"/>
  <c r="G41" i="9"/>
  <c r="G39" i="9"/>
  <c r="G33" i="9"/>
  <c r="D25" i="22"/>
  <c r="D16" i="22"/>
  <c r="D12" i="22"/>
  <c r="D8" i="22"/>
  <c r="D14" i="22"/>
</calcChain>
</file>

<file path=xl/sharedStrings.xml><?xml version="1.0" encoding="utf-8"?>
<sst xmlns="http://schemas.openxmlformats.org/spreadsheetml/2006/main" count="1435" uniqueCount="705">
  <si>
    <t>S. No.</t>
  </si>
  <si>
    <t>Nos.</t>
  </si>
  <si>
    <t>Unit</t>
  </si>
  <si>
    <t>Quantity</t>
  </si>
  <si>
    <t>cum</t>
  </si>
  <si>
    <t>3</t>
  </si>
  <si>
    <t>3.1</t>
  </si>
  <si>
    <t>3.2</t>
  </si>
  <si>
    <t>4</t>
  </si>
  <si>
    <t>sqm</t>
  </si>
  <si>
    <t>BARRICADING</t>
  </si>
  <si>
    <t>m</t>
  </si>
  <si>
    <t>6</t>
  </si>
  <si>
    <t>6.1</t>
  </si>
  <si>
    <t>200 mm</t>
  </si>
  <si>
    <t>250 mm</t>
  </si>
  <si>
    <t>500 mm</t>
  </si>
  <si>
    <t>7</t>
  </si>
  <si>
    <t>7.1</t>
  </si>
  <si>
    <t>No.</t>
  </si>
  <si>
    <t>7.2</t>
  </si>
  <si>
    <t>8</t>
  </si>
  <si>
    <t>8.1</t>
  </si>
  <si>
    <t>8.2</t>
  </si>
  <si>
    <t>Qtl</t>
  </si>
  <si>
    <t>10.1</t>
  </si>
  <si>
    <t>11</t>
  </si>
  <si>
    <t>Reference</t>
  </si>
  <si>
    <t>hectare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</si>
  <si>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</si>
  <si>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</si>
  <si>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</si>
  <si>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</si>
  <si>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</si>
  <si>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</si>
  <si>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</si>
  <si>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</si>
  <si>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</si>
  <si>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</si>
  <si>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</si>
  <si>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</si>
  <si>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</si>
  <si>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</si>
  <si>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</si>
  <si>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</si>
  <si>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</si>
  <si>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</si>
  <si>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</si>
  <si>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</si>
  <si>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</si>
  <si>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</si>
  <si>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</si>
  <si>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</si>
  <si>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</si>
  <si>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</si>
  <si>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</si>
  <si>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</si>
  <si>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</si>
  <si>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</si>
  <si>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</si>
  <si>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</si>
  <si>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</si>
  <si>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</si>
  <si>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</si>
  <si>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</si>
  <si>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</si>
  <si>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</si>
  <si>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</si>
  <si>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</si>
  <si>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</si>
  <si>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</si>
  <si>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</si>
  <si>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</si>
  <si>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</si>
  <si>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</si>
  <si>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</si>
  <si>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</si>
  <si>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</si>
  <si>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</si>
  <si>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</si>
  <si>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</si>
  <si>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</si>
  <si>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</si>
  <si>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</si>
  <si>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EARTH WORK IN EXCAVATION</t>
  </si>
  <si>
    <t>63 mm</t>
  </si>
  <si>
    <t>75 mm</t>
  </si>
  <si>
    <t>160 mm</t>
  </si>
  <si>
    <t>180 mm</t>
  </si>
  <si>
    <t>SAND BEDDING WITH LOCAL SAND</t>
  </si>
  <si>
    <t>80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</si>
  <si>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</si>
  <si>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</si>
  <si>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</si>
  <si>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</si>
  <si>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</si>
  <si>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</si>
  <si>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</si>
  <si>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</si>
  <si>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</si>
  <si>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</si>
  <si>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</si>
  <si>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</si>
  <si>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</si>
  <si>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</si>
  <si>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</si>
  <si>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</si>
  <si>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</si>
  <si>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</si>
  <si>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</si>
  <si>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</si>
  <si>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</si>
  <si>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</si>
  <si>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</si>
  <si>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</si>
  <si>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</si>
  <si>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</si>
  <si>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</si>
  <si>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</si>
  <si>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</si>
  <si>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</si>
  <si>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</si>
  <si>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</si>
  <si>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</si>
  <si>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</si>
  <si>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</si>
  <si>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</si>
  <si>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</si>
  <si>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</si>
  <si>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</si>
  <si>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</si>
  <si>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</si>
  <si>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</si>
  <si>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</si>
  <si>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</si>
  <si>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</si>
  <si>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</si>
  <si>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</si>
  <si>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</si>
  <si>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</si>
  <si>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</si>
  <si>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</si>
  <si>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</si>
  <si>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</si>
  <si>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</si>
  <si>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</si>
  <si>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</si>
  <si>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</si>
  <si>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</si>
  <si>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</si>
  <si>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</si>
  <si>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</si>
  <si>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</si>
  <si>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</si>
  <si>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8.1.1</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</si>
  <si>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</si>
  <si>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</si>
  <si>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</si>
  <si>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</si>
  <si>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</si>
  <si>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</si>
  <si>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</si>
  <si>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</si>
  <si>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</si>
  <si>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</si>
  <si>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</si>
  <si>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</si>
  <si>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Disposal of the remaining soil after the back filling from the available soil to the general garbage yard as approved by the engineer. Spreading the same uniformly as per Specification &amp; drawing and as directed by the Engineer.</t>
  </si>
  <si>
    <t>0 to 0.50 m</t>
  </si>
  <si>
    <t xml:space="preserve">From 0.50 m to 1.00 m </t>
  </si>
  <si>
    <t xml:space="preserve">From 1.00 m to 1.50 m </t>
  </si>
  <si>
    <t>Providing and Placing of granular non plastic sand filling for the sides of the pipe line and up to 100mm above the crown of the pipe including 150 mm bedding below the pipe as per Specification &amp; drawings and as directed by the Engineer.</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</si>
  <si>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</si>
  <si>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</si>
  <si>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</si>
  <si>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6.1.1</t>
  </si>
  <si>
    <t>6.1.2</t>
  </si>
  <si>
    <t>6.1.3</t>
  </si>
  <si>
    <t>6.1.4</t>
  </si>
  <si>
    <t>110 mm</t>
  </si>
  <si>
    <t>Clearing and grubbing road land including uprooting rank vegetation, grass, bushes, shrubs, saplings and trees girth up to 300 mm, removal of stumps of trees cut earlier and disposal of unserviceable materials and stacking of serviceable material to be used or auctioned, up to a lead of 1000 meters including removal and disposal of top organic soil not exceeding 150 mm in thickness.</t>
  </si>
  <si>
    <t>3.1.1</t>
  </si>
  <si>
    <t>3.1.2</t>
  </si>
  <si>
    <t>9.1.1</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</si>
  <si>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</si>
  <si>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</si>
  <si>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</si>
  <si>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</si>
  <si>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</si>
  <si>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</si>
  <si>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</si>
  <si>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</si>
  <si>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</si>
  <si>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</si>
  <si>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</si>
  <si>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</si>
  <si>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</si>
  <si>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</si>
  <si>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8.1.1.1</t>
  </si>
  <si>
    <t>160 mm dia</t>
  </si>
  <si>
    <t>MISCELLANEOUS WORKS</t>
  </si>
  <si>
    <t>1.2.1</t>
  </si>
  <si>
    <t>1.3.1</t>
  </si>
  <si>
    <t>10.1.1</t>
  </si>
  <si>
    <t>10.1.2</t>
  </si>
  <si>
    <t xml:space="preserve">25 mm </t>
  </si>
  <si>
    <t>10.1.3</t>
  </si>
  <si>
    <t>10.1.4</t>
  </si>
  <si>
    <t>10.1.5</t>
  </si>
  <si>
    <t>For Tee's -1No.</t>
  </si>
  <si>
    <t>180 mm dia</t>
  </si>
  <si>
    <t>90º bend - 160 mm dia</t>
  </si>
  <si>
    <t>CONSTRUCTION OF THRUST BLOCKS</t>
  </si>
  <si>
    <t>90 mm Shoe, 2 Nos. for each house</t>
  </si>
  <si>
    <t>90 mm 87.5 degree Bend, 2 Nos. for each house</t>
  </si>
  <si>
    <t>HOUSE SERVICE CONNECTIONS</t>
  </si>
  <si>
    <t>For Bend's -2+2 No.</t>
  </si>
  <si>
    <t>EXCAVATION IN ORDINARY SOIL</t>
  </si>
  <si>
    <t xml:space="preserve">Air Valve, Sluice valve and Washout Valve chamber </t>
  </si>
  <si>
    <t>140 mm</t>
  </si>
  <si>
    <t>18 mm</t>
  </si>
  <si>
    <t>IX</t>
  </si>
  <si>
    <t>2.1.1</t>
  </si>
  <si>
    <t>6.2.1</t>
  </si>
  <si>
    <t>6.2.2</t>
  </si>
  <si>
    <t>6.2.3</t>
  </si>
  <si>
    <t>12.1.1</t>
  </si>
  <si>
    <t>14</t>
  </si>
  <si>
    <t>14.1</t>
  </si>
  <si>
    <t>14.1.1</t>
  </si>
  <si>
    <t>14.2.1</t>
  </si>
  <si>
    <t>14.2.1.1</t>
  </si>
  <si>
    <t>14.3.1</t>
  </si>
  <si>
    <t>14.10</t>
  </si>
  <si>
    <t>14.11</t>
  </si>
  <si>
    <t>CENTRIFUGAL SPLIT CASTING PUMP SETS WITH MOTOR</t>
  </si>
  <si>
    <t>CASING PIPE</t>
  </si>
  <si>
    <t>GRAVEL PACKING</t>
  </si>
  <si>
    <t>MISCELLANEOUS</t>
  </si>
  <si>
    <t>12</t>
  </si>
  <si>
    <t>DRILLING OF BORE HOLE</t>
  </si>
  <si>
    <t>DEVELOPMENT OF TUBEWELLS</t>
  </si>
  <si>
    <t>Water Sample Tests</t>
  </si>
  <si>
    <t>2.2.1</t>
  </si>
  <si>
    <t xml:space="preserve">100 mm </t>
  </si>
  <si>
    <t>1.1.2</t>
  </si>
  <si>
    <t>5.1.1</t>
  </si>
  <si>
    <t>5.2.1</t>
  </si>
  <si>
    <t>5.3.1</t>
  </si>
  <si>
    <t>M</t>
  </si>
  <si>
    <t>315 mm</t>
  </si>
  <si>
    <t>350 mm</t>
  </si>
  <si>
    <t>MECHANICAL WORK</t>
  </si>
  <si>
    <t>ELECTRICAL WORK</t>
  </si>
  <si>
    <t>11 KV SUB STATION</t>
  </si>
  <si>
    <t>4- POLE STRUCTURE WITH 1 INCOMER &amp; 2 OUTGOING</t>
  </si>
  <si>
    <t>Supply, Installation, Testing and Commissioning of 4.Pole. Structure With AIR BREAK SWITCH having following specifications: 1.  4P :Four pole structure on 4No. ISMB 125mm 10 mtr high pole or 4No. PCC pole 10 mtr high using 4 No. MS channel each of size 75mmx50mmx2500mm complete in all respect with nuts, springs washers, clamps as required.2. GO: Off load type gang operated 3-pole vertical flute type switch suitable for 11KV ; 400A ,3-ø, central post rotating double break isolator complete with MS hardware , copper moving &amp; fixed contact ,assembly of insulator, GI pipe of suitable length for operation. 3. DO: Vertical / Horizontal mounted 11kv horn gap fuse set /drop out 11kv barrel fuses mounted on pin insulators. 4. LA:3 piece non linear resistor type. lighting arrestor of approved make suitable for 3 wire, 11kv oh line with rated voltage of 9kv rms &amp; nominal discharge current rating of 5 ka &amp; complete with galvanized clamping arrangement GI bolts, nuts, washer etc. as required. 5. JUMPERS: 11kv arcs conductors mounted on pin type insulators as required. 6. GENERAL: The go shall be operated by hand operated liver properly earthed with provision for locking mounted including getting approval from Electrical Inspector.</t>
  </si>
  <si>
    <t>H.T. PANEL</t>
  </si>
  <si>
    <t>OUTGOING PANEL</t>
  </si>
  <si>
    <t>Manufacture, supply, installation, testing and commissioning of 250 MVA, 11 KV indoor type, draw out, Vacuum circuit breaker  Panel board fabricated out of minimum 2 mm thick CRCA sheet as per following specifications. The panel shall be complete work 1. 1 No. 11 KV, 630 A, 250 MVA Electrical draw out type vacuum circuit breaker (with ON/OFF/TRIP/Serve/Test position indication). 2. 2 sets of ammeter with 3 way ON and OFF selector switch and CT’s 30/5 A, CL-1, 15VA. 3. Two sets of IDMT &amp; Instantaneous  O/C and IDMT E/F relay  complete with 4 No. ( 1 set) current transformers 630/1A, CL-5 P 10  for protection, 15 VA burden.</t>
  </si>
  <si>
    <t>2.1.2</t>
  </si>
  <si>
    <t>TRANSFORMER (1W+1S)</t>
  </si>
  <si>
    <t xml:space="preserve">63 kVA </t>
  </si>
  <si>
    <t>BATTERY &amp; BATTERY CHARGER FOR DC SUPPLY</t>
  </si>
  <si>
    <t>SITC of battery bank of min 150 AH capacity comprising SMF/VRLA batteries, MS / Teakwood battery stand, interconnect wiring etc. as required complete in all respect of rating: 48 V DC</t>
  </si>
  <si>
    <t>HT CABLE WITH ACCESSORIES</t>
  </si>
  <si>
    <t xml:space="preserve">Providing  &amp; Laying XLPE insulated IS:7098/II/85 of approved make H.T. cable for working voltage 11 K.V. Earthed direct in ground including excavation of 30cmx100cm size trench, 25cm layer of river sand, IInd class bricks covering, refilling earth, compaction of earth, making necessary connection testing etc.as required of size. </t>
  </si>
  <si>
    <t>3C X 70 Sqm</t>
  </si>
  <si>
    <t>3C X 35 Sqm</t>
  </si>
  <si>
    <t>Providing &amp; making heat shrinkable type indoor/outdoor/straight through terminations/joint kit of approved make suitable for XLPE insulated 11 KV cable, with required components, preparation of cable ends, testing etc. as required</t>
  </si>
  <si>
    <t>3x70 sq.mm cable I.D. termination</t>
  </si>
  <si>
    <t>3x70 cable O.D. termination</t>
  </si>
  <si>
    <t>3x70 cable Straight through</t>
  </si>
  <si>
    <t xml:space="preserve">EARTHING FOR SUBSTATION </t>
  </si>
  <si>
    <t xml:space="preserve">Plate Earthing as per IS:3043 with G.I. Earth plate of size 600mm x 600mm x 6.0mm by embodying 3 to 4 mtr. below the ground level with 20 mm dia. G.I. 'B' class watering Pipe including all accessories like nut, bolts, reducer, nipple, wire meshed funnel, and C.C. finished chamber covered with hinged type with locking arrangement C.I. Cover, C.I. Frame of size300mm x 300mm complete with alternate layers of salt and coke/charcoal, testing of earth resistance as required. </t>
  </si>
  <si>
    <t>S &amp; Laying 25x6 mm size GI earth strip  in horizontal or vertical run in ground/surface/recess including riveting, soldering, saddles, making connection etc. as required.</t>
  </si>
  <si>
    <t>S &amp; Laying 6 SWG size GI earth wire  in horizontal or vertical run in ground/surface/recess including riveting, soldering, saddles, making connection etc. as required.</t>
  </si>
  <si>
    <t>LT PANEL - PMCC</t>
  </si>
  <si>
    <t>Supply, Install, Testing and commissioning of wall/free standing floor mounted dust and vermin proof compartmentalized cubical panel made out of CRCA sheet, required hardware, duly painted by two coats of zinc/red oxide primer followed by Powder coated / epoxy / PU painted with phosphatisation in grey or required shade after rinsing. The panel having PU/Neoprene rubber gasket of not less than 3mm thickness, separate detachable, gland plate M.S. base channel, hinged door with locking arrangement for equipment/switchgear. Thickness of sheet shall not be less than 1.6mm up to 600mm length/width of any compartment and be of 2.0mm above 600mm. Load bearing structure shall be of 2.0mm thick sheet supported by base M.S. channel if required. Side walls and cable alley compartments having bolted type doors with detachable extension type structure with 1). aluminum bus bar, 2).  4-pole air circuit breaker for Lighting, 3).  100A MCCB for chlorinator, 4). 63A MCB for accessories, 5).  MCCB of required capacity  with CT, PT, ammeter, voltmeter, Phase indication lamp 6). Capacitor bank with required contactors, etc..</t>
  </si>
  <si>
    <t xml:space="preserve">PANEL </t>
  </si>
  <si>
    <t>Supply, Install, Testing and commissioning of wall/free standing floor mounted dust and vermin proof compartmentalized cubical panel made out of CRCA sheet, required hardware, duly painted by two coats of zinc/red oxide primer followed by Powder coated / epoxy / PU painted with phosphatisation in grey or required shade after rinsing. The panel having PU/Neoprene rubber gasket of not less than 3mm thickness, separate detachable, gland plate M.S. base channel, hinged door with locking arrangement for equipment/switchgear. Thickness of sheet shall not be less than 1.6mm up to 600mm length/width of any compartment and be of 2.0mm above 600mm. Load bearing structure shall be of 2.0mm thick sheet supported by base M.S. channel if required. Side walls and cable alley compartments having bolted type doors with detachable extension type structure with aluminum bus bar, 1.) 400 A MCCB Incomer with metering CTs, multi function meter compatible to scada ,Ampere meter with SS, Voltmeter with SS, Indicating Lamps, Control Fuse, wiring etc. 2.) 250A MCCB 3.) 100A MCCb for Chlorinator, 4.) 5 nos. of 32A MCB 5.) 25KVA of capacitor bank of different size with contactor, 6.) 2 nos. of Earth pit with required length of Earth flat, 7.) Star delta Starter with MCB, Main and Aux Contactor/L Relay, L/R Selector Switch, 3 Indicating lamps, Start-Stop Push Button ,Control MCB with panel with all accessories as per specification and employers requiremt with following rating</t>
  </si>
  <si>
    <t>0 to 15kW</t>
  </si>
  <si>
    <t xml:space="preserve">LT FLAT FLEXIBLE CABLE </t>
  </si>
  <si>
    <t>P/Laying XLPE insulated / P.V.C. sheathed cable of 1.1 KV grade with aluminum conductor Un-armored of IS:7098-I/1554-1 approved make in ground as per IS:1255 including excavation of 30cmx75cm size  trench, 25 cm thick under layer of sand, IInd class bricks covering, refilling earth, compaction of earth, making necessary connection, testing etc. as required of size</t>
  </si>
  <si>
    <t>3C X 6 Sqm</t>
  </si>
  <si>
    <t>3C X 10 Sqm</t>
  </si>
  <si>
    <t>3C X 16 Sqm</t>
  </si>
  <si>
    <t>3C X 25 Sqm</t>
  </si>
  <si>
    <t>3C X 95 Sqm</t>
  </si>
  <si>
    <t>P/Laying XLPE insulated / P.V.C. sheathed cable of 1.1 KV grade with aluminum conductor Armored of IS:7098-I/1554-1 approved make in ground as per IS:1255 including excavation of 30cmx75cm size trench, 25 cm thick under layer of sand, IInd class bricks covering, refilling earth, compaction of earth, making necessary connection, testing etc. as required of size.</t>
  </si>
  <si>
    <t>4C x 35 Sqm</t>
  </si>
  <si>
    <t>4C x 70 Sqm</t>
  </si>
  <si>
    <t>4C x 400 Sqm</t>
  </si>
  <si>
    <t xml:space="preserve">CASING PIPE FOR CABLE PROTECTION </t>
  </si>
  <si>
    <t>Providing, laying and fixing of following dia G.I. pipe (medium class) in ground complete with G.I. fittings including trenching (75 cm deep) and refilling etc. as required.</t>
  </si>
  <si>
    <t>80 mm dia</t>
  </si>
  <si>
    <t>EARTHING</t>
  </si>
  <si>
    <t>Pipe Earthing as per IS:3043 with perforated 3.0 Mtr. Long, 40 mm dia. ' B ' class G.I. Pipe including all accessories like nut, bolts, reducer, nipple, wire meshed funnel, and C.C. finished chamber covered with hinged type with locking arrangement C.I. Cover, C.I. Frame of size 300mm x 300 mm and embodying the pipe complete with alternate layers salt and coke/ charcoal, testing of earth resistance as required.</t>
  </si>
  <si>
    <t>Light Point/Fan Points -</t>
  </si>
  <si>
    <t xml:space="preserve">   </t>
  </si>
  <si>
    <t>14.1.1.1</t>
  </si>
  <si>
    <t>Medium point -exceeding 3 m. but not exceeding 6 m. in length.</t>
  </si>
  <si>
    <t>3 Pin 6 Amp socket outlet on Separate Board</t>
  </si>
  <si>
    <t>Supplying and fixing as per specification Caution / Danger Board as  of approved make &amp; design with necessary material complete. Large Size</t>
  </si>
  <si>
    <t>Supplying and fixing as per specification Switch of approved make ISI marked with necessary material complete. 6 Amp Flush type</t>
  </si>
  <si>
    <t>Supplying and fixing as per specification socket outlet of approved make &amp; ISI marked with necessary material complete - 6 Amp 250 Volt 3 / 5 Pin Flush type</t>
  </si>
  <si>
    <t>14.12</t>
  </si>
  <si>
    <t>14.13</t>
  </si>
  <si>
    <t>P &amp; F double ball bearing capacitor start ceiling fan of  approved  make  complete  with  regulator as per required size and  other  accessories etc. complete and as per direction of engineer in charge</t>
  </si>
  <si>
    <t>15.1</t>
  </si>
  <si>
    <t xml:space="preserve">I  T  C  of  ceiling  fan  and  regulator  including  wiring  the  down rod up to 30 cm with 3 x 1.5 sq.mm pvc insulated flexible copper conductor making connection testing etc. as required. </t>
  </si>
  <si>
    <t>15.2</t>
  </si>
  <si>
    <t xml:space="preserve">Providing and fixing circular/ Hexagonal cast iron or M.S. sheet box  for ceiling fan clamp of internal dia 140mm, 73mm height, top lid of  1.5mm  thick  M.S.  sheet  with  its  top  surface  hacked  for proper  bonding, top lid shall be screwed into the cast iron/  M.S. sheet box  by  means  of  3.3mm  dia.  round  headed  screws,  one  lock  at  the  corners. Clamp shall be made of 12mm dia M.S. bar bent to shape as per standard drawing. </t>
  </si>
  <si>
    <t>X</t>
  </si>
  <si>
    <t>XI</t>
  </si>
  <si>
    <t>350x350 mm</t>
  </si>
  <si>
    <t>350 mm-90degree</t>
  </si>
  <si>
    <t xml:space="preserve">For Tee's </t>
  </si>
  <si>
    <t>For Bend's</t>
  </si>
  <si>
    <t>Bill No.</t>
  </si>
  <si>
    <t>REMARKS</t>
  </si>
  <si>
    <t>CLEARING &amp; GRABBING LAND</t>
  </si>
  <si>
    <t xml:space="preserve">SUPPLY &amp; LAYING OF PIPE LINE </t>
  </si>
  <si>
    <t>ROOF WATER HARVEST GUTTERS</t>
  </si>
  <si>
    <t>ROOF WATER HARVEST DOWN PIPES</t>
  </si>
  <si>
    <t>No</t>
  </si>
  <si>
    <t>65 mm</t>
  </si>
  <si>
    <t>110mm</t>
  </si>
  <si>
    <t>160mm</t>
  </si>
  <si>
    <t>Roof Catchment Area=0.3636*10000=363.6sqm and width 150 mm dia</t>
  </si>
  <si>
    <t>90 mm @ 12 m for each Community Centre - 12 Nos.</t>
  </si>
  <si>
    <t>Civil Works for Foundation</t>
  </si>
  <si>
    <t>Providing and laying RCC of grade C35  including fabrication of high yield steel (fy = 415 MPa), as per Specification &amp; drawing and as directed by the Engineer</t>
  </si>
  <si>
    <t>Foundation of Tank</t>
  </si>
  <si>
    <t>150 mm</t>
  </si>
  <si>
    <t>4.4.1</t>
  </si>
  <si>
    <t>4.4.2</t>
  </si>
  <si>
    <t>Civil Works for Tank Foundation</t>
  </si>
  <si>
    <t>Foundation of tank</t>
  </si>
  <si>
    <t xml:space="preserve">THERMO-MECHANICALLY TREATED BARS (FE-500) </t>
  </si>
  <si>
    <t>4.3.1</t>
  </si>
  <si>
    <t>4.3.2</t>
  </si>
  <si>
    <t>4.5.1</t>
  </si>
  <si>
    <t xml:space="preserve">150 mm  </t>
  </si>
  <si>
    <t>4.5.2</t>
  </si>
  <si>
    <t xml:space="preserve">MISCELLANEOUS WORKS </t>
  </si>
  <si>
    <t>LIGHTENING ARRESTER</t>
  </si>
  <si>
    <t>ULTRASONIC LEVEL SENSOR</t>
  </si>
  <si>
    <t>XIII</t>
  </si>
  <si>
    <t>180mm dia</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</si>
  <si>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</si>
  <si>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</si>
  <si>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</si>
  <si>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Supply, Install, Testing and commissioning of wall/free standing floor mounted dust and vermin proof compartmentalized cubical panel made out of CRCA sheet, required hardware, duly painted by two coats of zinc/red oxide primer followed by Powder coated / epoxy / PU painted with phosphatisation in grey or required shade after rinsing. The panel having PU/Neoprene rubber gasket of not less than 3mm thickness, separate detachable, gland plate M.S. base channel, hinged door with locking arrangement for equipment/switchgear. Thickness of sheet shall not be less than 1.6mm up to 600mm length/width of any compartment and be of 2.0mm above 600mm. Load bearing structure shall be of 2.0mm thick sheet supported by base M.S. channel if required. Side walls and cable alley compartments having bolted type doors with detachable extension type structure with 1). aluminum bus bar, 2). 3 nos of 4-pole air circuit breaker, 3). 100A MCCB for chlorinator, 4). 63A MCB, 5). 6 nos of 630A MCCB with CT, PT, ammeter, voltmeter, Phase indication lamp 6). Capacitor bank with required contactors, etc.. With 6 nos of 125KW  Soft Starters for Clear Water Reservoir &amp; with 3 nos of Star Delta Starter for Tube wells at ITI</t>
  </si>
  <si>
    <t>Wiring for light point/ fan point/ exhaust fan point/ call bell point with 1.5 sq.mm FRLS PVC insulated copper conductor single core cable in surface / recessed medium class PVC conduit, with piano type switch, phenolic laminated sheet, suitable size M.S. box and earthing the point with 1.5 sq.mm. FRLS PVC insulated copper conductor single core cable etc. as required.</t>
  </si>
  <si>
    <t>Wiring of 3 pin 5 amp. light plug point with 1.5 sq. mm FR PVC insulated unsheathed flexible copper conductor 1.1 kV grade and 1.5 sq.mm FR PVC insulated unsheathed flexible copper earth conductor 1.1 kV grade(IS:694) of approved make in surface / recessed ISI marked medium duty PVC conduit &amp; it's accessories, 18 SWG M.S. box with earth terminal, screw less cage connectors for neutral looping in switch board &amp; false ceiling point, 6 A switch, 6 A socket, 3.0 mm thick phenolic laminated sheet, zinc plated / brass screws, cup washers, making connections, testing etc. as required.</t>
  </si>
  <si>
    <t>Wiring of 6 pin 15 amp. Light power point with 6.0 sq.mm PVC insulated unsheathed solid / stranded copper conductor 1.1 kV grade of approved make in surface /recessed ISI marked pvc conduit &amp; it's accessories, 18 SWG M.S. box with earth terminal, screw less cage connectors for neutral looping in switch board , 15 A switch, 15 A socket, 3.0 mm thick phenolic laminated sheet, zinc plated / brass screws, cup washers, bushes, check nuts, making connections, testing etc. as required.</t>
  </si>
  <si>
    <t>METALLIC SWITCH BOXES - Supply and fixing of following size on surface or in recess with suitable size of phenolic laminated sheet cover in front including painting etc. as required  MS Box  size - 200 mm X 250 mm X 60 mm</t>
  </si>
  <si>
    <t>SUB MAINS IN SURFACE RIGID STEEL CONDUIT IN COPPER CONDUCTOR - Wiring for sub-mains with PVC insulated cable FR with copper multi strand conductor ISI marked in surface rigid steel ISI marked conduit of suitable size(conduit included) including connection painting etc., as required as per specification - 2 WIRE SUB MAIN - 4.0 sq mm cable</t>
  </si>
  <si>
    <t>Supplying of ISI Marked Switch Fuse Unit (rewirable type ) triple pole with neutral link ,415 Volt - 32 Amps.</t>
  </si>
  <si>
    <t>Supplying, Fixing and Testing of Compact Fluorescent Lamp (CFL) with inbuilt electronic ballast ISI marked of approved make -36 W</t>
  </si>
  <si>
    <t>Supplying, fixing and testing of approved make bulk head luminaire consisting of pressure die aluminium housing lamp holder, prismatic glass cover, rubber gasket and wire guard, deluxe type, including fixing on wall as required, with necessary material complete Fitting(suitable for GLS w/o lamp up to 36 watt Retorted CFL</t>
  </si>
  <si>
    <t>Supplying, fixing &amp; testing of approved make of low watt surface mounting luminaires, made of white powder coated CRCA sheet steel housing with aluminium mirror reflector complete with control gear, wired up to terminal block on a detachable tray including fixing on wall/ Ceiling on wooden round block including wiring &amp; connection as required and suitable for CFL as following :- (without lamp) - 2 Nos 36 watt CFL</t>
  </si>
  <si>
    <t>80 mm Washout</t>
  </si>
  <si>
    <t>80 mm  (Washout Pipe)</t>
  </si>
  <si>
    <t>180 mm  (Pipe outlet)</t>
  </si>
  <si>
    <t>150 mm (Overflow Pipe)</t>
  </si>
  <si>
    <t>150 mm  - Oulet</t>
  </si>
  <si>
    <t>180 mm (Overflow Pipe)</t>
  </si>
  <si>
    <t xml:space="preserve">225 mm </t>
  </si>
  <si>
    <t>For 225mm dia Sluice Valve &amp; NRV</t>
  </si>
  <si>
    <t>1.1.4</t>
  </si>
  <si>
    <t>1.1.5</t>
  </si>
  <si>
    <t>1.1.6</t>
  </si>
  <si>
    <t>1.1.7</t>
  </si>
  <si>
    <t>For 65mm dia Sluice Valve &amp; NRV</t>
  </si>
  <si>
    <t>SUPPLY &amp; LAYING OF PIPES</t>
  </si>
  <si>
    <t>Sluice Valve, Non Return Valve and Washout Valve Chamber</t>
  </si>
  <si>
    <t>SUBMERSIBLE PUMP SETS WITH MOTOR</t>
  </si>
  <si>
    <t xml:space="preserve">ELECTRO-CHLORINATOR </t>
  </si>
  <si>
    <t>50 grams/hr (1+1 Spare)</t>
  </si>
  <si>
    <t>Rain water Lifting Pumps 47.5 cum/hr, 20m Head; (3W +1 S) = 4 Nos.</t>
  </si>
  <si>
    <t>For 180mm dia Sluice Valve &amp; NRV</t>
  </si>
  <si>
    <t xml:space="preserve">BILL OF QUANTITIES </t>
  </si>
  <si>
    <t>For 110mm dia Sluice Valve &amp; NRV</t>
  </si>
  <si>
    <t>225 mm (Outlet)</t>
  </si>
  <si>
    <t>110 mm (Inlet)</t>
  </si>
  <si>
    <t xml:space="preserve">225 mm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</si>
  <si>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</si>
  <si>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</si>
  <si>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</si>
  <si>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</si>
  <si>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</si>
  <si>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</si>
  <si>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</si>
  <si>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</si>
  <si>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</si>
  <si>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</si>
  <si>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</si>
  <si>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</si>
  <si>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</si>
  <si>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</si>
  <si>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</si>
  <si>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</si>
  <si>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</si>
  <si>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140mm</t>
  </si>
  <si>
    <t>225 mm</t>
  </si>
  <si>
    <t>700,000 litres Capacity</t>
  </si>
  <si>
    <t>200,000 litres Capacity</t>
  </si>
  <si>
    <t>25 Cum/Day Capacity</t>
  </si>
  <si>
    <t>Disrtibution Pumps: 5 cum/hr, 20M Head; (1W +1 S) =2 Nos.</t>
  </si>
  <si>
    <t>For Brine Disposal: 16.55 cum/hr, 25m Head; (1W +1 S) = 2 Nos.</t>
  </si>
  <si>
    <t>Fire Fighting Pumps: 72 Cu.m/hr, 20m head (1W +1S) = 2 Nos.</t>
  </si>
  <si>
    <t xml:space="preserve">For Bore Well (270 cum/day), 40m Head ; </t>
  </si>
  <si>
    <t xml:space="preserve">Water Supply Facilities in B. Dharavandhoo, Maldives
</t>
  </si>
  <si>
    <t>Water Supply Facilities in B. Dharavandhoo, Maldives</t>
  </si>
  <si>
    <t xml:space="preserve"> </t>
  </si>
  <si>
    <t>LS</t>
  </si>
  <si>
    <t>Providing, lowering, and installing in place brine collector chamber of 100mm dimeter  including all necessary excavation, bedding and trench filling.</t>
  </si>
  <si>
    <t>FACILITY BUILDING</t>
  </si>
  <si>
    <t xml:space="preserve">LABORATORY EQUIPMENT </t>
  </si>
  <si>
    <r>
      <t>Providing and erecting 2.00 metre high temporary</t>
    </r>
    <r>
      <rPr>
        <b/>
        <sz val="10"/>
        <rFont val="Arial"/>
        <family val="2"/>
      </rPr>
      <t xml:space="preserve"> barricading </t>
    </r>
    <r>
      <rPr>
        <sz val="10"/>
        <rFont val="Arial"/>
        <family val="2"/>
      </rPr>
      <t>at site as per drawing/ direction of Engineer-in-Charge which includes writing and painting, arrangement for traffic diversion such as traffic signals during construction at site for day and night, glow lamps, reflective signs, marking, flags, caution tape as directed by the Engineer-in- Charge. The barricading provided shall be retained in position at site continuously i/c shifting of barricading from one location to another location as many times as required during the execution of the entire work till its completion. Rate include its maintenance for damages, painting, all incidentals, labour materials, equipment and works required to execute the job. The barricading shall not be removed without prior approval of Engineer-in-Charge.</t>
    </r>
  </si>
  <si>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</si>
  <si>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</si>
  <si>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</si>
  <si>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with seal ring, leaving 10 mm gap for thermal expansion and as per direction of engineer in charge.</t>
    </r>
  </si>
  <si>
    <r>
      <t>Providing and fixing on wall face unplasticised -</t>
    </r>
    <r>
      <rPr>
        <b/>
        <sz val="10"/>
        <rFont val="Arial"/>
        <family val="2"/>
      </rPr>
      <t xml:space="preserve">PVC molded fittings/accessories </t>
    </r>
    <r>
      <rPr>
        <sz val="10"/>
        <rFont val="Arial"/>
        <family val="2"/>
      </rPr>
      <t>for unplasticised-PVC rain water pipes conforming to specification including jointing with seal ring, leaving 10 mm gap for thermal expansion.</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</si>
  <si>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</si>
  <si>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and fixing </t>
    </r>
    <r>
      <rPr>
        <b/>
        <sz val="10"/>
        <rFont val="Tahoma"/>
        <family val="2"/>
      </rPr>
      <t xml:space="preserve">fire hydrant </t>
    </r>
    <r>
      <rPr>
        <sz val="10"/>
        <rFont val="Tahoma"/>
        <family val="2"/>
      </rPr>
      <t>with all pipe connections, fittings and valves including construction of reinforced concrete fire hydrant chamber using C-30 grade concrete earth work to the required depth, back filling and disposal etc., complete as per the specification, drawing and as directed by the Engineer.</t>
    </r>
  </si>
  <si>
    <r>
      <t xml:space="preserve">Construction of RCC C25/20 grade </t>
    </r>
    <r>
      <rPr>
        <b/>
        <sz val="10"/>
        <rFont val="Arial"/>
        <family val="2"/>
      </rPr>
      <t>Thrust block f</t>
    </r>
    <r>
      <rPr>
        <sz val="10"/>
        <rFont val="Arial"/>
        <family val="2"/>
      </rPr>
      <t>or the Ductile Iron bends as specified below including earth work to the required depth as per the drawing  Back filling and disposal of the surplus soil after back filling with PCC of grade C20/20 as per Specification</t>
    </r>
  </si>
  <si>
    <r>
      <rPr>
        <b/>
        <sz val="10"/>
        <rFont val="Arial"/>
        <family val="2"/>
      </rPr>
      <t>House Service Connection:</t>
    </r>
    <r>
      <rPr>
        <sz val="10"/>
        <rFont val="Arial"/>
        <family val="2"/>
      </rPr>
      <t xml:space="preserve"> Making </t>
    </r>
    <r>
      <rPr>
        <b/>
        <sz val="10"/>
        <rFont val="Arial"/>
        <family val="2"/>
      </rPr>
      <t>House Service Connection</t>
    </r>
    <r>
      <rPr>
        <sz val="10"/>
        <rFont val="Arial"/>
        <family val="2"/>
      </rPr>
      <t xml:space="preserve"> from distribution main to property limit including (1) providing and fixing brass ferrule -1 No (2) Providing and fixing metal inserted compression female thread adapter (3) providing and fixing MDPE blue pipe PE-80 and 16 kg class confirming to ISO 4427 in required length -6 meter approx..(4) Providing and fixing compression elbow -2 Nos (5) Providing and fixing PVC ball valve with one side compression and another side female threaded -1 No .The work shall done as per detailed specifications and as per drawings complete with all lead and lift and as directed by the Engineer (6) Providing, installing and giving satisfactory field testing of </t>
    </r>
    <r>
      <rPr>
        <b/>
        <sz val="10"/>
        <rFont val="Arial"/>
        <family val="2"/>
      </rPr>
      <t>AMR</t>
    </r>
    <r>
      <rPr>
        <sz val="10"/>
        <rFont val="Arial"/>
        <family val="2"/>
      </rPr>
      <t xml:space="preserve"> type  water meter, horizontal inferential multijet type with magnetic drive and dry dial suitable for ambient 50º C temperature duly sealed against tampering complete with couplings at both ends and conforming to class B as per IS 779/1994 (VI Revision) with ISI mark along with manufacturer's test certificate and guarantee certificate, including cost of  surface box for water meter  and  all other  materials and labour including consumer survey.</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</si>
  <si>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</si>
  <si>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t xml:space="preserve">RAIN WATER COLLECTION / LIFT WELL; 
</t>
    </r>
    <r>
      <rPr>
        <b/>
        <sz val="10"/>
        <color rgb="FF002060"/>
        <rFont val="Arial Black"/>
        <family val="2"/>
      </rPr>
      <t>CAPACITY - 50 CUM; SIZE: 7.0m Dia x 2.00m Depth</t>
    </r>
  </si>
  <si>
    <r>
      <t xml:space="preserve">RAW WATER TANK 
</t>
    </r>
    <r>
      <rPr>
        <b/>
        <sz val="10"/>
        <color rgb="FF002060"/>
        <rFont val="Arial Black"/>
        <family val="2"/>
      </rPr>
      <t>CAPACITY-700 CUM</t>
    </r>
  </si>
  <si>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</si>
  <si>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 xml:space="preserve">Providing and fixing in position </t>
    </r>
    <r>
      <rPr>
        <b/>
        <sz val="10"/>
        <rFont val="Arial"/>
        <family val="2"/>
      </rPr>
      <t>lightening arrester</t>
    </r>
    <r>
      <rPr>
        <sz val="10"/>
        <rFont val="Arial"/>
        <family val="2"/>
      </rPr>
      <t xml:space="preserve"> set complete with 600mm x 600mm x 6mm thick G.I. earthing plate embedded below ground in earthling pit at 3.5 meter depth, G.I. strip of size 25mmx5mm thick from earthing plate to top of Over head tank, G.I. Finial made of GI bar 25mm dia and 2m long fixed on top of OH tank and connected to GI strip. The earthling set shall comply of IS:3043 complete in all respect as per specification and the direction of the Engineer.</t>
    </r>
  </si>
  <si>
    <r>
      <t xml:space="preserve">Supply, installation, testing and commissioning of </t>
    </r>
    <r>
      <rPr>
        <b/>
        <sz val="10"/>
        <rFont val="Arial"/>
        <family val="2"/>
      </rPr>
      <t>Electromagnetic Flow Meter</t>
    </r>
    <r>
      <rPr>
        <sz val="10"/>
        <rFont val="Arial"/>
        <family val="2"/>
      </rPr>
      <t xml:space="preserve"> etc. including all materials (excluding fittings) and making connection with existing pipeline required for Electromagnetic Flow Meter including cutting the existing pipe line etc. complete in all respect as per technical specification and as per direction of Engineer. </t>
    </r>
  </si>
  <si>
    <r>
      <t xml:space="preserve">CLEAR WATER TANK; 
</t>
    </r>
    <r>
      <rPr>
        <b/>
        <sz val="10"/>
        <color rgb="FF002060"/>
        <rFont val="Arial Black"/>
        <family val="2"/>
      </rPr>
      <t>CAPACITY - 200 CUM.</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</si>
  <si>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</si>
  <si>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rPr>
        <b/>
        <sz val="10"/>
        <rFont val="Arial"/>
        <family val="2"/>
      </rPr>
      <t>Reinforcement for R.C.C</t>
    </r>
    <r>
      <rPr>
        <sz val="10"/>
        <rFont val="Arial"/>
        <family val="2"/>
      </rPr>
      <t xml:space="preserve">. work including straightening, cutting, bending, placing in position and binding all complete. </t>
    </r>
  </si>
  <si>
    <r>
      <t>Providing and fixing in position</t>
    </r>
    <r>
      <rPr>
        <b/>
        <sz val="10"/>
        <rFont val="Arial"/>
        <family val="2"/>
      </rPr>
      <t xml:space="preserve"> lightening arrester</t>
    </r>
    <r>
      <rPr>
        <sz val="10"/>
        <rFont val="Arial"/>
        <family val="2"/>
      </rPr>
      <t xml:space="preserve"> set complete with 600mm x 600mm x 6mm thick G.I. earthing plate embedded below ground in earthling pit at 3.5 metre depth, G.I. strip of size 25mmx5mm thick from earthing plate to top of Over head tank, G.I. Finial made of GI bar 25mm dia and 2m long fixed on top of OH tank and connected to GI strip. The earthling set shall comply of IS:3043 complete in all respect as per specification and the direction of the Engineer.</t>
    </r>
  </si>
  <si>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</si>
  <si>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</si>
  <si>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r>
      <t xml:space="preserve">Supplying, assembling, lowering and fixing in vertical position in bore well, </t>
    </r>
    <r>
      <rPr>
        <b/>
        <sz val="10"/>
        <rFont val="Arial"/>
        <family val="2"/>
      </rPr>
      <t xml:space="preserve">plain ended uPVC casing pipes </t>
    </r>
    <r>
      <rPr>
        <sz val="10"/>
        <rFont val="Arial"/>
        <family val="2"/>
      </rPr>
      <t>of required dia, of reputed &amp; approved make, including required hire &amp; labour charges, fittings &amp; accessories, cost of providing and fixing of centraliser, and transportation of casing assembly etc. all complete, for all depths, as per direction of Engineer-in-charge</t>
    </r>
    <r>
      <rPr>
        <b/>
        <sz val="10"/>
        <rFont val="Arial"/>
        <family val="2"/>
      </rPr>
      <t>.</t>
    </r>
  </si>
  <si>
    <r>
      <rPr>
        <b/>
        <sz val="10"/>
        <rFont val="Arial"/>
        <family val="2"/>
      </rPr>
      <t>Gravel packing in tube well</t>
    </r>
    <r>
      <rPr>
        <sz val="10"/>
        <rFont val="Arial"/>
        <family val="2"/>
      </rPr>
      <t xml:space="preserve"> construction in accordance with IS : 4097, including providing gravel fine/ medium/ coarse, in required grading &amp; sizes as per actual requirement, all complete as per direction of Engineer-in-charge.</t>
    </r>
  </si>
  <si>
    <r>
      <rPr>
        <b/>
        <sz val="10"/>
        <rFont val="Arial"/>
        <family val="2"/>
      </rPr>
      <t>Development of tube well</t>
    </r>
    <r>
      <rPr>
        <sz val="10"/>
        <rFont val="Arial"/>
        <family val="2"/>
      </rPr>
      <t xml:space="preserve"> in accordance with IS : 2800 (part I) and IS: 11189, to establish maximum rate of usable water yield without sand content (beyond permissible limit), with required capacity air compressor 250 PSI, running the compressor for required time till well is fully developed, measuring yield of well by “V” notch method or any other approved method, measuring static level &amp; draw down etc. by step draw down method, collecting water samples &amp; getting tested in approved laboratory, i/c disinfection of tube well, all complete, including hire &amp; labour charges of air compressor, tools &amp; accessories etc., all as per requirement and direction of Engineer-in-charge.</t>
    </r>
  </si>
  <si>
    <r>
      <t>Providing and fixing</t>
    </r>
    <r>
      <rPr>
        <b/>
        <sz val="10"/>
        <rFont val="Arial"/>
        <family val="2"/>
      </rPr>
      <t xml:space="preserve"> M.S. clamp</t>
    </r>
    <r>
      <rPr>
        <sz val="10"/>
        <rFont val="Arial"/>
        <family val="2"/>
      </rPr>
      <t xml:space="preserve"> of required dia to the top of casing/housing pipe of tube well as per IS: 2800 (part I), including necessary bolts &amp; nuts f required size as per standard specification etc. complete and as per direction of engineer in charge.</t>
    </r>
  </si>
  <si>
    <r>
      <t xml:space="preserve">Providing and fixing suitable size threaded </t>
    </r>
    <r>
      <rPr>
        <b/>
        <sz val="10"/>
        <rFont val="Arial"/>
        <family val="2"/>
      </rPr>
      <t>uPVC well cap</t>
    </r>
    <r>
      <rPr>
        <sz val="10"/>
        <rFont val="Arial"/>
        <family val="2"/>
      </rPr>
      <t xml:space="preserve"> to the top of bore well housing/ casing pipe, removable as per requirement, all complete as per standard specification etc. complete and as per direction of engineer in charge.</t>
    </r>
  </si>
  <si>
    <r>
      <t xml:space="preserve">Supplying, assembling, lowering and fixing in vertical position in bore well, </t>
    </r>
    <r>
      <rPr>
        <b/>
        <sz val="10"/>
        <rFont val="Arial"/>
        <family val="2"/>
      </rPr>
      <t xml:space="preserve">slotted/screened uPVC casing pipes </t>
    </r>
    <r>
      <rPr>
        <sz val="10"/>
        <rFont val="Arial"/>
        <family val="2"/>
      </rPr>
      <t>(having slot of size 1.5/3.0 mm)</t>
    </r>
    <r>
      <rPr>
        <b/>
        <sz val="10"/>
        <rFont val="Arial"/>
        <family val="2"/>
      </rPr>
      <t xml:space="preserve"> </t>
    </r>
    <r>
      <rPr>
        <sz val="10"/>
        <rFont val="Arial"/>
        <family val="2"/>
      </rPr>
      <t>of required dia, of reputed &amp; approved make, including required hire &amp; labour charges, fittings &amp; accessories, cost of providing and fixing of centraliser, and transportation of casing assembly etc. all complete, for all depths, as per direction of Engineer-in-charge</t>
    </r>
    <r>
      <rPr>
        <b/>
        <sz val="10"/>
        <rFont val="Arial"/>
        <family val="2"/>
      </rPr>
      <t>.</t>
    </r>
  </si>
  <si>
    <r>
      <t xml:space="preserve">Providing and fixing </t>
    </r>
    <r>
      <rPr>
        <b/>
        <sz val="10"/>
        <rFont val="Arial"/>
        <family val="2"/>
      </rPr>
      <t>uPVC Bail plug / Bottom plug</t>
    </r>
    <r>
      <rPr>
        <sz val="10"/>
        <rFont val="Arial"/>
        <family val="2"/>
      </rPr>
      <t xml:space="preserve"> of required dia to the bottom of pipe assembly of tube well as per standard specification etc. complete and as per direction of engineer in charge.</t>
    </r>
  </si>
  <si>
    <r>
      <rPr>
        <b/>
        <sz val="10"/>
        <rFont val="Arial"/>
        <family val="2"/>
      </rPr>
      <t>Water Quality Analysis</t>
    </r>
    <r>
      <rPr>
        <sz val="10"/>
        <rFont val="Arial"/>
        <family val="2"/>
      </rPr>
      <t>– Collecting representative sample and Physical &amp; Chemical testing of Parameter from NABL approved laboratory as per CPHEEO manual: PH, TDS, Taste &amp; Odor, turbidity, magnesium, Total hardness, total alkalinity, chloride, sulphate, nitrate, fluoride, Calcium, Iron, Pesticide, Manganese, Cooper, Aluminum, Residual Chlorine, Zinc, phenolic compound, Arsenic, Cadmium, Chromium, cyanides, lead, selenium, Mercury.</t>
    </r>
  </si>
  <si>
    <r>
      <t xml:space="preserve">RO (REVERSE OSMOSIS) UNIT; 
</t>
    </r>
    <r>
      <rPr>
        <b/>
        <sz val="10"/>
        <color rgb="FF002060"/>
        <rFont val="Arial Black"/>
        <family val="2"/>
      </rPr>
      <t>CAPACITY- 25.00 CUM/DAY</t>
    </r>
  </si>
  <si>
    <r>
      <t xml:space="preserve">Supply, Install, Testing and Commissioning of specification and relevent code, </t>
    </r>
    <r>
      <rPr>
        <b/>
        <sz val="10"/>
        <rFont val="Arial"/>
        <family val="2"/>
      </rPr>
      <t>submersible Pumping Sets comprising of Submersible Motor</t>
    </r>
    <r>
      <rPr>
        <sz val="10"/>
        <rFont val="Arial"/>
        <family val="2"/>
      </rPr>
      <t xml:space="preserve"> of sufficient horse-power coupled to a Pump of required duty conditions with water cooling with 415V, 3000/1500 rpm and as per specification with following duty conditions; etc.  complete  with  all respect as per the specification.</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</si>
  <si>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tank etc. and as per direction of engineer in charge.</t>
    </r>
  </si>
  <si>
    <r>
      <t xml:space="preserve">Providing, erecting, commissioning &amp; giving test &amp; trial for a period of one month including one year free maintenance after commissioning of </t>
    </r>
    <r>
      <rPr>
        <b/>
        <sz val="10"/>
        <rFont val="Arial"/>
        <family val="2"/>
      </rPr>
      <t>Electro chlorinator</t>
    </r>
    <r>
      <rPr>
        <sz val="10"/>
        <rFont val="Arial"/>
        <family val="2"/>
      </rPr>
      <t xml:space="preserve"> capable of generating chlorine form common salt by electrolysis using electrodes in form of sodium hypo chlorite solution containing 6-8 gms/lit of available chlorine in batch or continuous process and capable of providing 8 hrs. storage of hypochlorite in case of power failure. The electro chlorinator shall  comprise of following 1.  Electrolytic cell consisting dimensionally stable electrodes made from Gr I Titanium sheet with multi metal Oxide coating. 2.  Electolyzer tank made from PVC -FRP or Acrylic.3.  Power pack consisting of transformer rectifier for generating suitable DC current from AC supply along with the control switch for dosing pumps, etc. through MCB's contacts, relays and wiring. 4.  Control panel for the electro chlorinator consisting of DC voltage and current display income phase status unit on-off switches fuses etc. 5.  Dosing tank of suitable capacity made from PVC/FRP. 6. Dosing pumps of special quality (1W+1S) suitable to handle hypo chlorite solution. 7.  Entire chlorine solution pipeline shall be of PVC. Chlorine test kit suitable to measure residual chlorine up to 5PPM.</t>
    </r>
  </si>
  <si>
    <r>
      <t>Supply, Installation, Testing &amp; Commissioning of</t>
    </r>
    <r>
      <rPr>
        <b/>
        <sz val="10"/>
        <rFont val="Arial"/>
        <family val="2"/>
      </rPr>
      <t xml:space="preserve"> HT metering cubical panel</t>
    </r>
    <r>
      <rPr>
        <sz val="10"/>
        <rFont val="Arial"/>
        <family val="2"/>
      </rPr>
      <t xml:space="preserve"> as approved By DISCOMs fabricated out of 14 SWG CRCA sheet steel in two compartment &amp; MS angle of size 60mmX6mm having provision for Following: (i) Provision for fixing Trivector Meter (To be supplied by DISCOMs) (ii) Provision for fixing of combined CT PT Set (To be supplied by DISCOMs), (iii) TT Block, (iv) 6mm Bakelite sheet on all sides.</t>
    </r>
  </si>
  <si>
    <r>
      <t xml:space="preserve">Supply, receiving, storing, inspection, handling , assembling ,installing in correct aligned position, effecting proper connections,  testing and commissioning of  out door type oil filled, off circuit tap changer (OCTC) </t>
    </r>
    <r>
      <rPr>
        <b/>
        <sz val="10"/>
        <rFont val="Arial"/>
        <family val="2"/>
      </rPr>
      <t>transformer</t>
    </r>
    <r>
      <rPr>
        <sz val="10"/>
        <rFont val="Arial"/>
        <family val="2"/>
      </rPr>
      <t xml:space="preserve"> with the following specification and confirming to IS 2026( Part 1-5) No. of phases / frequency : 3 Phases/ 50 Hz - No Load Voltage ratio : 11/0.433 kV.                                                                      </t>
    </r>
  </si>
  <si>
    <r>
      <rPr>
        <b/>
        <sz val="10"/>
        <rFont val="Arial"/>
        <family val="2"/>
      </rPr>
      <t xml:space="preserve">SF of rubber matting </t>
    </r>
    <r>
      <rPr>
        <sz val="10"/>
        <rFont val="Arial"/>
        <family val="2"/>
      </rPr>
      <t>with one side corrugated as per IS specification 15652/2006</t>
    </r>
  </si>
  <si>
    <r>
      <t>SITC of FCBC</t>
    </r>
    <r>
      <rPr>
        <b/>
        <sz val="10"/>
        <rFont val="Arial"/>
        <family val="2"/>
      </rPr>
      <t xml:space="preserve"> ( Float cum boost charger)</t>
    </r>
    <r>
      <rPr>
        <sz val="10"/>
        <rFont val="Arial"/>
        <family val="2"/>
      </rPr>
      <t>suitable for 415V +/-10%, 50 Hz , 1-ǿ / 3 -ǿ Input &amp; 24/ 48 /110 V DC Output Natural Cooled, free standing in Sheet Steel enclosure, SCR controlled, regulation +/-1% , Efficiency &gt; 75% on FLAC/ DC Instruments, Selector Switch ,Built in DC Distribution Board (6 No MCB), indication, control as required of following rating:</t>
    </r>
    <r>
      <rPr>
        <b/>
        <sz val="10"/>
        <rFont val="Arial"/>
        <family val="2"/>
      </rPr>
      <t xml:space="preserve"> </t>
    </r>
    <r>
      <rPr>
        <sz val="10"/>
        <rFont val="Arial"/>
        <family val="2"/>
      </rPr>
      <t>20A+20A</t>
    </r>
  </si>
  <si>
    <r>
      <rPr>
        <b/>
        <sz val="10"/>
        <rFont val="Arial"/>
        <family val="2"/>
      </rPr>
      <t>Internal lighting</t>
    </r>
    <r>
      <rPr>
        <sz val="10"/>
        <rFont val="Arial"/>
        <family val="2"/>
      </rPr>
      <t xml:space="preserve"> </t>
    </r>
    <r>
      <rPr>
        <b/>
        <sz val="10"/>
        <rFont val="Arial"/>
        <family val="2"/>
      </rPr>
      <t>for Pump Rooms</t>
    </r>
    <r>
      <rPr>
        <sz val="10"/>
        <rFont val="Arial"/>
        <family val="2"/>
      </rPr>
      <t xml:space="preserve"> with conduit wiring, required fittings as per specification and Engineers requirement.</t>
    </r>
  </si>
  <si>
    <r>
      <t>Circuit Wiring</t>
    </r>
    <r>
      <rPr>
        <sz val="10"/>
        <color theme="1"/>
        <rFont val="Arial"/>
        <family val="2"/>
      </rPr>
      <t xml:space="preserve"> - Wiring for circuit wiring with PVC insulated cable FR with copper multi strand conductor ISI marked in Surface rigid P.V.C. conduit (MMS) of ISI marked suitable size including painting etc. as required as per specification 4x2.5 Sq.mm.</t>
    </r>
  </si>
  <si>
    <t>Material Rate</t>
  </si>
  <si>
    <t>Labor Rate</t>
  </si>
  <si>
    <t>XII</t>
  </si>
  <si>
    <t>WATER SUPPLY CONVEYANCE SYSTEM</t>
  </si>
  <si>
    <t>WATER SUPPLY DISTRIBUTION NETWORK</t>
  </si>
  <si>
    <t>RAIN WATER COLLECTION / LIFT WELL</t>
  </si>
  <si>
    <t>RAW WATER TANK</t>
  </si>
  <si>
    <t>CLEAR WATER TANK</t>
  </si>
  <si>
    <t>BORE/TUBE WELL</t>
  </si>
  <si>
    <t>RO (REVERSE OSMOSIS) UNIT</t>
  </si>
  <si>
    <t>BRINE DISPOSAL</t>
  </si>
  <si>
    <t>GENERAL AND PRELIMINARIES</t>
  </si>
  <si>
    <t>Contractual Requirements</t>
  </si>
  <si>
    <t>Provide &amp; Maintain all necessary Insurances, Guarantees and Securities.</t>
  </si>
  <si>
    <t>Provision of Engineer's Office</t>
  </si>
  <si>
    <t>Item</t>
  </si>
  <si>
    <t>1.2.2</t>
  </si>
  <si>
    <t>Maintaining Engineer's Office</t>
  </si>
  <si>
    <t>Month</t>
  </si>
  <si>
    <t>1.2.3</t>
  </si>
  <si>
    <t>Provision of Contractor's Office</t>
  </si>
  <si>
    <t>1.2.4</t>
  </si>
  <si>
    <t>Provision of Contractor's Staff Accommodation</t>
  </si>
  <si>
    <t>1.2.5</t>
  </si>
  <si>
    <t>Maintaining Contractor's Office</t>
  </si>
  <si>
    <t>1.2.6</t>
  </si>
  <si>
    <t>Maintaining Contractor's Staff Accommodation</t>
  </si>
  <si>
    <t>1.2.7</t>
  </si>
  <si>
    <t>Provision of adequately equipped Laboratory services as required for site control on the quality of materials and the works as per special specification.</t>
  </si>
  <si>
    <t>1.2.8</t>
  </si>
  <si>
    <t>1.2.9</t>
  </si>
  <si>
    <t>Mobilize to site and maintain water bowsers to meet the drinking water needs of the households affected by dewatering of trenches.</t>
  </si>
  <si>
    <t>1.3.2</t>
  </si>
  <si>
    <t>Arrange during dewatering of trenches, for pumping ground water of salinity greater than 2500 microsiemens to be pumped out to sea.</t>
  </si>
  <si>
    <t>Maintaining the Laboratory services as required for site control of materials and works as per specification including all costs.</t>
  </si>
  <si>
    <t xml:space="preserve">Provision and Erection of Notice Boards 3m x 4m size as per drawing and specification, including complete cost and conveyance of materials, labour charges, &amp; etc. </t>
  </si>
  <si>
    <t>1.2.10</t>
  </si>
  <si>
    <t>1.2.11</t>
  </si>
  <si>
    <t>Provision of video graph of the progress of works, one video tape not more than 30 minutes duration showing the progress during every month.</t>
  </si>
  <si>
    <t>1.2.12</t>
  </si>
  <si>
    <t>Training of employer's nominees in operation and maintenance as per Employer's Requirement.</t>
  </si>
  <si>
    <t>SITE PREPARATION</t>
  </si>
  <si>
    <t>Clearing grass, bushes, shrubs, saplings, uprooting rank vegetation all along the pipeline route and removal &amp; disposal of rubbish to approved tips anywhere in the island as directed by the Engineer-in-charge.</t>
  </si>
  <si>
    <t>Cutting of trees, including trunks, branching and removal of stumps, roots, stacking of serviceable materials with all lifts and up to all lead within project area and earth filling in the depression/pit, including excavation &amp; backfilling.</t>
  </si>
  <si>
    <t>Girth size up to 300mm</t>
  </si>
  <si>
    <t>Girth size from 300mm to 600mm</t>
  </si>
  <si>
    <t>Dismantling of existing structures like pillars, walls, slabs and any other structure constructed of Brick or coral stone masonry, cement concrete, sorting the dismantled material, disposal of unserviceable material and stacking the serviceable material.</t>
  </si>
  <si>
    <t>Removing tree stumps up to 600mm girth from the route of pipeline.</t>
  </si>
  <si>
    <t>Removal and relocation of electrical poles.</t>
  </si>
  <si>
    <t>Removal and relocation of telephone cables.</t>
  </si>
  <si>
    <t>SPECIFIED REQUIREMENTS</t>
  </si>
  <si>
    <t>TEMPORARY WORKS</t>
  </si>
  <si>
    <t>VIII</t>
  </si>
  <si>
    <t>ADDITIONS</t>
  </si>
  <si>
    <t>OMISSIONS</t>
  </si>
  <si>
    <t>GENERALS AND PRELIMINARIES</t>
  </si>
  <si>
    <t>Providing, lowering, laying &amp; jointing of H.D.P.E. PIPES PE-100 GRADE; PN-6 pipes including fixing of complete components, such as bends, tees, tail pieces, reducers. Suitable for the pipeline etc., by fusion welding and giving satisfactory hydraulic test as per specification and drawing.</t>
  </si>
  <si>
    <t>Earthwork excavation  including clearing vegetation, shoring, strutting, and ramming with selected earth for preparing the bed level, as per the specification and drawing, for Pipeline trenches. In all kinds of soil.</t>
  </si>
  <si>
    <t>EXCAVATION IN CORAL/ORDINARY SOIL</t>
  </si>
  <si>
    <t>3.1.3</t>
  </si>
  <si>
    <t>3.1.4</t>
  </si>
  <si>
    <t>3.1.5</t>
  </si>
  <si>
    <t>VIII-A</t>
  </si>
  <si>
    <t>VIII-B</t>
  </si>
  <si>
    <t>XIV</t>
  </si>
  <si>
    <r>
      <rPr>
        <b/>
        <sz val="10"/>
        <rFont val="Arial"/>
        <family val="2"/>
      </rPr>
      <t>Earthwork</t>
    </r>
    <r>
      <rPr>
        <sz val="10"/>
        <rFont val="Arial"/>
        <family val="2"/>
      </rPr>
      <t xml:space="preserve"> excavation including clearing vegetation, shoring, strutting, and ramming with selected earth for preparing the bed,  as per specification and drawing, for pipeline trenches. In all kinds of soil.</t>
    </r>
  </si>
  <si>
    <r>
      <t xml:space="preserve">Open timbering in trenches including </t>
    </r>
    <r>
      <rPr>
        <b/>
        <sz val="10"/>
        <rFont val="Arial"/>
        <family val="2"/>
      </rPr>
      <t>strutting and shoring</t>
    </r>
    <r>
      <rPr>
        <sz val="10"/>
        <rFont val="Arial"/>
        <family val="2"/>
      </rPr>
      <t xml:space="preserve"> complete (Measurements to be taken of the face area timbered).</t>
    </r>
  </si>
  <si>
    <t>5.1.2</t>
  </si>
  <si>
    <t>5.1.3</t>
  </si>
  <si>
    <t>5.1.4</t>
  </si>
  <si>
    <t>5.1.5</t>
  </si>
  <si>
    <t>5.1.6</t>
  </si>
  <si>
    <t>6.2</t>
  </si>
  <si>
    <t>6.3</t>
  </si>
  <si>
    <t>6.3.1</t>
  </si>
  <si>
    <t>6.3.2</t>
  </si>
  <si>
    <t>6.3.3</t>
  </si>
  <si>
    <t>6.3.4</t>
  </si>
  <si>
    <t>6.4</t>
  </si>
  <si>
    <t>6.4.1</t>
  </si>
  <si>
    <t>6.4.2</t>
  </si>
  <si>
    <t>6.4.3</t>
  </si>
  <si>
    <t>6.4.4</t>
  </si>
  <si>
    <t>6.4.5</t>
  </si>
  <si>
    <t>6.5</t>
  </si>
  <si>
    <t>6.5.1</t>
  </si>
  <si>
    <t>7.1.1.1</t>
  </si>
  <si>
    <t>7.1.1.2</t>
  </si>
  <si>
    <t>7.1.1.3</t>
  </si>
  <si>
    <t>7.1.1.4</t>
  </si>
  <si>
    <t>7.1.1.5</t>
  </si>
  <si>
    <t>7.1.1.6</t>
  </si>
  <si>
    <t>7.1.1.7</t>
  </si>
  <si>
    <t>8.1.2</t>
  </si>
  <si>
    <t>8.1.2.1</t>
  </si>
  <si>
    <t>10.2</t>
  </si>
  <si>
    <t>10.2.1</t>
  </si>
  <si>
    <t>10.2.2</t>
  </si>
  <si>
    <r>
      <t>Open timbering in trenches including</t>
    </r>
    <r>
      <rPr>
        <b/>
        <sz val="10"/>
        <rFont val="Arial"/>
        <family val="2"/>
      </rPr>
      <t xml:space="preserve"> strutting and shoring</t>
    </r>
    <r>
      <rPr>
        <sz val="10"/>
        <rFont val="Arial"/>
        <family val="2"/>
      </rPr>
      <t xml:space="preserve"> complete (Measurements to be taken of the face area timbered).</t>
    </r>
  </si>
  <si>
    <t>4.1.1</t>
  </si>
  <si>
    <t>4.2.1</t>
  </si>
  <si>
    <t>4.2.6</t>
  </si>
  <si>
    <t>4.5.3</t>
  </si>
  <si>
    <t>4.5.8</t>
  </si>
  <si>
    <t>5.1.1.1</t>
  </si>
  <si>
    <t>5.1.1.3</t>
  </si>
  <si>
    <t>5.1.1.5</t>
  </si>
  <si>
    <t>2.2</t>
  </si>
  <si>
    <t>2.3</t>
  </si>
  <si>
    <t>2.4</t>
  </si>
  <si>
    <t>2.0</t>
  </si>
  <si>
    <t>3.4</t>
  </si>
  <si>
    <t>4.0</t>
  </si>
  <si>
    <t>4.3</t>
  </si>
  <si>
    <t>4.4</t>
  </si>
  <si>
    <t>5.0</t>
  </si>
  <si>
    <t>6.0</t>
  </si>
  <si>
    <t>15.0</t>
  </si>
  <si>
    <t>TOTAL MVR</t>
  </si>
  <si>
    <t>RO Plant to Treated water Tank: 54 cum/day, 12m Head; (1W +1 S) =2 Nos.</t>
  </si>
  <si>
    <t>1.1.3</t>
  </si>
  <si>
    <t>1.4</t>
  </si>
  <si>
    <t>Supply &amp; installation of diffuser at end of outfall</t>
  </si>
  <si>
    <t>SOLAR ENERGY SYSTEM</t>
  </si>
  <si>
    <t>Supply of Solar Panels (Capacity: 250 watt), Three Phase, Standard: IEC,</t>
  </si>
  <si>
    <t>Supply of Finished solar Battery, 12 V 200 AH</t>
  </si>
  <si>
    <t>Erection and commissioning including mounting structure</t>
  </si>
  <si>
    <t>Nos</t>
  </si>
  <si>
    <t>SUPPLY OF O&amp;M EQUIPMENT AND SPARES</t>
  </si>
  <si>
    <t>Spares  for all pump stations:</t>
  </si>
  <si>
    <t>Safety Tools</t>
  </si>
  <si>
    <t>Supply and Delivery of the following safety equipments and tools:</t>
  </si>
  <si>
    <t>5 kg capacity dry chemical powder type Fire Extinguisher.</t>
  </si>
  <si>
    <t>Wooden First Aid Box</t>
  </si>
  <si>
    <t>Fire Bucket sand with 3 nos. of round bottom buckets.</t>
  </si>
  <si>
    <t>Rubber mat of 1.1kV grade of size 6mm thick.</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</si>
  <si>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</si>
  <si>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</si>
  <si>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</si>
  <si>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</si>
  <si>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</si>
  <si>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</si>
  <si>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</si>
  <si>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</si>
  <si>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</si>
  <si>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</si>
  <si>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Supply of Three complete sets of pump catalogues and manuals.</t>
  </si>
  <si>
    <t>Set of Pump Spare Parts of each pump.</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</si>
  <si>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</si>
  <si>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</si>
  <si>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Provision of all operations and maintenance equipments.</t>
  </si>
  <si>
    <t>Set of cleaning rods.</t>
  </si>
  <si>
    <t>TESTING AND COMMISSIONING</t>
  </si>
  <si>
    <t>XV</t>
  </si>
  <si>
    <t>XVI</t>
  </si>
  <si>
    <t>XVII</t>
  </si>
  <si>
    <t>Testing and Commissioning of the overall water supply system</t>
  </si>
  <si>
    <t>13</t>
  </si>
  <si>
    <t>15</t>
  </si>
  <si>
    <t>16</t>
  </si>
  <si>
    <t>17</t>
  </si>
  <si>
    <r>
      <t xml:space="preserve">Providing, lowering, laying fusion welded </t>
    </r>
    <r>
      <rPr>
        <b/>
        <sz val="10"/>
        <rFont val="Arial"/>
        <family val="2"/>
      </rPr>
      <t xml:space="preserve">H.D.P.E. PIPE PE-100 GRADE; PN-16 </t>
    </r>
    <r>
      <rPr>
        <sz val="10"/>
        <rFont val="Arial"/>
        <family val="2"/>
      </rPr>
      <t>pipe,  in the sea including marine survey and methodology statement for approval and all necessary excavation, concrete surround, stainless steel straps and rock anchors to diffuser outlet. giving satisfactory hydraulic test as per specification and drawing.</t>
    </r>
  </si>
  <si>
    <t xml:space="preserve">Drilling of perfectly vertical bore hole of following diameters for construction of gravel packed tube well up to desired depth in all type of formation consisting of soils, sans, clays, gravels, moorum, boulders etc. and retaining the bore hole by using suitable drilling mud or foam or temporary housing pipe including all works pertaining to drilling such as transportation, installation and removal of drilling machine and arrangement of water etc. complete and as per direction of engineer in charge. </t>
  </si>
  <si>
    <r>
      <t xml:space="preserve">Providing, lowering, laying fusion welded </t>
    </r>
    <r>
      <rPr>
        <b/>
        <sz val="10"/>
        <rFont val="Arial"/>
        <family val="2"/>
      </rPr>
      <t>HDPE PIPE PE-100 GRADE; PN-16</t>
    </r>
    <r>
      <rPr>
        <sz val="10"/>
        <rFont val="Arial"/>
        <family val="2"/>
      </rPr>
      <t xml:space="preserve"> pipe including all necessary excavation, bedding and trench filling from brine collection well to sea bed level.</t>
    </r>
  </si>
  <si>
    <r>
      <t xml:space="preserve">BRINE DISPOSAL; 
</t>
    </r>
    <r>
      <rPr>
        <b/>
        <sz val="10"/>
        <color rgb="FF002060"/>
        <rFont val="Arial Black"/>
        <family val="2"/>
      </rPr>
      <t>Length: 300.00M; 110MM DIA</t>
    </r>
  </si>
  <si>
    <t>Supply Installation, connection and commissioning of PV modules based on complete system design solution. System shall include PV modules, appropriate selection of charge controllers, the required auto change over, inverters, battery..etc. All necessary protection equipment shall be provided as per code requirement. This include fuses, breakers, surge protection.</t>
  </si>
  <si>
    <t>Charge controllers</t>
  </si>
  <si>
    <t>2.1.3</t>
  </si>
  <si>
    <t>2.1.4</t>
  </si>
  <si>
    <t>2.1.5</t>
  </si>
  <si>
    <t>Hybrid Solar inverter (Capacity: 40 KVA), Make: Enertech, Series: Sun magic, Three Phase, Standard: IEC</t>
  </si>
  <si>
    <t>Auto Changeover</t>
  </si>
  <si>
    <t>All necessary protection equipments</t>
  </si>
  <si>
    <t>Concrete (1:2:3)</t>
  </si>
  <si>
    <t>Excavation</t>
  </si>
  <si>
    <t>Lean concrete (1:2:6)</t>
  </si>
  <si>
    <t>Steel deformed bars, 10mm dia x6m</t>
  </si>
  <si>
    <t>kg</t>
  </si>
  <si>
    <t>Waterproofing compund</t>
  </si>
  <si>
    <t>Ltrs</t>
  </si>
  <si>
    <t>CONCRETE WORKS</t>
  </si>
  <si>
    <t>MASONRY &amp; PLASTERING</t>
  </si>
  <si>
    <t>Internal walls, 150mm thick (1:5)</t>
  </si>
  <si>
    <t>Plastering external walls, 12mm thick (2-coats) (1:5)</t>
  </si>
  <si>
    <t>Plastering internal walls, 12mm thick (2-coats) (1:5)</t>
  </si>
  <si>
    <t>Floor screed 35mm thick (1:5)</t>
  </si>
  <si>
    <t>Door &amp; windows</t>
  </si>
  <si>
    <t>PIPE WORK</t>
  </si>
  <si>
    <t>Electrical works complete including all fixings and wiring inside conduit.</t>
  </si>
  <si>
    <t>FINISHES</t>
  </si>
  <si>
    <t>ROOFING</t>
  </si>
  <si>
    <t>General area, 600 x 600</t>
  </si>
  <si>
    <t>Tiling on floor</t>
  </si>
  <si>
    <t>Wet area, 300 x 300</t>
  </si>
  <si>
    <t>Lysaght roofing</t>
  </si>
  <si>
    <t>cu.m</t>
  </si>
  <si>
    <t>sq.m</t>
  </si>
  <si>
    <t>10.2.3</t>
  </si>
  <si>
    <t>Columns,</t>
  </si>
  <si>
    <t>Beams,</t>
  </si>
  <si>
    <t>Foundation,</t>
  </si>
  <si>
    <t>Ground Slab including plant foundations</t>
  </si>
  <si>
    <t>CEILING, Aluminium framed ceiling system</t>
  </si>
  <si>
    <t>Painting on all Ceiling, interior &amp; exterior surfaces of walls</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</si>
  <si>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</si>
  <si>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 Transportation to site, lifting, installation, Testing, Commissioning of Ultrafiltration unit as per all relevant Codes, international practices and As per the Specification etc. complete and  as per direction of Engineer In Charge.</t>
  </si>
  <si>
    <r>
      <t xml:space="preserve">WATER SUPPLY CONVEYANCE SYSTEM; 
</t>
    </r>
    <r>
      <rPr>
        <b/>
        <sz val="10"/>
        <color rgb="FF002060"/>
        <rFont val="Arial Black"/>
        <family val="2"/>
      </rPr>
      <t>LENGTH: 1648.00M</t>
    </r>
  </si>
  <si>
    <t xml:space="preserve">Construction of RCC  C25/20 grade thrust block for the bends and tees as specified below  including earth wok to the required depth as per the drawing  Back filling and disposal of the surplus soil after back filling with PCC of grade C20/20  as per Specification </t>
  </si>
  <si>
    <t xml:space="preserve">Supply, installation, testing and commissioning of Electromagnetic Flow Meter etc. including all materials (excluding CI/fittings) and making connection with existing pipeline required for Electromagnetic Flow Meter including cutting the existing pipe line etc. complete in all respect as per technical specification and as per direction of Engineer. </t>
  </si>
  <si>
    <t>Providing, installation, testing and commissioning of Electromagnetic Flow Meter etc. including all materials (excluding CI/fittings) and making connection with existing pipeline required for Electromagnetic Flow Meter including cutting the existing pipe line etc. complete in all respect as per technical specification and as per direction of Engineer.</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</si>
  <si>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</si>
  <si>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</si>
  <si>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</si>
  <si>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</si>
  <si>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</si>
  <si>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Specials for Valves</t>
  </si>
  <si>
    <t>6.3.5</t>
  </si>
  <si>
    <t>63mm</t>
  </si>
  <si>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</si>
  <si>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</si>
  <si>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r>
      <t xml:space="preserve">WATER SUPPLY DISTRIBUTION NETWORK; 
</t>
    </r>
    <r>
      <rPr>
        <b/>
        <sz val="10"/>
        <color rgb="FF002060"/>
        <rFont val="Arial Black"/>
        <family val="2"/>
      </rPr>
      <t>LENGTH: 12388.00M</t>
    </r>
  </si>
  <si>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</si>
  <si>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</si>
  <si>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</si>
  <si>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r>
      <t xml:space="preserve">ULTRAFILTER; 
</t>
    </r>
    <r>
      <rPr>
        <b/>
        <sz val="10"/>
        <color rgb="FF002060"/>
        <rFont val="Arial Black"/>
        <family val="2"/>
      </rPr>
      <t xml:space="preserve">CAPACITY- 40 CUM/DAY/UNIT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</si>
  <si>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</si>
  <si>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</si>
  <si>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</si>
  <si>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</si>
  <si>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r>
      <t xml:space="preserve">BORE/TUBE WELL; 
</t>
    </r>
    <r>
      <rPr>
        <b/>
        <sz val="10"/>
        <color rgb="FF002060"/>
        <rFont val="Arial Black"/>
        <family val="2"/>
      </rPr>
      <t>35.00M DEPTH &amp; 200MM DIA; 1NOS.</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</si>
  <si>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</si>
  <si>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</si>
  <si>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t xml:space="preserve">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</si>
  <si>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</si>
  <si>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t>PRESSURE FILTER - ULTRAFILTRATION</t>
  </si>
  <si>
    <t>Provision of photographs of important activities of the work during the progress of work as directed by the Engineer, including all costs, etc.</t>
  </si>
  <si>
    <t>Providing a lift well pre-fabricated of size 50,000 litres</t>
  </si>
  <si>
    <t>For RWT to Ultra Filter: 27 cum/day, 10m Head; (1W +1 S) =2 Nos.</t>
  </si>
  <si>
    <t>Ultra Filter to Treated water Tank: 27 cum/day, 10m Head; (1W +1 S) =2 Nos.</t>
  </si>
  <si>
    <t xml:space="preserve">Supply, Transportation to site, lifting, installation, Testing, Commissioning of Reserve Osmosis (RO) Plant as per all relevant Codes, international practices and As per the Specification etc. complete with Water Meters and  as per direction of Engineer In Charge with the following capacity; </t>
  </si>
  <si>
    <t>Walls - Masonry - 150mm thick</t>
  </si>
  <si>
    <t>External walls, 150mm thick (1:5) - 12mm thick</t>
  </si>
  <si>
    <t>WOOD WORKS - Timber Battens, rafters, Facia board</t>
  </si>
  <si>
    <t>Sq.m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</si>
</sst>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5" formatCode="&quot;$&quot;#,##0_);\(&quot;$&quot;#,##0\)"/>
    <numFmt numFmtId="43" formatCode="_(* #,##0.00_);_(* \(#,##0.00\);_(* &quot;-&quot;??_);_(@_)"/>
    <numFmt numFmtId="164" formatCode="&quot;$&quot;#,##0.00;[Red]\-&quot;$&quot;#,##0.00"/>
    <numFmt numFmtId="165" formatCode="mm/dd/yyyy"/>
    <numFmt numFmtId="166" formatCode="_ * #,##0_ ;_ * \-#,##0_ ;_ * &quot;-&quot;_ ;_ @_ "/>
    <numFmt numFmtId="167" formatCode="_ * #,##0.00_ ;_ * \-#,##0.00_ ;_ * &quot;-&quot;??_ ;_ @_ "/>
    <numFmt numFmtId="168" formatCode="_-* #,##0.00\ &quot;€&quot;_-;\-* #,##0.00\ &quot;€&quot;_-;_-* &quot;-&quot;??\ &quot;€&quot;_-;_-@_-"/>
    <numFmt numFmtId="169" formatCode="_-* #,##0\ _F_-;\-* #,##0\ _F_-;_-* &quot;-&quot;\ _F_-;_-@_-"/>
    <numFmt numFmtId="170" formatCode="_-* #,##0.00\ _F_-;\-* #,##0.00\ _F_-;_-* &quot;-&quot;??\ _F_-;_-@_-"/>
    <numFmt numFmtId="171" formatCode="#,##0.00000000;[Red]\-#,##0.00000000"/>
    <numFmt numFmtId="172" formatCode="_ &quot;Fr.&quot;\ * #,##0_ ;_ &quot;Fr.&quot;\ * \-#,##0_ ;_ &quot;Fr.&quot;\ * &quot;-&quot;_ ;_ @_ "/>
    <numFmt numFmtId="173" formatCode="_ &quot;Fr.&quot;\ * #,##0.00_ ;_ &quot;Fr.&quot;\ * \-#,##0.00_ ;_ &quot;Fr.&quot;\ * &quot;-&quot;??_ ;_ @_ "/>
    <numFmt numFmtId="174" formatCode="_-&quot;$&quot;* #,##0_-;\-&quot;$&quot;* #,##0_-;_-&quot;$&quot;* &quot;-&quot;_-;_-@_-"/>
    <numFmt numFmtId="175" formatCode="_-&quot;$&quot;* #,##0.00_-;\-&quot;$&quot;* #,##0.00_-;_-&quot;$&quot;* &quot;-&quot;??_-;_-@_-"/>
    <numFmt numFmtId="176" formatCode="&quot;\&quot;#,##0.00;[Red]&quot;\&quot;\-#,##0.00"/>
    <numFmt numFmtId="177" formatCode="&quot;\&quot;#,##0;[Red]&quot;\&quot;\-#,##0"/>
    <numFmt numFmtId="178" formatCode="_(* #,##0_);_(* \(#,##0\);_(* &quot;-&quot;??_);_(@_)"/>
    <numFmt numFmtId="179" formatCode="0.0"/>
    <numFmt numFmtId="180" formatCode="_(* #,##0.0_);_(* \(#,##0.0\);_(* &quot;-&quot;??_);_(@_)"/>
  </numFmts>
  <fonts count="66">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sz val="10"/>
      <color theme="1"/>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b/>
      <sz val="10"/>
      <color rgb="FF002060"/>
      <name val="Arial"/>
      <family val="2"/>
    </font>
    <font>
      <sz val="9"/>
      <name val="Arial"/>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s>
  <fills count="14">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s>
  <borders count="31">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style="hair">
        <color theme="2" tint="-0.749992370372631"/>
      </top>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double">
        <color indexed="64"/>
      </bottom>
      <diagonal/>
    </border>
    <border>
      <left style="thin">
        <color indexed="64"/>
      </left>
      <right style="thin">
        <color indexed="64"/>
      </right>
      <top/>
      <bottom style="thin">
        <color indexed="64"/>
      </bottom>
      <diagonal/>
    </border>
    <border>
      <left style="thin">
        <color theme="2" tint="-0.749992370372631"/>
      </left>
      <right style="thin">
        <color theme="2" tint="-0.749992370372631"/>
      </right>
      <top style="hair">
        <color theme="2" tint="-0.749992370372631"/>
      </top>
      <bottom style="thin">
        <color indexed="64"/>
      </bottom>
      <diagonal/>
    </border>
    <border>
      <left style="thin">
        <color auto="1"/>
      </left>
      <right style="thin">
        <color auto="1"/>
      </right>
      <top style="hair">
        <color auto="1"/>
      </top>
      <bottom/>
      <diagonal/>
    </border>
  </borders>
  <cellStyleXfs count="85">
    <xf numFmtId="0" fontId="0" fillId="0" borderId="0"/>
    <xf numFmtId="43" fontId="8" fillId="0" borderId="0" applyFont="0" applyFill="0" applyBorder="0" applyAlignment="0" applyProtection="0"/>
    <xf numFmtId="0" fontId="8" fillId="0" borderId="0"/>
    <xf numFmtId="43" fontId="5" fillId="0" borderId="0" applyFont="0" applyFill="0" applyBorder="0" applyAlignment="0" applyProtection="0"/>
    <xf numFmtId="0" fontId="8" fillId="0" borderId="0"/>
    <xf numFmtId="0" fontId="13" fillId="0" borderId="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14" fillId="0" borderId="0" applyFont="0" applyFill="0" applyBorder="0" applyAlignment="0" applyProtection="0"/>
    <xf numFmtId="0" fontId="14" fillId="0" borderId="0" applyFont="0" applyFill="0" applyBorder="0" applyAlignment="0" applyProtection="0"/>
    <xf numFmtId="0" fontId="14" fillId="0" borderId="0" applyFont="0" applyFill="0" applyBorder="0" applyAlignment="0" applyProtection="0"/>
    <xf numFmtId="0" fontId="14" fillId="0" borderId="0" applyFont="0" applyFill="0" applyBorder="0" applyAlignment="0" applyProtection="0"/>
    <xf numFmtId="3" fontId="15" fillId="0" borderId="0"/>
    <xf numFmtId="5" fontId="16" fillId="0" borderId="1" applyAlignment="0" applyProtection="0"/>
    <xf numFmtId="0" fontId="14" fillId="0" borderId="0"/>
    <xf numFmtId="0" fontId="14" fillId="0" borderId="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3" fontId="8" fillId="0" borderId="0" applyFont="0" applyFill="0" applyBorder="0" applyAlignment="0" applyProtection="0"/>
    <xf numFmtId="164" fontId="8" fillId="0" borderId="0" applyFont="0" applyFill="0" applyBorder="0" applyAlignment="0" applyProtection="0"/>
    <xf numFmtId="165" fontId="8" fillId="0" borderId="2" applyBorder="0">
      <alignment horizontal="center"/>
    </xf>
    <xf numFmtId="166" fontId="8" fillId="0" borderId="0" applyFont="0" applyFill="0" applyBorder="0" applyAlignment="0" applyProtection="0"/>
    <xf numFmtId="167" fontId="8" fillId="0" borderId="0" applyFont="0" applyFill="0" applyBorder="0" applyAlignment="0" applyProtection="0"/>
    <xf numFmtId="168" fontId="8" fillId="0" borderId="0" applyFont="0" applyFill="0" applyBorder="0" applyAlignment="0" applyProtection="0"/>
    <xf numFmtId="0" fontId="17" fillId="0" borderId="0"/>
    <xf numFmtId="2" fontId="8" fillId="0" borderId="0" applyFont="0" applyFill="0" applyBorder="0" applyAlignment="0" applyProtection="0"/>
    <xf numFmtId="38" fontId="18" fillId="3" borderId="0" applyNumberFormat="0" applyBorder="0" applyAlignment="0" applyProtection="0"/>
    <xf numFmtId="10" fontId="18" fillId="4" borderId="3" applyNumberFormat="0" applyBorder="0" applyAlignment="0" applyProtection="0"/>
    <xf numFmtId="169" fontId="8" fillId="0" borderId="0" applyFont="0" applyFill="0" applyBorder="0" applyAlignment="0" applyProtection="0"/>
    <xf numFmtId="170" fontId="8" fillId="0" borderId="0" applyFont="0" applyFill="0" applyBorder="0" applyAlignment="0" applyProtection="0"/>
    <xf numFmtId="0" fontId="19" fillId="0" borderId="0"/>
    <xf numFmtId="171" fontId="8" fillId="0" borderId="0"/>
    <xf numFmtId="0" fontId="11" fillId="0" borderId="0"/>
    <xf numFmtId="0" fontId="5" fillId="0" borderId="0"/>
    <xf numFmtId="0" fontId="5" fillId="0" borderId="0"/>
    <xf numFmtId="0" fontId="8" fillId="0" borderId="0"/>
    <xf numFmtId="0" fontId="5" fillId="0" borderId="0"/>
    <xf numFmtId="0" fontId="5" fillId="0" borderId="0"/>
    <xf numFmtId="0" fontId="8" fillId="0" borderId="0"/>
    <xf numFmtId="0" fontId="8" fillId="0" borderId="0"/>
    <xf numFmtId="0" fontId="8" fillId="0" borderId="0"/>
    <xf numFmtId="0" fontId="8" fillId="0" borderId="0"/>
    <xf numFmtId="0" fontId="5" fillId="0" borderId="0"/>
    <xf numFmtId="0" fontId="8" fillId="0" borderId="0"/>
    <xf numFmtId="0" fontId="8" fillId="0" borderId="0"/>
    <xf numFmtId="0" fontId="8" fillId="0" borderId="0"/>
    <xf numFmtId="0" fontId="8" fillId="0" borderId="0"/>
    <xf numFmtId="10" fontId="8" fillId="0" borderId="0" applyFont="0" applyFill="0" applyBorder="0" applyAlignment="0" applyProtection="0"/>
    <xf numFmtId="3" fontId="20" fillId="0" borderId="0"/>
    <xf numFmtId="172" fontId="8" fillId="0" borderId="0" applyFont="0" applyFill="0" applyBorder="0" applyAlignment="0" applyProtection="0"/>
    <xf numFmtId="173" fontId="8" fillId="0" borderId="0" applyFont="0" applyFill="0" applyBorder="0" applyAlignment="0" applyProtection="0"/>
    <xf numFmtId="40" fontId="21" fillId="0" borderId="0" applyFont="0" applyFill="0" applyBorder="0" applyAlignment="0" applyProtection="0"/>
    <xf numFmtId="38" fontId="21" fillId="0" borderId="0" applyFont="0" applyFill="0" applyBorder="0" applyAlignment="0" applyProtection="0"/>
    <xf numFmtId="0" fontId="21" fillId="0" borderId="0" applyFont="0" applyFill="0" applyBorder="0" applyAlignment="0" applyProtection="0"/>
    <xf numFmtId="0" fontId="21" fillId="0" borderId="0" applyFont="0" applyFill="0" applyBorder="0" applyAlignment="0" applyProtection="0"/>
    <xf numFmtId="10" fontId="8" fillId="0" borderId="0" applyFont="0" applyFill="0" applyBorder="0" applyAlignment="0" applyProtection="0"/>
    <xf numFmtId="0" fontId="22" fillId="0" borderId="0"/>
    <xf numFmtId="174" fontId="8" fillId="0" borderId="0" applyFont="0" applyFill="0" applyBorder="0" applyAlignment="0" applyProtection="0"/>
    <xf numFmtId="175" fontId="8" fillId="0" borderId="0" applyFont="0" applyFill="0" applyBorder="0" applyAlignment="0" applyProtection="0"/>
    <xf numFmtId="176" fontId="23" fillId="0" borderId="0" applyFont="0" applyFill="0" applyBorder="0" applyAlignment="0" applyProtection="0"/>
    <xf numFmtId="177" fontId="23" fillId="0" borderId="0" applyFont="0" applyFill="0" applyBorder="0" applyAlignment="0" applyProtection="0"/>
    <xf numFmtId="0" fontId="24" fillId="0" borderId="0"/>
    <xf numFmtId="164" fontId="5" fillId="0" borderId="0" applyFont="0" applyFill="0" applyBorder="0" applyAlignment="0" applyProtection="0"/>
    <xf numFmtId="49" fontId="25" fillId="0" borderId="4">
      <alignment horizontal="center" vertical="center" wrapText="1"/>
    </xf>
    <xf numFmtId="49" fontId="26" fillId="0" borderId="4">
      <alignment horizontal="center" vertical="center" wrapText="1"/>
    </xf>
    <xf numFmtId="164" fontId="5" fillId="0" borderId="0" applyFont="0" applyFill="0" applyBorder="0" applyAlignment="0" applyProtection="0"/>
    <xf numFmtId="49" fontId="25" fillId="0" borderId="4">
      <alignment horizontal="center" vertical="center" wrapText="1"/>
    </xf>
    <xf numFmtId="174" fontId="5" fillId="0" borderId="0" applyFont="0" applyFill="0" applyBorder="0" applyAlignment="0" applyProtection="0"/>
    <xf numFmtId="9" fontId="5" fillId="0" borderId="0" applyFont="0" applyFill="0" applyBorder="0" applyAlignment="0" applyProtection="0"/>
    <xf numFmtId="0" fontId="9" fillId="6" borderId="6">
      <alignment horizontal="justify" vertical="center" wrapText="1"/>
    </xf>
    <xf numFmtId="0" fontId="25" fillId="0" borderId="7">
      <alignment horizontal="justify" vertical="center" wrapText="1"/>
    </xf>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0" fontId="4" fillId="0" borderId="0"/>
    <xf numFmtId="0" fontId="3" fillId="0" borderId="0"/>
    <xf numFmtId="43" fontId="3" fillId="0" borderId="0" applyFont="0" applyFill="0" applyBorder="0" applyAlignment="0" applyProtection="0"/>
    <xf numFmtId="0" fontId="37" fillId="11" borderId="9" applyNumberFormat="0" applyAlignment="0" applyProtection="0"/>
    <xf numFmtId="0" fontId="2" fillId="0" borderId="0"/>
    <xf numFmtId="0" fontId="1" fillId="0" borderId="0"/>
    <xf numFmtId="0" fontId="1" fillId="0" borderId="0"/>
    <xf numFmtId="43" fontId="1" fillId="0" borderId="0" applyFont="0" applyFill="0" applyBorder="0" applyAlignment="0" applyProtection="0"/>
  </cellStyleXfs>
  <cellXfs count="464">
    <xf numFmtId="0" fontId="0" fillId="0" borderId="0" xfId="0"/>
    <xf numFmtId="0" fontId="6" fillId="0" borderId="0" xfId="35" applyFont="1" applyFill="1" applyBorder="1" applyAlignment="1">
      <alignment vertical="top" wrapText="1"/>
    </xf>
    <xf numFmtId="0" fontId="6" fillId="0" borderId="0" xfId="35" applyNumberFormat="1" applyFont="1" applyFill="1" applyBorder="1" applyAlignment="1">
      <alignment vertical="top" wrapText="1"/>
    </xf>
    <xf numFmtId="43" fontId="7" fillId="0" borderId="0" xfId="35" applyNumberFormat="1" applyFont="1" applyFill="1" applyBorder="1" applyAlignment="1">
      <alignment horizontal="center" vertical="top" wrapText="1"/>
    </xf>
    <xf numFmtId="0" fontId="7" fillId="0" borderId="0" xfId="35" applyNumberFormat="1" applyFont="1" applyFill="1" applyBorder="1" applyAlignment="1">
      <alignment vertical="top" wrapText="1"/>
    </xf>
    <xf numFmtId="0" fontId="6" fillId="0" borderId="0" xfId="35" applyFont="1" applyFill="1" applyBorder="1" applyAlignment="1">
      <alignment horizontal="left" vertical="top" wrapText="1"/>
    </xf>
    <xf numFmtId="0" fontId="12" fillId="0" borderId="0" xfId="35" applyNumberFormat="1" applyFont="1" applyFill="1" applyBorder="1" applyAlignment="1">
      <alignment vertical="top" wrapText="1"/>
    </xf>
    <xf numFmtId="0" fontId="12" fillId="0" borderId="0" xfId="35" applyNumberFormat="1" applyFont="1" applyFill="1" applyBorder="1" applyAlignment="1">
      <alignment vertical="top"/>
    </xf>
    <xf numFmtId="0" fontId="6" fillId="0" borderId="5" xfId="78" applyFont="1" applyFill="1" applyBorder="1" applyAlignment="1">
      <alignment horizontal="justify" vertical="center" wrapText="1"/>
    </xf>
    <xf numFmtId="0" fontId="6" fillId="0" borderId="0" xfId="78" applyFont="1" applyBorder="1" applyAlignment="1">
      <alignment vertical="center" wrapText="1"/>
    </xf>
    <xf numFmtId="49" fontId="7" fillId="7" borderId="8" xfId="78" applyNumberFormat="1" applyFont="1" applyFill="1" applyBorder="1" applyAlignment="1">
      <alignment horizontal="center" vertical="center" wrapText="1"/>
    </xf>
    <xf numFmtId="0" fontId="7" fillId="7" borderId="8" xfId="78" applyFont="1" applyFill="1" applyBorder="1" applyAlignment="1">
      <alignment horizontal="justify" vertical="center" wrapText="1"/>
    </xf>
    <xf numFmtId="0" fontId="7" fillId="7" borderId="8" xfId="78" applyFont="1" applyFill="1" applyBorder="1" applyAlignment="1">
      <alignment horizontal="center" vertical="center" wrapText="1"/>
    </xf>
    <xf numFmtId="49" fontId="7" fillId="0" borderId="5" xfId="78" applyNumberFormat="1" applyFont="1" applyFill="1" applyBorder="1" applyAlignment="1">
      <alignment horizontal="center" vertical="center" wrapText="1"/>
    </xf>
    <xf numFmtId="0" fontId="7" fillId="0" borderId="5" xfId="78" applyNumberFormat="1" applyFont="1" applyFill="1" applyBorder="1" applyAlignment="1" applyProtection="1">
      <alignment horizontal="justify" vertical="center" wrapText="1"/>
    </xf>
    <xf numFmtId="0" fontId="6" fillId="0" borderId="5" xfId="78" applyFont="1" applyFill="1" applyBorder="1" applyAlignment="1">
      <alignment horizontal="center" vertical="center" wrapText="1"/>
    </xf>
    <xf numFmtId="49" fontId="6" fillId="0" borderId="5" xfId="78" applyNumberFormat="1" applyFont="1" applyFill="1" applyBorder="1" applyAlignment="1">
      <alignment horizontal="center" vertical="center" wrapText="1"/>
    </xf>
    <xf numFmtId="2" fontId="6" fillId="0" borderId="5" xfId="78" applyNumberFormat="1" applyFont="1" applyFill="1" applyBorder="1" applyAlignment="1">
      <alignment vertical="center" wrapText="1"/>
    </xf>
    <xf numFmtId="0" fontId="6" fillId="0" borderId="0" xfId="78" applyFont="1" applyFill="1" applyBorder="1" applyAlignment="1">
      <alignment vertical="center" wrapText="1"/>
    </xf>
    <xf numFmtId="49" fontId="7" fillId="0" borderId="5" xfId="78" applyNumberFormat="1" applyFont="1" applyFill="1" applyBorder="1" applyAlignment="1">
      <alignment horizontal="center" vertical="center"/>
    </xf>
    <xf numFmtId="0" fontId="7" fillId="0" borderId="5" xfId="78" applyFont="1" applyFill="1" applyBorder="1" applyAlignment="1">
      <alignment horizontal="justify" vertical="center" wrapText="1"/>
    </xf>
    <xf numFmtId="0" fontId="6" fillId="0" borderId="5" xfId="78" applyFont="1" applyFill="1" applyBorder="1" applyAlignment="1">
      <alignment vertical="center" wrapText="1"/>
    </xf>
    <xf numFmtId="0" fontId="7" fillId="0" borderId="0" xfId="78" applyFont="1" applyFill="1" applyBorder="1" applyAlignment="1">
      <alignment vertical="center" wrapText="1"/>
    </xf>
    <xf numFmtId="2" fontId="7" fillId="0" borderId="5" xfId="78" applyNumberFormat="1" applyFont="1" applyFill="1" applyBorder="1" applyAlignment="1">
      <alignment horizontal="right" vertical="center" wrapText="1"/>
    </xf>
    <xf numFmtId="43" fontId="6" fillId="0" borderId="5" xfId="78" applyNumberFormat="1" applyFont="1" applyFill="1" applyBorder="1" applyAlignment="1">
      <alignment horizontal="center" vertical="center" wrapText="1"/>
    </xf>
    <xf numFmtId="0" fontId="6" fillId="0" borderId="5" xfId="78" applyFont="1" applyFill="1" applyBorder="1" applyAlignment="1" applyProtection="1">
      <alignment horizontal="justify" vertical="center" wrapText="1"/>
    </xf>
    <xf numFmtId="0" fontId="6" fillId="0" borderId="5" xfId="78" applyFont="1" applyFill="1" applyBorder="1" applyAlignment="1">
      <alignment horizontal="left" vertical="center" wrapText="1"/>
    </xf>
    <xf numFmtId="43" fontId="6" fillId="0" borderId="5" xfId="78" applyNumberFormat="1" applyFont="1" applyFill="1" applyBorder="1" applyAlignment="1">
      <alignment horizontal="center" vertical="center"/>
    </xf>
    <xf numFmtId="0" fontId="7" fillId="0" borderId="5" xfId="78" applyFont="1" applyFill="1" applyBorder="1" applyAlignment="1" applyProtection="1">
      <alignment horizontal="justify" vertical="center" wrapText="1"/>
    </xf>
    <xf numFmtId="9" fontId="6" fillId="0" borderId="5" xfId="78" applyNumberFormat="1" applyFont="1" applyFill="1" applyBorder="1" applyAlignment="1">
      <alignment horizontal="center" vertical="center" wrapText="1"/>
    </xf>
    <xf numFmtId="49" fontId="7" fillId="0" borderId="0" xfId="78" applyNumberFormat="1" applyFont="1" applyBorder="1" applyAlignment="1">
      <alignment horizontal="center" vertical="center" wrapText="1"/>
    </xf>
    <xf numFmtId="0" fontId="6" fillId="0" borderId="0" xfId="78" applyFont="1" applyBorder="1" applyAlignment="1">
      <alignment horizontal="justify" vertical="center" wrapText="1"/>
    </xf>
    <xf numFmtId="0" fontId="6" fillId="0" borderId="0" xfId="78" applyFont="1" applyBorder="1" applyAlignment="1">
      <alignment horizontal="center" vertical="center" wrapText="1"/>
    </xf>
    <xf numFmtId="9" fontId="6" fillId="0" borderId="5" xfId="78" applyNumberFormat="1" applyFont="1" applyFill="1" applyBorder="1" applyAlignment="1">
      <alignment vertical="center" wrapText="1"/>
    </xf>
    <xf numFmtId="0" fontId="6" fillId="0" borderId="5" xfId="78" quotePrefix="1" applyFont="1" applyFill="1" applyBorder="1" applyAlignment="1">
      <alignment horizontal="center" vertical="center" wrapText="1"/>
    </xf>
    <xf numFmtId="49" fontId="34" fillId="0" borderId="5" xfId="78" applyNumberFormat="1" applyFont="1" applyFill="1" applyBorder="1" applyAlignment="1">
      <alignment horizontal="center" vertical="center" wrapText="1"/>
    </xf>
    <xf numFmtId="0" fontId="34" fillId="0" borderId="5" xfId="78" applyFont="1" applyFill="1" applyBorder="1" applyAlignment="1">
      <alignment horizontal="center" vertical="center" wrapText="1"/>
    </xf>
    <xf numFmtId="49" fontId="6" fillId="0" borderId="5" xfId="78" applyNumberFormat="1" applyFont="1" applyFill="1" applyBorder="1" applyAlignment="1">
      <alignment horizontal="center" vertical="center"/>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top" wrapText="1"/>
    </xf>
    <xf numFmtId="0" fontId="10" fillId="0" borderId="5" xfId="78" applyFont="1" applyFill="1" applyBorder="1" applyAlignment="1">
      <alignment vertical="center" wrapText="1"/>
    </xf>
    <xf numFmtId="43" fontId="7" fillId="7" borderId="8" xfId="78" applyNumberFormat="1" applyFont="1" applyFill="1" applyBorder="1" applyAlignment="1">
      <alignment horizontal="center" vertical="center" wrapText="1"/>
    </xf>
    <xf numFmtId="43" fontId="34" fillId="0" borderId="5" xfId="78" applyNumberFormat="1" applyFont="1" applyFill="1" applyBorder="1" applyAlignment="1">
      <alignment horizontal="center" vertical="center" wrapText="1"/>
    </xf>
    <xf numFmtId="43" fontId="6" fillId="0" borderId="0" xfId="78" applyNumberFormat="1" applyFont="1" applyBorder="1" applyAlignment="1">
      <alignment horizontal="center" vertical="center" wrapText="1"/>
    </xf>
    <xf numFmtId="0" fontId="10" fillId="0" borderId="0" xfId="35" applyFont="1" applyFill="1" applyBorder="1" applyAlignment="1">
      <alignment vertical="top" wrapText="1"/>
    </xf>
    <xf numFmtId="43" fontId="9" fillId="0" borderId="10" xfId="35" applyNumberFormat="1" applyFont="1" applyFill="1" applyBorder="1" applyAlignment="1">
      <alignment horizontal="center" vertical="top" wrapText="1"/>
    </xf>
    <xf numFmtId="43" fontId="6" fillId="0" borderId="10" xfId="35" applyNumberFormat="1" applyFont="1" applyFill="1" applyBorder="1" applyAlignment="1">
      <alignment horizontal="center" vertical="top" wrapText="1"/>
    </xf>
    <xf numFmtId="0" fontId="6" fillId="0" borderId="0" xfId="0" applyNumberFormat="1" applyFont="1" applyFill="1" applyBorder="1" applyAlignment="1">
      <alignment vertical="top"/>
    </xf>
    <xf numFmtId="0" fontId="6" fillId="0" borderId="0" xfId="35" applyFont="1" applyAlignment="1">
      <alignment vertical="top" wrapText="1"/>
    </xf>
    <xf numFmtId="0" fontId="36" fillId="0" borderId="0" xfId="35" applyFont="1" applyFill="1" applyAlignment="1">
      <alignment horizontal="center" vertical="top" wrapText="1"/>
    </xf>
    <xf numFmtId="0" fontId="6" fillId="0" borderId="0" xfId="35" applyFont="1" applyFill="1" applyAlignment="1">
      <alignment vertical="top" wrapText="1"/>
    </xf>
    <xf numFmtId="0" fontId="6" fillId="0" borderId="0" xfId="35" applyFont="1" applyBorder="1" applyAlignment="1">
      <alignment horizontal="center" vertical="top" wrapText="1"/>
    </xf>
    <xf numFmtId="0" fontId="6" fillId="0" borderId="0" xfId="35" applyFont="1" applyBorder="1" applyAlignment="1">
      <alignment horizontal="left" vertical="top" wrapText="1"/>
    </xf>
    <xf numFmtId="43" fontId="6" fillId="0" borderId="0" xfId="35" applyNumberFormat="1" applyFont="1" applyBorder="1" applyAlignment="1">
      <alignment horizontal="center" vertical="top" wrapText="1"/>
    </xf>
    <xf numFmtId="0" fontId="6" fillId="0" borderId="0" xfId="35" applyNumberFormat="1" applyFont="1" applyBorder="1" applyAlignment="1">
      <alignment horizontal="center" vertical="top" wrapText="1"/>
    </xf>
    <xf numFmtId="0" fontId="7" fillId="0" borderId="0" xfId="35" applyNumberFormat="1" applyFont="1" applyFill="1" applyBorder="1" applyAlignment="1">
      <alignment horizontal="center" vertical="top" wrapText="1"/>
    </xf>
    <xf numFmtId="43" fontId="40" fillId="5" borderId="0" xfId="35" applyNumberFormat="1" applyFont="1" applyFill="1" applyBorder="1" applyAlignment="1">
      <alignment vertical="top" wrapText="1"/>
    </xf>
    <xf numFmtId="0" fontId="9" fillId="7" borderId="10" xfId="35" applyFont="1" applyFill="1" applyBorder="1" applyAlignment="1">
      <alignment horizontal="center" vertical="top" wrapText="1"/>
    </xf>
    <xf numFmtId="0" fontId="9" fillId="0" borderId="10" xfId="35" applyFont="1" applyFill="1" applyBorder="1" applyAlignment="1">
      <alignment horizontal="center" vertical="top" wrapText="1"/>
    </xf>
    <xf numFmtId="0" fontId="9" fillId="8" borderId="10" xfId="35" applyFont="1" applyFill="1" applyBorder="1" applyAlignment="1">
      <alignment horizontal="center" vertical="top" wrapText="1"/>
    </xf>
    <xf numFmtId="0" fontId="9" fillId="8" borderId="10" xfId="35" applyFont="1" applyFill="1" applyBorder="1" applyAlignment="1">
      <alignment vertical="top" wrapText="1"/>
    </xf>
    <xf numFmtId="178" fontId="7" fillId="8" borderId="10" xfId="35" applyNumberFormat="1" applyFont="1" applyFill="1" applyBorder="1" applyAlignment="1">
      <alignment vertical="top" wrapText="1"/>
    </xf>
    <xf numFmtId="0" fontId="31" fillId="0" borderId="0" xfId="35" applyFont="1" applyAlignment="1">
      <alignment vertical="top" wrapText="1"/>
    </xf>
    <xf numFmtId="0" fontId="30" fillId="0" borderId="10" xfId="35" applyFont="1" applyBorder="1" applyAlignment="1">
      <alignment horizontal="center" vertical="top" wrapText="1"/>
    </xf>
    <xf numFmtId="0" fontId="30" fillId="0" borderId="10" xfId="35" applyFont="1" applyBorder="1" applyAlignment="1">
      <alignment horizontal="left" vertical="top" wrapText="1"/>
    </xf>
    <xf numFmtId="178" fontId="30" fillId="0" borderId="10" xfId="35" applyNumberFormat="1" applyFont="1" applyBorder="1" applyAlignment="1">
      <alignment horizontal="center" vertical="top" wrapText="1"/>
    </xf>
    <xf numFmtId="178" fontId="30" fillId="0" borderId="10" xfId="35" applyNumberFormat="1" applyFont="1" applyFill="1" applyBorder="1" applyAlignment="1">
      <alignment horizontal="center" vertical="top" wrapText="1"/>
    </xf>
    <xf numFmtId="0" fontId="10" fillId="0" borderId="10" xfId="35" applyFont="1" applyBorder="1" applyAlignment="1">
      <alignment horizontal="center" vertical="top" wrapText="1"/>
    </xf>
    <xf numFmtId="0" fontId="9" fillId="0" borderId="10" xfId="35" applyFont="1" applyBorder="1" applyAlignment="1">
      <alignment horizontal="left" vertical="top" wrapText="1"/>
    </xf>
    <xf numFmtId="43" fontId="10" fillId="5" borderId="10" xfId="35" applyNumberFormat="1" applyFont="1" applyFill="1" applyBorder="1" applyAlignment="1">
      <alignment horizontal="center" vertical="top" wrapText="1"/>
    </xf>
    <xf numFmtId="178" fontId="10" fillId="0" borderId="10" xfId="35" applyNumberFormat="1" applyFont="1" applyBorder="1" applyAlignment="1">
      <alignment horizontal="center" vertical="top" wrapText="1"/>
    </xf>
    <xf numFmtId="0" fontId="7" fillId="0" borderId="10" xfId="35" applyFont="1" applyBorder="1" applyAlignment="1">
      <alignment horizontal="center" vertical="top" wrapText="1"/>
    </xf>
    <xf numFmtId="0" fontId="28" fillId="0" borderId="10" xfId="35" applyFont="1" applyFill="1" applyBorder="1" applyAlignment="1">
      <alignment horizontal="left" vertical="top" wrapText="1"/>
    </xf>
    <xf numFmtId="0" fontId="18" fillId="0" borderId="10" xfId="35" applyFont="1" applyBorder="1" applyAlignment="1">
      <alignment horizontal="center" vertical="top" wrapText="1"/>
    </xf>
    <xf numFmtId="0" fontId="38" fillId="0" borderId="10" xfId="35" applyFont="1" applyFill="1" applyBorder="1" applyAlignment="1">
      <alignment horizontal="left" vertical="top" wrapText="1"/>
    </xf>
    <xf numFmtId="0" fontId="41" fillId="8" borderId="10" xfId="35" applyFont="1" applyFill="1" applyBorder="1" applyAlignment="1">
      <alignment vertical="top" wrapText="1"/>
    </xf>
    <xf numFmtId="43" fontId="29" fillId="8" borderId="10" xfId="35" applyNumberFormat="1" applyFont="1" applyFill="1" applyBorder="1" applyAlignment="1">
      <alignment horizontal="center" vertical="top" wrapText="1"/>
    </xf>
    <xf numFmtId="43" fontId="29" fillId="8" borderId="10" xfId="35" applyNumberFormat="1" applyFont="1" applyFill="1" applyBorder="1" applyAlignment="1">
      <alignment vertical="top" wrapText="1"/>
    </xf>
    <xf numFmtId="43" fontId="30" fillId="0" borderId="10" xfId="35" applyNumberFormat="1" applyFont="1" applyBorder="1" applyAlignment="1">
      <alignment horizontal="center" vertical="top" wrapText="1"/>
    </xf>
    <xf numFmtId="43" fontId="30" fillId="0" borderId="10" xfId="35" applyNumberFormat="1" applyFont="1" applyFill="1" applyBorder="1" applyAlignment="1">
      <alignment horizontal="center" vertical="top" wrapText="1"/>
    </xf>
    <xf numFmtId="43" fontId="10"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6" fillId="0" borderId="10" xfId="35" applyFont="1" applyBorder="1" applyAlignment="1">
      <alignment horizontal="center" vertical="top" wrapText="1"/>
    </xf>
    <xf numFmtId="0" fontId="7" fillId="0" borderId="10" xfId="35" applyFont="1" applyFill="1" applyBorder="1" applyAlignment="1">
      <alignment horizontal="center" vertical="top" wrapText="1"/>
    </xf>
    <xf numFmtId="0" fontId="32" fillId="0" borderId="0" xfId="35" applyFont="1" applyAlignment="1">
      <alignment vertical="top" wrapText="1"/>
    </xf>
    <xf numFmtId="0" fontId="7" fillId="0" borderId="10" xfId="35" applyFont="1" applyBorder="1" applyAlignment="1">
      <alignment horizontal="left" vertical="top" wrapText="1"/>
    </xf>
    <xf numFmtId="43" fontId="6" fillId="0" borderId="10" xfId="35" applyNumberFormat="1" applyFont="1" applyBorder="1" applyAlignment="1">
      <alignment horizontal="center" vertical="top" wrapText="1"/>
    </xf>
    <xf numFmtId="178" fontId="6" fillId="0" borderId="10" xfId="35" applyNumberFormat="1" applyFont="1" applyBorder="1" applyAlignment="1">
      <alignment horizontal="center" vertical="top" wrapText="1"/>
    </xf>
    <xf numFmtId="43" fontId="32" fillId="0" borderId="10" xfId="35" applyNumberFormat="1" applyFont="1" applyBorder="1" applyAlignment="1">
      <alignment vertical="top" wrapText="1"/>
    </xf>
    <xf numFmtId="0" fontId="7" fillId="0" borderId="0" xfId="35" applyFont="1" applyFill="1" applyBorder="1" applyAlignment="1">
      <alignment horizontal="center" vertical="top" wrapText="1"/>
    </xf>
    <xf numFmtId="43" fontId="6" fillId="0" borderId="0" xfId="35" applyNumberFormat="1" applyFont="1" applyFill="1" applyBorder="1" applyAlignment="1">
      <alignment horizontal="center" vertical="top" wrapText="1"/>
    </xf>
    <xf numFmtId="43" fontId="32" fillId="0" borderId="0" xfId="35" applyNumberFormat="1" applyFont="1" applyBorder="1" applyAlignment="1">
      <alignment vertical="top" wrapText="1"/>
    </xf>
    <xf numFmtId="0" fontId="7" fillId="0" borderId="0" xfId="35" applyFont="1" applyBorder="1" applyAlignment="1">
      <alignment horizontal="center" vertical="top" wrapText="1"/>
    </xf>
    <xf numFmtId="0" fontId="6" fillId="0" borderId="0" xfId="35" applyFont="1" applyBorder="1" applyAlignment="1">
      <alignment vertical="top" wrapText="1"/>
    </xf>
    <xf numFmtId="0" fontId="9" fillId="6" borderId="10" xfId="71" applyBorder="1" applyAlignment="1">
      <alignment horizontal="justify" vertical="top" wrapText="1"/>
    </xf>
    <xf numFmtId="0" fontId="9" fillId="6" borderId="10" xfId="71" applyFont="1" applyBorder="1" applyAlignment="1">
      <alignment horizontal="justify" vertical="top" wrapText="1"/>
    </xf>
    <xf numFmtId="0" fontId="9" fillId="6" borderId="10" xfId="71" applyBorder="1" applyAlignment="1">
      <alignment horizontal="center" vertical="top" wrapText="1"/>
    </xf>
    <xf numFmtId="0" fontId="27" fillId="0" borderId="10" xfId="35" applyFont="1" applyFill="1" applyBorder="1" applyAlignment="1">
      <alignment horizontal="center" vertical="top" wrapText="1"/>
    </xf>
    <xf numFmtId="43" fontId="37" fillId="0" borderId="10" xfId="80" applyNumberFormat="1" applyFill="1" applyBorder="1" applyAlignment="1">
      <alignment horizontal="center" vertical="top" wrapText="1"/>
    </xf>
    <xf numFmtId="0" fontId="37" fillId="0" borderId="10" xfId="80" applyNumberFormat="1" applyFill="1" applyBorder="1" applyAlignment="1">
      <alignment horizontal="center" vertical="top" wrapText="1"/>
    </xf>
    <xf numFmtId="0" fontId="37" fillId="0" borderId="10" xfId="80" applyFill="1" applyBorder="1" applyAlignment="1">
      <alignment vertical="top" wrapText="1"/>
    </xf>
    <xf numFmtId="0" fontId="37" fillId="11" borderId="10" xfId="80" applyNumberFormat="1" applyBorder="1" applyAlignment="1">
      <alignment horizontal="center" vertical="top" wrapText="1"/>
    </xf>
    <xf numFmtId="43" fontId="37" fillId="11" borderId="10" xfId="80" applyNumberFormat="1" applyFont="1" applyBorder="1" applyAlignment="1">
      <alignment horizontal="left" vertical="top" wrapText="1"/>
    </xf>
    <xf numFmtId="43" fontId="37" fillId="11" borderId="10" xfId="80" applyNumberFormat="1" applyBorder="1" applyAlignment="1">
      <alignment horizontal="center" vertical="top" wrapText="1"/>
    </xf>
    <xf numFmtId="0" fontId="37" fillId="11" borderId="10" xfId="80" applyBorder="1" applyAlignment="1">
      <alignment vertical="top" wrapText="1"/>
    </xf>
    <xf numFmtId="0" fontId="39" fillId="0" borderId="10" xfId="35" applyFont="1" applyFill="1" applyBorder="1" applyAlignment="1">
      <alignment horizontal="center" vertical="top" wrapText="1"/>
    </xf>
    <xf numFmtId="0" fontId="6" fillId="0" borderId="0" xfId="35" applyFont="1" applyAlignment="1">
      <alignment horizontal="center" vertical="top" wrapText="1"/>
    </xf>
    <xf numFmtId="0" fontId="37" fillId="11" borderId="10" xfId="80" applyBorder="1" applyAlignment="1">
      <alignment horizontal="center" vertical="top" wrapText="1"/>
    </xf>
    <xf numFmtId="43" fontId="6" fillId="10" borderId="8" xfId="35" applyNumberFormat="1" applyFont="1" applyFill="1" applyBorder="1" applyAlignment="1">
      <alignment horizontal="left" vertical="top" wrapText="1"/>
    </xf>
    <xf numFmtId="43" fontId="6" fillId="10" borderId="8" xfId="35" applyNumberFormat="1" applyFont="1" applyFill="1" applyBorder="1" applyAlignment="1">
      <alignment horizontal="center" vertical="top" wrapText="1"/>
    </xf>
    <xf numFmtId="43" fontId="7" fillId="10" borderId="8" xfId="35" applyNumberFormat="1" applyFont="1" applyFill="1" applyBorder="1" applyAlignment="1">
      <alignment horizontal="center" vertical="top" wrapText="1"/>
    </xf>
    <xf numFmtId="43" fontId="9" fillId="10" borderId="8" xfId="35" applyNumberFormat="1" applyFont="1" applyFill="1" applyBorder="1" applyAlignment="1">
      <alignment horizontal="center" vertical="top" wrapText="1"/>
    </xf>
    <xf numFmtId="0" fontId="6" fillId="10" borderId="8" xfId="35" applyNumberFormat="1" applyFont="1" applyFill="1" applyBorder="1" applyAlignment="1">
      <alignment horizontal="center" vertical="top" wrapText="1"/>
    </xf>
    <xf numFmtId="0" fontId="6" fillId="10" borderId="8" xfId="35" applyFont="1" applyFill="1" applyBorder="1" applyAlignment="1">
      <alignment horizontal="center" vertical="top" wrapText="1"/>
    </xf>
    <xf numFmtId="43" fontId="6" fillId="10" borderId="5" xfId="35" applyNumberFormat="1" applyFont="1" applyFill="1" applyBorder="1" applyAlignment="1">
      <alignment horizontal="left" vertical="top" wrapText="1"/>
    </xf>
    <xf numFmtId="43" fontId="6" fillId="10" borderId="5" xfId="35" applyNumberFormat="1" applyFont="1" applyFill="1" applyBorder="1" applyAlignment="1">
      <alignment horizontal="center" vertical="top" wrapText="1"/>
    </xf>
    <xf numFmtId="43" fontId="7" fillId="10" borderId="5" xfId="35" applyNumberFormat="1" applyFont="1" applyFill="1" applyBorder="1" applyAlignment="1">
      <alignment horizontal="center" vertical="top" wrapText="1"/>
    </xf>
    <xf numFmtId="43" fontId="9" fillId="10" borderId="5" xfId="35" applyNumberFormat="1" applyFont="1" applyFill="1" applyBorder="1" applyAlignment="1">
      <alignment horizontal="center" vertical="top" wrapText="1"/>
    </xf>
    <xf numFmtId="0" fontId="6" fillId="10" borderId="5" xfId="35" applyNumberFormat="1" applyFont="1" applyFill="1" applyBorder="1" applyAlignment="1">
      <alignment horizontal="center" vertical="top" wrapText="1"/>
    </xf>
    <xf numFmtId="0" fontId="6" fillId="10" borderId="5" xfId="35" applyFont="1" applyFill="1" applyBorder="1" applyAlignment="1">
      <alignment horizontal="center" vertical="top" wrapText="1"/>
    </xf>
    <xf numFmtId="0" fontId="6" fillId="0" borderId="0" xfId="35" applyFont="1" applyAlignment="1">
      <alignment horizontal="left" vertical="top" wrapText="1"/>
    </xf>
    <xf numFmtId="43" fontId="6" fillId="0" borderId="0" xfId="35" applyNumberFormat="1" applyFont="1" applyAlignment="1">
      <alignment horizontal="center" vertical="top" wrapText="1"/>
    </xf>
    <xf numFmtId="0" fontId="6" fillId="0" borderId="0" xfId="35" applyNumberFormat="1" applyFont="1" applyAlignment="1">
      <alignment horizontal="center" vertical="top" wrapText="1"/>
    </xf>
    <xf numFmtId="0" fontId="32" fillId="0" borderId="0" xfId="35" applyFont="1" applyFill="1" applyBorder="1" applyAlignment="1">
      <alignment vertical="top" wrapText="1"/>
    </xf>
    <xf numFmtId="0" fontId="32" fillId="0" borderId="0" xfId="35" applyNumberFormat="1" applyFont="1" applyFill="1" applyBorder="1" applyAlignment="1">
      <alignment vertical="top" wrapText="1"/>
    </xf>
    <xf numFmtId="0" fontId="10" fillId="0" borderId="0" xfId="35" applyNumberFormat="1" applyFont="1" applyFill="1" applyBorder="1" applyAlignment="1">
      <alignment vertical="top" wrapText="1"/>
    </xf>
    <xf numFmtId="0" fontId="34" fillId="0" borderId="15" xfId="35" applyFont="1" applyFill="1" applyBorder="1" applyAlignment="1">
      <alignment horizontal="justify" vertical="top" wrapText="1"/>
    </xf>
    <xf numFmtId="0" fontId="6" fillId="0" borderId="15" xfId="0" applyFont="1" applyFill="1" applyBorder="1" applyAlignment="1">
      <alignment horizontal="justify" vertical="top" wrapText="1" readingOrder="1"/>
    </xf>
    <xf numFmtId="43" fontId="6" fillId="0" borderId="15" xfId="35" applyNumberFormat="1" applyFont="1" applyFill="1" applyBorder="1" applyAlignment="1">
      <alignment horizontal="center" vertical="top" wrapText="1"/>
    </xf>
    <xf numFmtId="43" fontId="6" fillId="0" borderId="16" xfId="78" applyNumberFormat="1" applyFont="1" applyFill="1" applyBorder="1" applyAlignment="1">
      <alignment horizontal="center" vertical="center" wrapText="1"/>
    </xf>
    <xf numFmtId="0" fontId="45" fillId="0" borderId="16" xfId="0" applyFont="1" applyFill="1" applyBorder="1" applyAlignment="1">
      <alignment horizontal="justify" vertical="top" wrapText="1"/>
    </xf>
    <xf numFmtId="49" fontId="7" fillId="0" borderId="0" xfId="78" applyNumberFormat="1" applyFont="1" applyFill="1" applyBorder="1" applyAlignment="1">
      <alignment horizontal="center" vertical="center" wrapText="1"/>
    </xf>
    <xf numFmtId="0" fontId="34" fillId="0" borderId="5" xfId="78" applyFont="1" applyFill="1" applyBorder="1" applyAlignment="1">
      <alignment horizontal="justify" vertical="center" wrapText="1"/>
    </xf>
    <xf numFmtId="0" fontId="6" fillId="0" borderId="0" xfId="78" applyFont="1" applyFill="1" applyBorder="1" applyAlignment="1">
      <alignment horizontal="center" vertical="center" wrapText="1"/>
    </xf>
    <xf numFmtId="0" fontId="6" fillId="0" borderId="0" xfId="78" applyNumberFormat="1" applyFont="1" applyFill="1" applyBorder="1" applyAlignment="1">
      <alignment vertical="center" wrapText="1"/>
    </xf>
    <xf numFmtId="0" fontId="7" fillId="0" borderId="5" xfId="78" applyNumberFormat="1" applyFont="1" applyFill="1" applyBorder="1" applyAlignment="1">
      <alignment vertical="center" wrapText="1"/>
    </xf>
    <xf numFmtId="0" fontId="6" fillId="0" borderId="0" xfId="78" applyFont="1" applyFill="1" applyBorder="1" applyAlignment="1">
      <alignment horizontal="justify" vertical="center" wrapText="1"/>
    </xf>
    <xf numFmtId="43" fontId="6" fillId="0" borderId="0" xfId="78" applyNumberFormat="1" applyFont="1" applyFill="1" applyBorder="1" applyAlignment="1">
      <alignment horizontal="center" vertical="center" wrapText="1"/>
    </xf>
    <xf numFmtId="43" fontId="7" fillId="7" borderId="8" xfId="78" applyNumberFormat="1" applyFont="1" applyFill="1" applyBorder="1" applyAlignment="1">
      <alignment vertical="center" wrapText="1"/>
    </xf>
    <xf numFmtId="43" fontId="9" fillId="0" borderId="5" xfId="78" applyNumberFormat="1" applyFont="1" applyFill="1" applyBorder="1" applyAlignment="1">
      <alignment vertical="center" wrapText="1"/>
    </xf>
    <xf numFmtId="43" fontId="7" fillId="0" borderId="5" xfId="78" applyNumberFormat="1" applyFont="1" applyFill="1" applyBorder="1" applyAlignment="1">
      <alignment vertical="center" wrapText="1"/>
    </xf>
    <xf numFmtId="43" fontId="7" fillId="0" borderId="5" xfId="79" applyNumberFormat="1" applyFont="1" applyFill="1" applyBorder="1" applyAlignment="1" applyProtection="1">
      <alignment vertical="center" wrapText="1"/>
      <protection locked="0"/>
    </xf>
    <xf numFmtId="43" fontId="9" fillId="0" borderId="5" xfId="79" applyNumberFormat="1" applyFont="1" applyFill="1" applyBorder="1" applyAlignment="1" applyProtection="1">
      <alignment vertical="center" wrapText="1"/>
      <protection locked="0"/>
    </xf>
    <xf numFmtId="43" fontId="7" fillId="0" borderId="5" xfId="79" applyNumberFormat="1" applyFont="1" applyFill="1" applyBorder="1" applyAlignment="1">
      <alignment vertical="center" wrapText="1"/>
    </xf>
    <xf numFmtId="43" fontId="7" fillId="0" borderId="5" xfId="78" applyNumberFormat="1" applyFont="1" applyFill="1" applyBorder="1" applyAlignment="1">
      <alignment vertical="center"/>
    </xf>
    <xf numFmtId="43" fontId="7" fillId="0" borderId="0" xfId="78" applyNumberFormat="1" applyFont="1" applyFill="1" applyBorder="1" applyAlignment="1">
      <alignment vertical="center" wrapText="1"/>
    </xf>
    <xf numFmtId="43" fontId="7" fillId="0" borderId="0" xfId="78" applyNumberFormat="1" applyFont="1" applyBorder="1" applyAlignment="1">
      <alignment vertical="center" wrapText="1"/>
    </xf>
    <xf numFmtId="0" fontId="6" fillId="0" borderId="0" xfId="35" applyNumberFormat="1" applyFont="1" applyFill="1" applyBorder="1" applyAlignment="1">
      <alignment vertical="top"/>
    </xf>
    <xf numFmtId="0" fontId="6" fillId="0" borderId="0" xfId="0" applyFont="1" applyFill="1" applyBorder="1" applyAlignment="1">
      <alignment vertical="top" wrapText="1"/>
    </xf>
    <xf numFmtId="0" fontId="47" fillId="0" borderId="0" xfId="35" applyFont="1" applyFill="1" applyBorder="1" applyAlignment="1">
      <alignment vertical="top" wrapText="1"/>
    </xf>
    <xf numFmtId="0" fontId="8" fillId="0" borderId="0" xfId="0" applyFont="1" applyAlignment="1">
      <alignment vertical="top"/>
    </xf>
    <xf numFmtId="0" fontId="44" fillId="0" borderId="0" xfId="0" applyFont="1" applyFill="1" applyAlignment="1">
      <alignment horizontal="center" vertical="top"/>
    </xf>
    <xf numFmtId="0" fontId="8" fillId="0" borderId="0" xfId="0" applyFont="1" applyFill="1" applyAlignment="1">
      <alignment vertical="top"/>
    </xf>
    <xf numFmtId="0" fontId="7" fillId="0" borderId="0" xfId="0" applyFont="1" applyBorder="1" applyAlignment="1">
      <alignment horizontal="center" vertical="top"/>
    </xf>
    <xf numFmtId="0" fontId="6" fillId="0" borderId="0" xfId="83" applyFont="1" applyFill="1" applyBorder="1" applyAlignment="1">
      <alignment vertical="top" wrapText="1"/>
    </xf>
    <xf numFmtId="0" fontId="8" fillId="0" borderId="0" xfId="35" applyFont="1" applyFill="1" applyBorder="1" applyAlignment="1">
      <alignment horizontal="justify" vertical="top" wrapText="1"/>
    </xf>
    <xf numFmtId="0" fontId="8" fillId="0" borderId="0" xfId="35" applyFont="1" applyFill="1" applyBorder="1" applyAlignment="1">
      <alignment horizontal="center" vertical="top" wrapText="1"/>
    </xf>
    <xf numFmtId="43" fontId="51" fillId="0" borderId="0" xfId="0" applyNumberFormat="1" applyFont="1" applyFill="1" applyBorder="1" applyAlignment="1">
      <alignment horizontal="center" vertical="top" wrapText="1"/>
    </xf>
    <xf numFmtId="49" fontId="50" fillId="0" borderId="18" xfId="35" applyNumberFormat="1" applyFont="1" applyFill="1" applyBorder="1" applyAlignment="1">
      <alignment horizontal="center" vertical="top" wrapText="1"/>
    </xf>
    <xf numFmtId="0" fontId="43" fillId="0" borderId="18" xfId="35" applyFont="1" applyFill="1" applyBorder="1" applyAlignment="1">
      <alignment horizontal="center" vertical="top" wrapText="1"/>
    </xf>
    <xf numFmtId="0" fontId="8" fillId="0" borderId="18" xfId="35" applyFont="1" applyFill="1" applyBorder="1" applyAlignment="1">
      <alignment horizontal="justify" vertical="top" wrapText="1"/>
    </xf>
    <xf numFmtId="43" fontId="8" fillId="0" borderId="18" xfId="2" applyNumberFormat="1" applyFont="1" applyFill="1" applyBorder="1" applyAlignment="1">
      <alignment horizontal="center" vertical="top" wrapText="1"/>
    </xf>
    <xf numFmtId="0" fontId="8" fillId="0" borderId="18" xfId="35" applyFont="1" applyFill="1" applyBorder="1" applyAlignment="1">
      <alignment horizontal="center" vertical="top" wrapText="1"/>
    </xf>
    <xf numFmtId="43" fontId="8" fillId="0" borderId="18" xfId="78" applyNumberFormat="1" applyFont="1" applyFill="1" applyBorder="1" applyAlignment="1">
      <alignment horizontal="center" vertical="top" wrapText="1"/>
    </xf>
    <xf numFmtId="0" fontId="8" fillId="0" borderId="18" xfId="0" applyFont="1" applyFill="1" applyBorder="1" applyAlignment="1">
      <alignment horizontal="justify" vertical="top" wrapText="1"/>
    </xf>
    <xf numFmtId="43" fontId="8" fillId="0" borderId="18" xfId="35" applyNumberFormat="1" applyFont="1" applyFill="1" applyBorder="1" applyAlignment="1">
      <alignment horizontal="center" vertical="top" wrapText="1"/>
    </xf>
    <xf numFmtId="0" fontId="8" fillId="0" borderId="18" xfId="0" applyNumberFormat="1" applyFont="1" applyFill="1" applyBorder="1" applyAlignment="1" applyProtection="1">
      <alignment horizontal="justify" vertical="top" wrapText="1"/>
    </xf>
    <xf numFmtId="0" fontId="8" fillId="0" borderId="18" xfId="0" applyNumberFormat="1" applyFont="1" applyFill="1" applyBorder="1" applyAlignment="1">
      <alignment horizontal="justify" vertical="top" wrapText="1"/>
    </xf>
    <xf numFmtId="0" fontId="8" fillId="0" borderId="18" xfId="35" applyNumberFormat="1" applyFont="1" applyFill="1" applyBorder="1" applyAlignment="1" applyProtection="1">
      <alignment horizontal="justify" vertical="top" wrapText="1"/>
    </xf>
    <xf numFmtId="43" fontId="8" fillId="0" borderId="18" xfId="0" applyNumberFormat="1" applyFont="1" applyFill="1" applyBorder="1" applyAlignment="1">
      <alignment horizontal="center" vertical="top"/>
    </xf>
    <xf numFmtId="43" fontId="8" fillId="0" borderId="18" xfId="35" applyNumberFormat="1" applyFont="1" applyFill="1" applyBorder="1" applyAlignment="1" applyProtection="1">
      <alignment horizontal="center" vertical="top" wrapText="1"/>
      <protection locked="0"/>
    </xf>
    <xf numFmtId="0" fontId="8" fillId="0" borderId="18" xfId="35" applyNumberFormat="1" applyFont="1" applyFill="1" applyBorder="1" applyAlignment="1">
      <alignment horizontal="center" vertical="top" wrapText="1"/>
    </xf>
    <xf numFmtId="49" fontId="8" fillId="0" borderId="18" xfId="35" applyNumberFormat="1" applyFont="1" applyFill="1" applyBorder="1" applyAlignment="1">
      <alignment horizontal="left" vertical="top" wrapText="1"/>
    </xf>
    <xf numFmtId="0" fontId="51" fillId="0" borderId="18" xfId="0" applyFont="1" applyFill="1" applyBorder="1" applyAlignment="1">
      <alignment horizontal="justify" vertical="top" wrapText="1"/>
    </xf>
    <xf numFmtId="0" fontId="8" fillId="0" borderId="18" xfId="35" applyNumberFormat="1" applyFont="1" applyFill="1" applyBorder="1" applyAlignment="1">
      <alignment horizontal="justify" vertical="top" wrapText="1"/>
    </xf>
    <xf numFmtId="43" fontId="8" fillId="0" borderId="18" xfId="0" applyNumberFormat="1" applyFont="1" applyFill="1" applyBorder="1" applyAlignment="1">
      <alignment horizontal="center" vertical="top" wrapText="1"/>
    </xf>
    <xf numFmtId="0" fontId="52" fillId="6" borderId="18" xfId="35" applyFont="1" applyFill="1" applyBorder="1" applyAlignment="1">
      <alignment horizontal="center" vertical="top" wrapText="1"/>
    </xf>
    <xf numFmtId="0" fontId="52" fillId="6" borderId="18" xfId="35" applyFont="1" applyFill="1" applyBorder="1" applyAlignment="1">
      <alignment horizontal="justify" vertical="top" wrapText="1"/>
    </xf>
    <xf numFmtId="0" fontId="50" fillId="0" borderId="18" xfId="78" applyFont="1" applyFill="1" applyBorder="1" applyAlignment="1">
      <alignment horizontal="center" vertical="top" wrapText="1"/>
    </xf>
    <xf numFmtId="0" fontId="8" fillId="0" borderId="18" xfId="0" applyFont="1" applyFill="1" applyBorder="1" applyAlignment="1" applyProtection="1">
      <alignment horizontal="justify" vertical="top" wrapText="1"/>
    </xf>
    <xf numFmtId="0" fontId="8" fillId="0" borderId="18" xfId="35" applyNumberFormat="1" applyFont="1" applyFill="1" applyBorder="1" applyAlignment="1" applyProtection="1">
      <alignment horizontal="center" vertical="top" wrapText="1"/>
      <protection locked="0"/>
    </xf>
    <xf numFmtId="43" fontId="51" fillId="0" borderId="18" xfId="35" applyNumberFormat="1" applyFont="1" applyFill="1" applyBorder="1" applyAlignment="1" applyProtection="1">
      <alignment horizontal="center" vertical="top" wrapText="1"/>
      <protection locked="0"/>
    </xf>
    <xf numFmtId="0" fontId="8" fillId="0" borderId="18" xfId="0" applyFont="1" applyFill="1" applyBorder="1" applyAlignment="1">
      <alignment horizontal="left" vertical="top" wrapText="1"/>
    </xf>
    <xf numFmtId="0" fontId="56" fillId="0" borderId="18" xfId="0" applyFont="1" applyFill="1" applyBorder="1" applyAlignment="1">
      <alignment horizontal="justify" vertical="top" wrapText="1"/>
    </xf>
    <xf numFmtId="0" fontId="8" fillId="0" borderId="18" xfId="0" applyFont="1" applyFill="1" applyBorder="1" applyAlignment="1">
      <alignment horizontal="center" vertical="top" wrapText="1"/>
    </xf>
    <xf numFmtId="0" fontId="56" fillId="0" borderId="18" xfId="0" applyFont="1" applyBorder="1" applyAlignment="1">
      <alignment horizontal="justify" vertical="top" wrapText="1"/>
    </xf>
    <xf numFmtId="0" fontId="52" fillId="6" borderId="18" xfId="83" applyFont="1" applyFill="1" applyBorder="1" applyAlignment="1">
      <alignment horizontal="justify" vertical="top" wrapText="1"/>
    </xf>
    <xf numFmtId="0" fontId="54" fillId="6" borderId="18" xfId="83" applyFont="1" applyFill="1" applyBorder="1" applyAlignment="1">
      <alignment horizontal="center" vertical="top" wrapText="1"/>
    </xf>
    <xf numFmtId="0" fontId="8" fillId="0" borderId="18" xfId="0" applyNumberFormat="1" applyFont="1" applyFill="1" applyBorder="1" applyAlignment="1" applyProtection="1">
      <alignment horizontal="justify" vertical="top" wrapText="1"/>
      <protection locked="0"/>
    </xf>
    <xf numFmtId="49" fontId="43" fillId="0" borderId="18" xfId="83" applyNumberFormat="1" applyFont="1" applyFill="1" applyBorder="1" applyAlignment="1">
      <alignment horizontal="center" vertical="top" wrapText="1"/>
    </xf>
    <xf numFmtId="43" fontId="43" fillId="0" borderId="18" xfId="82" applyNumberFormat="1" applyFont="1" applyFill="1" applyBorder="1" applyAlignment="1">
      <alignment horizontal="center" vertical="top" wrapText="1"/>
    </xf>
    <xf numFmtId="0" fontId="8" fillId="0" borderId="18" xfId="82" applyFont="1" applyFill="1" applyBorder="1" applyAlignment="1">
      <alignment horizontal="justify" vertical="top" wrapText="1"/>
    </xf>
    <xf numFmtId="43" fontId="8" fillId="0" borderId="18" xfId="82" applyNumberFormat="1" applyFont="1" applyFill="1" applyBorder="1" applyAlignment="1">
      <alignment horizontal="center" vertical="top" wrapText="1"/>
    </xf>
    <xf numFmtId="0" fontId="51" fillId="0" borderId="18" xfId="82" applyFont="1" applyFill="1" applyBorder="1" applyAlignment="1">
      <alignment horizontal="justify" vertical="top" wrapText="1"/>
    </xf>
    <xf numFmtId="43" fontId="8" fillId="0" borderId="18" xfId="82" applyNumberFormat="1" applyFont="1" applyFill="1" applyBorder="1" applyAlignment="1">
      <alignment horizontal="center" vertical="top"/>
    </xf>
    <xf numFmtId="0" fontId="8" fillId="0" borderId="18" xfId="82" applyFont="1" applyFill="1" applyBorder="1" applyAlignment="1" applyProtection="1">
      <alignment horizontal="justify" vertical="top" wrapText="1"/>
    </xf>
    <xf numFmtId="0" fontId="51" fillId="0" borderId="18" xfId="82" applyNumberFormat="1" applyFont="1" applyFill="1" applyBorder="1" applyAlignment="1" applyProtection="1">
      <alignment horizontal="justify" vertical="top" wrapText="1"/>
    </xf>
    <xf numFmtId="0" fontId="8" fillId="0" borderId="18" xfId="83" applyFont="1" applyFill="1" applyBorder="1" applyAlignment="1">
      <alignment horizontal="justify" vertical="top" wrapText="1"/>
    </xf>
    <xf numFmtId="0" fontId="8" fillId="0" borderId="18" xfId="83" applyNumberFormat="1" applyFont="1" applyFill="1" applyBorder="1" applyAlignment="1">
      <alignment horizontal="justify" vertical="top" wrapText="1"/>
    </xf>
    <xf numFmtId="0" fontId="50" fillId="0" borderId="18" xfId="35" applyFont="1" applyFill="1" applyBorder="1" applyAlignment="1">
      <alignment horizontal="justify" vertical="top" wrapText="1"/>
    </xf>
    <xf numFmtId="43" fontId="43" fillId="0" borderId="18" xfId="35" applyNumberFormat="1" applyFont="1" applyFill="1" applyBorder="1" applyAlignment="1">
      <alignment horizontal="center" vertical="top" wrapText="1"/>
    </xf>
    <xf numFmtId="43" fontId="8" fillId="0" borderId="18" xfId="83" applyNumberFormat="1" applyFont="1" applyFill="1" applyBorder="1" applyAlignment="1">
      <alignment horizontal="center" vertical="top" wrapText="1"/>
    </xf>
    <xf numFmtId="0" fontId="8" fillId="0" borderId="18" xfId="83" applyNumberFormat="1" applyFont="1" applyFill="1" applyBorder="1" applyAlignment="1" applyProtection="1">
      <alignment horizontal="justify" vertical="top" wrapText="1"/>
    </xf>
    <xf numFmtId="43" fontId="8" fillId="0" borderId="18" xfId="83" applyNumberFormat="1" applyFont="1" applyFill="1" applyBorder="1" applyAlignment="1">
      <alignment horizontal="center" vertical="top"/>
    </xf>
    <xf numFmtId="0" fontId="51" fillId="0" borderId="18" xfId="83" applyFont="1" applyFill="1" applyBorder="1" applyAlignment="1">
      <alignment horizontal="justify" vertical="top" wrapText="1"/>
    </xf>
    <xf numFmtId="0" fontId="8" fillId="0" borderId="18" xfId="0" applyNumberFormat="1" applyFont="1" applyFill="1" applyBorder="1" applyAlignment="1">
      <alignment horizontal="center" vertical="top" wrapText="1"/>
    </xf>
    <xf numFmtId="3" fontId="8" fillId="0" borderId="18" xfId="0" applyNumberFormat="1" applyFont="1" applyFill="1" applyBorder="1" applyAlignment="1" applyProtection="1">
      <alignment horizontal="justify" vertical="top" wrapText="1"/>
    </xf>
    <xf numFmtId="0" fontId="8" fillId="0" borderId="18" xfId="0" quotePrefix="1" applyFont="1" applyFill="1" applyBorder="1" applyAlignment="1" applyProtection="1">
      <alignment horizontal="center" vertical="top" wrapText="1"/>
    </xf>
    <xf numFmtId="3" fontId="51" fillId="0" borderId="18" xfId="0" applyNumberFormat="1" applyFont="1" applyFill="1" applyBorder="1" applyAlignment="1" applyProtection="1">
      <alignment horizontal="justify" vertical="top" wrapText="1"/>
    </xf>
    <xf numFmtId="0" fontId="51" fillId="0" borderId="18" xfId="35" applyFont="1" applyFill="1" applyBorder="1" applyAlignment="1">
      <alignment horizontal="justify" vertical="top" wrapText="1"/>
    </xf>
    <xf numFmtId="0" fontId="57" fillId="6" borderId="18" xfId="35" applyFont="1" applyFill="1" applyBorder="1" applyAlignment="1">
      <alignment horizontal="center" vertical="top" wrapText="1"/>
    </xf>
    <xf numFmtId="0" fontId="58" fillId="6" borderId="18" xfId="35" applyFont="1" applyFill="1" applyBorder="1" applyAlignment="1">
      <alignment horizontal="center" vertical="top" wrapText="1"/>
    </xf>
    <xf numFmtId="3" fontId="51" fillId="0" borderId="18" xfId="0" applyNumberFormat="1" applyFont="1" applyFill="1" applyBorder="1" applyAlignment="1">
      <alignment horizontal="justify" vertical="top" wrapText="1"/>
    </xf>
    <xf numFmtId="3" fontId="8" fillId="0" borderId="18" xfId="0" applyNumberFormat="1" applyFont="1" applyFill="1" applyBorder="1" applyAlignment="1">
      <alignment horizontal="center" vertical="top" wrapText="1"/>
    </xf>
    <xf numFmtId="3" fontId="8" fillId="0" borderId="18" xfId="0" applyNumberFormat="1" applyFont="1" applyFill="1" applyBorder="1" applyAlignment="1">
      <alignment horizontal="justify" vertical="top" wrapText="1"/>
    </xf>
    <xf numFmtId="0" fontId="8" fillId="0" borderId="18" xfId="0" applyNumberFormat="1" applyFont="1" applyFill="1" applyBorder="1" applyAlignment="1" applyProtection="1">
      <alignment horizontal="center" vertical="top" wrapText="1"/>
      <protection locked="0"/>
    </xf>
    <xf numFmtId="2" fontId="8" fillId="0" borderId="18" xfId="83" applyNumberFormat="1" applyFont="1" applyFill="1" applyBorder="1" applyAlignment="1">
      <alignment horizontal="right" vertical="top" wrapText="1"/>
    </xf>
    <xf numFmtId="0" fontId="8" fillId="0" borderId="18" xfId="78" applyFont="1" applyFill="1" applyBorder="1" applyAlignment="1" applyProtection="1">
      <alignment horizontal="justify" vertical="top" wrapText="1"/>
    </xf>
    <xf numFmtId="0" fontId="51" fillId="0" borderId="18" xfId="0" quotePrefix="1" applyFont="1" applyFill="1" applyBorder="1" applyAlignment="1" applyProtection="1">
      <alignment horizontal="center" vertical="top" wrapText="1"/>
    </xf>
    <xf numFmtId="0" fontId="51" fillId="0" borderId="18" xfId="0" quotePrefix="1" applyFont="1" applyFill="1" applyBorder="1" applyAlignment="1" applyProtection="1">
      <alignment horizontal="justify" vertical="top" wrapText="1"/>
    </xf>
    <xf numFmtId="0" fontId="51" fillId="0" borderId="18" xfId="0" applyNumberFormat="1" applyFont="1" applyFill="1" applyBorder="1" applyAlignment="1">
      <alignment horizontal="justify" vertical="top" wrapText="1"/>
    </xf>
    <xf numFmtId="0" fontId="8" fillId="0" borderId="18" xfId="0" applyFont="1" applyFill="1" applyBorder="1" applyAlignment="1" applyProtection="1">
      <alignment horizontal="center" vertical="top" wrapText="1"/>
    </xf>
    <xf numFmtId="0" fontId="59" fillId="13" borderId="18" xfId="0" applyNumberFormat="1" applyFont="1" applyFill="1" applyBorder="1" applyAlignment="1">
      <alignment horizontal="justify" vertical="top" wrapText="1"/>
    </xf>
    <xf numFmtId="0" fontId="8" fillId="13" borderId="18" xfId="0" applyNumberFormat="1" applyFont="1" applyFill="1" applyBorder="1" applyAlignment="1">
      <alignment horizontal="center" vertical="top" wrapText="1"/>
    </xf>
    <xf numFmtId="0" fontId="8" fillId="13" borderId="18" xfId="35" applyFont="1" applyFill="1" applyBorder="1" applyAlignment="1">
      <alignment horizontal="center" vertical="top" wrapText="1"/>
    </xf>
    <xf numFmtId="0" fontId="51" fillId="13" borderId="18" xfId="0" applyNumberFormat="1" applyFont="1" applyFill="1" applyBorder="1" applyAlignment="1">
      <alignment horizontal="justify" vertical="top" wrapText="1"/>
    </xf>
    <xf numFmtId="0" fontId="8" fillId="13" borderId="18" xfId="0" applyNumberFormat="1" applyFont="1" applyFill="1" applyBorder="1" applyAlignment="1">
      <alignment horizontal="justify" vertical="top" wrapText="1"/>
    </xf>
    <xf numFmtId="0" fontId="8" fillId="13" borderId="18" xfId="0" applyFont="1" applyFill="1" applyBorder="1" applyAlignment="1">
      <alignment horizontal="center" vertical="top"/>
    </xf>
    <xf numFmtId="0" fontId="8" fillId="13" borderId="18" xfId="37" applyFont="1" applyFill="1" applyBorder="1" applyAlignment="1">
      <alignment horizontal="justify" vertical="top" wrapText="1"/>
    </xf>
    <xf numFmtId="0" fontId="8" fillId="13" borderId="18" xfId="0" applyFont="1" applyFill="1" applyBorder="1" applyAlignment="1">
      <alignment vertical="top" wrapText="1"/>
    </xf>
    <xf numFmtId="0" fontId="8" fillId="13" borderId="18" xfId="0" applyNumberFormat="1" applyFont="1" applyFill="1" applyBorder="1" applyAlignment="1" applyProtection="1">
      <alignment horizontal="center" vertical="top" wrapText="1"/>
      <protection locked="0"/>
    </xf>
    <xf numFmtId="0" fontId="8" fillId="13" borderId="18" xfId="35" applyFont="1" applyFill="1" applyBorder="1" applyAlignment="1">
      <alignment horizontal="justify" vertical="top" wrapText="1"/>
    </xf>
    <xf numFmtId="0" fontId="34" fillId="0" borderId="0" xfId="35" applyFont="1" applyFill="1" applyBorder="1" applyAlignment="1">
      <alignment horizontal="justify" vertical="top" wrapText="1"/>
    </xf>
    <xf numFmtId="49" fontId="50" fillId="0" borderId="18" xfId="78" applyNumberFormat="1" applyFont="1" applyFill="1" applyBorder="1" applyAlignment="1">
      <alignment horizontal="right" vertical="top" wrapText="1"/>
    </xf>
    <xf numFmtId="49" fontId="50" fillId="0" borderId="18" xfId="35" applyNumberFormat="1" applyFont="1" applyFill="1" applyBorder="1" applyAlignment="1">
      <alignment horizontal="right" vertical="top" wrapText="1"/>
    </xf>
    <xf numFmtId="49" fontId="51" fillId="0" borderId="18" xfId="35" applyNumberFormat="1" applyFont="1" applyFill="1" applyBorder="1" applyAlignment="1">
      <alignment horizontal="right" vertical="top" wrapText="1"/>
    </xf>
    <xf numFmtId="49" fontId="8" fillId="0" borderId="18" xfId="35" applyNumberFormat="1" applyFont="1" applyFill="1" applyBorder="1" applyAlignment="1">
      <alignment horizontal="right" vertical="top" wrapText="1"/>
    </xf>
    <xf numFmtId="49" fontId="8" fillId="0" borderId="18" xfId="0" applyNumberFormat="1" applyFont="1" applyFill="1" applyBorder="1" applyAlignment="1">
      <alignment horizontal="right" vertical="top" wrapText="1"/>
    </xf>
    <xf numFmtId="49" fontId="51" fillId="0" borderId="18" xfId="35" applyNumberFormat="1" applyFont="1" applyFill="1" applyBorder="1" applyAlignment="1">
      <alignment horizontal="right" vertical="top"/>
    </xf>
    <xf numFmtId="49" fontId="8" fillId="0" borderId="18" xfId="35" applyNumberFormat="1" applyFont="1" applyFill="1" applyBorder="1" applyAlignment="1">
      <alignment horizontal="right" vertical="top"/>
    </xf>
    <xf numFmtId="0" fontId="52" fillId="6" borderId="18" xfId="35" applyFont="1" applyFill="1" applyBorder="1" applyAlignment="1">
      <alignment horizontal="right" vertical="top" wrapText="1"/>
    </xf>
    <xf numFmtId="0" fontId="8" fillId="0" borderId="18" xfId="35" applyNumberFormat="1" applyFont="1" applyFill="1" applyBorder="1" applyAlignment="1">
      <alignment horizontal="right" vertical="top" wrapText="1"/>
    </xf>
    <xf numFmtId="49" fontId="51" fillId="0" borderId="18" xfId="78" applyNumberFormat="1" applyFont="1" applyFill="1" applyBorder="1" applyAlignment="1">
      <alignment horizontal="right" vertical="top"/>
    </xf>
    <xf numFmtId="0" fontId="52" fillId="6" borderId="18" xfId="83" applyNumberFormat="1" applyFont="1" applyFill="1" applyBorder="1" applyAlignment="1">
      <alignment horizontal="right" vertical="top" wrapText="1"/>
    </xf>
    <xf numFmtId="0" fontId="8" fillId="0" borderId="18" xfId="82" applyNumberFormat="1" applyFont="1" applyFill="1" applyBorder="1" applyAlignment="1">
      <alignment horizontal="right" vertical="top" wrapText="1"/>
    </xf>
    <xf numFmtId="0" fontId="8" fillId="0" borderId="18" xfId="82" applyNumberFormat="1" applyFont="1" applyFill="1" applyBorder="1" applyAlignment="1">
      <alignment horizontal="right" vertical="top"/>
    </xf>
    <xf numFmtId="0" fontId="51" fillId="0" borderId="18" xfId="82" applyNumberFormat="1" applyFont="1" applyFill="1" applyBorder="1" applyAlignment="1">
      <alignment horizontal="right" vertical="top"/>
    </xf>
    <xf numFmtId="0" fontId="51" fillId="0" borderId="18" xfId="82" applyNumberFormat="1" applyFont="1" applyFill="1" applyBorder="1" applyAlignment="1">
      <alignment horizontal="right" vertical="top" wrapText="1"/>
    </xf>
    <xf numFmtId="49" fontId="43" fillId="0" borderId="18" xfId="35" applyNumberFormat="1" applyFont="1" applyFill="1" applyBorder="1" applyAlignment="1">
      <alignment horizontal="right" vertical="top" wrapText="1"/>
    </xf>
    <xf numFmtId="0" fontId="51" fillId="0" borderId="18" xfId="83" applyNumberFormat="1" applyFont="1" applyFill="1" applyBorder="1" applyAlignment="1">
      <alignment horizontal="right" vertical="top" wrapText="1"/>
    </xf>
    <xf numFmtId="0" fontId="8" fillId="0" borderId="18" xfId="83" applyNumberFormat="1" applyFont="1" applyFill="1" applyBorder="1" applyAlignment="1">
      <alignment horizontal="right" vertical="top" wrapText="1"/>
    </xf>
    <xf numFmtId="0" fontId="51" fillId="0" borderId="18" xfId="0" applyNumberFormat="1" applyFont="1" applyFill="1" applyBorder="1" applyAlignment="1">
      <alignment horizontal="right" vertical="top" wrapText="1"/>
    </xf>
    <xf numFmtId="0" fontId="8" fillId="0" borderId="18" xfId="0" applyNumberFormat="1" applyFont="1" applyFill="1" applyBorder="1" applyAlignment="1">
      <alignment horizontal="right" vertical="top" wrapText="1"/>
    </xf>
    <xf numFmtId="49" fontId="51" fillId="0" borderId="18" xfId="0" applyNumberFormat="1" applyFont="1" applyFill="1" applyBorder="1" applyAlignment="1">
      <alignment horizontal="right" vertical="top" wrapText="1"/>
    </xf>
    <xf numFmtId="0" fontId="8" fillId="0" borderId="18" xfId="66" applyNumberFormat="1" applyFont="1" applyFill="1" applyBorder="1" applyAlignment="1">
      <alignment horizontal="right" vertical="top" wrapText="1"/>
    </xf>
    <xf numFmtId="0" fontId="51" fillId="0" borderId="18" xfId="66" applyNumberFormat="1" applyFont="1" applyFill="1" applyBorder="1" applyAlignment="1">
      <alignment horizontal="right" vertical="top" wrapText="1"/>
    </xf>
    <xf numFmtId="49" fontId="51" fillId="0" borderId="18" xfId="66" applyFont="1" applyFill="1" applyBorder="1" applyAlignment="1">
      <alignment horizontal="right" vertical="top" wrapText="1"/>
    </xf>
    <xf numFmtId="49" fontId="8" fillId="0" borderId="18" xfId="66" applyFont="1" applyFill="1" applyBorder="1" applyAlignment="1">
      <alignment horizontal="right" vertical="top" wrapText="1"/>
    </xf>
    <xf numFmtId="49" fontId="51" fillId="0" borderId="18" xfId="0" applyNumberFormat="1" applyFont="1" applyFill="1" applyBorder="1" applyAlignment="1">
      <alignment horizontal="right" vertical="top"/>
    </xf>
    <xf numFmtId="49" fontId="51" fillId="0" borderId="18" xfId="0" applyNumberFormat="1" applyFont="1" applyFill="1" applyBorder="1" applyAlignment="1" applyProtection="1">
      <alignment horizontal="right" vertical="top" wrapText="1"/>
    </xf>
    <xf numFmtId="0" fontId="51" fillId="0" borderId="18" xfId="0" quotePrefix="1" applyFont="1" applyFill="1" applyBorder="1" applyAlignment="1" applyProtection="1">
      <alignment horizontal="right" vertical="top" wrapText="1"/>
    </xf>
    <xf numFmtId="0" fontId="8" fillId="0" borderId="18" xfId="0" applyNumberFormat="1" applyFont="1" applyFill="1" applyBorder="1" applyAlignment="1" applyProtection="1">
      <alignment horizontal="right" vertical="top" wrapText="1"/>
    </xf>
    <xf numFmtId="0" fontId="59" fillId="13" borderId="18" xfId="0" applyNumberFormat="1" applyFont="1" applyFill="1" applyBorder="1" applyAlignment="1">
      <alignment horizontal="right" vertical="top" wrapText="1"/>
    </xf>
    <xf numFmtId="0" fontId="51" fillId="13" borderId="18" xfId="0" applyNumberFormat="1" applyFont="1" applyFill="1" applyBorder="1" applyAlignment="1">
      <alignment horizontal="right" vertical="top" wrapText="1"/>
    </xf>
    <xf numFmtId="0" fontId="8" fillId="13" borderId="18" xfId="0" applyNumberFormat="1" applyFont="1" applyFill="1" applyBorder="1" applyAlignment="1">
      <alignment horizontal="right" vertical="top" wrapText="1"/>
    </xf>
    <xf numFmtId="0" fontId="8" fillId="13" borderId="18" xfId="0" applyNumberFormat="1" applyFont="1" applyFill="1" applyBorder="1" applyAlignment="1">
      <alignment horizontal="right" vertical="top"/>
    </xf>
    <xf numFmtId="2" fontId="51" fillId="13" borderId="18" xfId="0" applyNumberFormat="1" applyFont="1" applyFill="1" applyBorder="1" applyAlignment="1">
      <alignment horizontal="right" vertical="top" wrapText="1"/>
    </xf>
    <xf numFmtId="0" fontId="51" fillId="13" borderId="18" xfId="0" applyNumberFormat="1" applyFont="1" applyFill="1" applyBorder="1" applyAlignment="1">
      <alignment horizontal="right" vertical="top"/>
    </xf>
    <xf numFmtId="0" fontId="8" fillId="13" borderId="18" xfId="0" applyFont="1" applyFill="1" applyBorder="1" applyAlignment="1">
      <alignment horizontal="right" vertical="top" wrapText="1"/>
    </xf>
    <xf numFmtId="49" fontId="51" fillId="13" borderId="18" xfId="0" applyNumberFormat="1" applyFont="1" applyFill="1" applyBorder="1" applyAlignment="1">
      <alignment horizontal="right" vertical="top" wrapText="1"/>
    </xf>
    <xf numFmtId="49" fontId="8" fillId="13" borderId="18" xfId="0" applyNumberFormat="1" applyFont="1" applyFill="1" applyBorder="1" applyAlignment="1" applyProtection="1">
      <alignment horizontal="right" vertical="top" wrapText="1"/>
      <protection locked="0"/>
    </xf>
    <xf numFmtId="49" fontId="51" fillId="13" borderId="18" xfId="0" applyNumberFormat="1" applyFont="1" applyFill="1" applyBorder="1" applyAlignment="1" applyProtection="1">
      <alignment horizontal="right" vertical="top" wrapText="1"/>
      <protection locked="0"/>
    </xf>
    <xf numFmtId="49" fontId="51" fillId="13" borderId="18" xfId="35" applyNumberFormat="1" applyFont="1" applyFill="1" applyBorder="1" applyAlignment="1">
      <alignment horizontal="right" vertical="top" wrapText="1"/>
    </xf>
    <xf numFmtId="49" fontId="8" fillId="13" borderId="18" xfId="35" applyNumberFormat="1" applyFont="1" applyFill="1" applyBorder="1" applyAlignment="1">
      <alignment horizontal="right" vertical="top" wrapText="1"/>
    </xf>
    <xf numFmtId="49" fontId="8" fillId="0" borderId="0" xfId="35" applyNumberFormat="1" applyFont="1" applyFill="1" applyBorder="1" applyAlignment="1">
      <alignment horizontal="right" vertical="top" wrapText="1"/>
    </xf>
    <xf numFmtId="0" fontId="51" fillId="0" borderId="18" xfId="0" applyNumberFormat="1" applyFont="1" applyFill="1" applyBorder="1" applyAlignment="1" applyProtection="1">
      <alignment horizontal="justify" vertical="top" wrapText="1"/>
      <protection locked="0"/>
    </xf>
    <xf numFmtId="43" fontId="8" fillId="13" borderId="18" xfId="0" applyNumberFormat="1" applyFont="1" applyFill="1" applyBorder="1" applyAlignment="1">
      <alignment horizontal="center" vertical="top"/>
    </xf>
    <xf numFmtId="0" fontId="6" fillId="0" borderId="0" xfId="0" applyNumberFormat="1" applyFont="1" applyFill="1" applyBorder="1" applyAlignment="1">
      <alignment vertical="center"/>
    </xf>
    <xf numFmtId="0" fontId="10" fillId="0" borderId="0" xfId="35" applyFont="1" applyFill="1" applyBorder="1" applyAlignment="1">
      <alignment vertical="center" wrapText="1"/>
    </xf>
    <xf numFmtId="49" fontId="8" fillId="0" borderId="18" xfId="35" applyNumberFormat="1" applyFont="1" applyFill="1" applyBorder="1" applyAlignment="1">
      <alignment horizontal="right" vertical="center" wrapText="1"/>
    </xf>
    <xf numFmtId="0" fontId="60" fillId="0" borderId="18" xfId="35" applyFont="1" applyFill="1" applyBorder="1" applyAlignment="1">
      <alignment horizontal="justify" vertical="center" wrapText="1"/>
    </xf>
    <xf numFmtId="0" fontId="54" fillId="0" borderId="18" xfId="35" applyFont="1" applyFill="1" applyBorder="1" applyAlignment="1">
      <alignment horizontal="center" vertical="center" wrapText="1"/>
    </xf>
    <xf numFmtId="0" fontId="52" fillId="6" borderId="20" xfId="35" applyFont="1" applyFill="1" applyBorder="1" applyAlignment="1">
      <alignment horizontal="right" vertical="top" wrapText="1"/>
    </xf>
    <xf numFmtId="0" fontId="52" fillId="6" borderId="20" xfId="35" applyFont="1" applyFill="1" applyBorder="1" applyAlignment="1">
      <alignment horizontal="justify" vertical="top" wrapText="1"/>
    </xf>
    <xf numFmtId="0" fontId="52" fillId="6" borderId="20" xfId="35" applyFont="1" applyFill="1" applyBorder="1" applyAlignment="1">
      <alignment horizontal="center" vertical="top" wrapText="1"/>
    </xf>
    <xf numFmtId="49" fontId="51" fillId="0" borderId="18" xfId="35" applyNumberFormat="1" applyFont="1" applyFill="1" applyBorder="1" applyAlignment="1" applyProtection="1">
      <alignment horizontal="right" vertical="top" wrapText="1"/>
      <protection locked="0"/>
    </xf>
    <xf numFmtId="0" fontId="51" fillId="0" borderId="18" xfId="35" applyNumberFormat="1" applyFont="1" applyFill="1" applyBorder="1" applyAlignment="1" applyProtection="1">
      <alignment vertical="top" wrapText="1"/>
      <protection locked="0"/>
    </xf>
    <xf numFmtId="0" fontId="51" fillId="0" borderId="18" xfId="35" applyNumberFormat="1" applyFont="1" applyFill="1" applyBorder="1" applyAlignment="1" applyProtection="1">
      <alignment horizontal="center" vertical="top" wrapText="1"/>
      <protection locked="0"/>
    </xf>
    <xf numFmtId="0" fontId="51" fillId="0" borderId="18" xfId="0" applyFont="1" applyFill="1" applyBorder="1" applyAlignment="1">
      <alignment horizontal="center" vertical="top" wrapText="1"/>
    </xf>
    <xf numFmtId="0" fontId="7" fillId="0" borderId="18" xfId="35" applyNumberFormat="1" applyFont="1" applyFill="1" applyBorder="1" applyAlignment="1">
      <alignment vertical="top" wrapText="1"/>
    </xf>
    <xf numFmtId="0" fontId="52" fillId="6" borderId="20" xfId="35" applyFont="1" applyFill="1" applyBorder="1" applyAlignment="1">
      <alignment horizontal="right" vertical="center" wrapText="1"/>
    </xf>
    <xf numFmtId="0" fontId="52" fillId="6" borderId="20" xfId="35" applyFont="1" applyFill="1" applyBorder="1" applyAlignment="1">
      <alignment horizontal="justify" vertical="center" wrapText="1"/>
    </xf>
    <xf numFmtId="0" fontId="52" fillId="6" borderId="20" xfId="35" applyFont="1" applyFill="1" applyBorder="1" applyAlignment="1">
      <alignment horizontal="center" vertical="center" wrapText="1"/>
    </xf>
    <xf numFmtId="0" fontId="7" fillId="0" borderId="0" xfId="35" applyNumberFormat="1" applyFont="1" applyFill="1" applyBorder="1" applyAlignment="1">
      <alignment vertical="center" wrapText="1"/>
    </xf>
    <xf numFmtId="49" fontId="51" fillId="0" borderId="18" xfId="35" applyNumberFormat="1" applyFont="1" applyFill="1" applyBorder="1" applyAlignment="1" applyProtection="1">
      <alignment horizontal="right" vertical="center" wrapText="1"/>
      <protection locked="0"/>
    </xf>
    <xf numFmtId="0" fontId="8" fillId="0" borderId="18" xfId="35" applyFont="1" applyFill="1" applyBorder="1" applyAlignment="1">
      <alignment horizontal="justify" vertical="center" wrapText="1"/>
    </xf>
    <xf numFmtId="43" fontId="8" fillId="0" borderId="18" xfId="35" applyNumberFormat="1" applyFont="1" applyFill="1" applyBorder="1" applyAlignment="1">
      <alignment horizontal="center" vertical="center" wrapText="1"/>
    </xf>
    <xf numFmtId="0" fontId="7" fillId="0" borderId="18" xfId="35" applyNumberFormat="1" applyFont="1" applyFill="1" applyBorder="1" applyAlignment="1">
      <alignment vertical="center" wrapText="1"/>
    </xf>
    <xf numFmtId="43" fontId="8" fillId="0" borderId="18" xfId="78" applyNumberFormat="1" applyFont="1" applyFill="1" applyBorder="1" applyAlignment="1">
      <alignment horizontal="center" vertical="center" wrapText="1"/>
    </xf>
    <xf numFmtId="0" fontId="51" fillId="0" borderId="18" xfId="0" applyFont="1" applyFill="1" applyBorder="1" applyAlignment="1">
      <alignment horizontal="center" vertical="center" wrapText="1"/>
    </xf>
    <xf numFmtId="43" fontId="51" fillId="7" borderId="21" xfId="0" applyNumberFormat="1" applyFont="1" applyFill="1" applyBorder="1" applyAlignment="1" applyProtection="1">
      <alignment horizontal="right" wrapText="1"/>
      <protection locked="0"/>
    </xf>
    <xf numFmtId="43" fontId="51" fillId="7" borderId="22" xfId="0" applyNumberFormat="1" applyFont="1" applyFill="1" applyBorder="1" applyAlignment="1" applyProtection="1">
      <alignment horizontal="center" wrapText="1"/>
      <protection locked="0"/>
    </xf>
    <xf numFmtId="43" fontId="51" fillId="7" borderId="23" xfId="0" applyNumberFormat="1" applyFont="1" applyFill="1" applyBorder="1" applyAlignment="1" applyProtection="1">
      <alignment horizontal="center" wrapText="1"/>
      <protection locked="0"/>
    </xf>
    <xf numFmtId="0" fontId="58" fillId="0" borderId="18" xfId="35" applyFont="1" applyFill="1" applyBorder="1" applyAlignment="1">
      <alignment horizontal="center" vertical="top" wrapText="1"/>
    </xf>
    <xf numFmtId="0" fontId="8" fillId="6" borderId="18" xfId="35" applyFont="1" applyFill="1" applyBorder="1" applyAlignment="1">
      <alignment horizontal="center" vertical="top" wrapText="1"/>
    </xf>
    <xf numFmtId="0" fontId="8" fillId="0" borderId="18" xfId="35" applyFont="1" applyFill="1" applyBorder="1" applyAlignment="1">
      <alignment horizontal="center" vertical="center" wrapText="1"/>
    </xf>
    <xf numFmtId="0" fontId="8" fillId="0" borderId="18" xfId="35" applyFont="1" applyFill="1" applyBorder="1" applyAlignment="1">
      <alignment horizontal="justify" vertical="top"/>
    </xf>
    <xf numFmtId="0" fontId="7" fillId="0" borderId="0" xfId="35" applyNumberFormat="1" applyFont="1" applyFill="1" applyBorder="1" applyAlignment="1">
      <alignment horizontal="center" vertical="top"/>
    </xf>
    <xf numFmtId="0" fontId="8" fillId="0" borderId="0" xfId="0" applyFont="1" applyAlignment="1">
      <alignment horizontal="center" vertical="center"/>
    </xf>
    <xf numFmtId="0" fontId="8" fillId="0" borderId="0" xfId="0" applyFont="1" applyAlignment="1">
      <alignment vertical="center"/>
    </xf>
    <xf numFmtId="0" fontId="8" fillId="0" borderId="0" xfId="0" applyFont="1" applyFill="1" applyAlignment="1">
      <alignment vertical="center"/>
    </xf>
    <xf numFmtId="0" fontId="62" fillId="0" borderId="25" xfId="0" applyFont="1" applyBorder="1" applyAlignment="1">
      <alignment horizontal="center" vertical="center"/>
    </xf>
    <xf numFmtId="0" fontId="62" fillId="0" borderId="25" xfId="0" applyFont="1" applyBorder="1" applyAlignment="1">
      <alignment vertical="center"/>
    </xf>
    <xf numFmtId="0" fontId="62" fillId="0" borderId="26" xfId="0" applyFont="1" applyBorder="1" applyAlignment="1">
      <alignment horizontal="center" vertical="center"/>
    </xf>
    <xf numFmtId="0" fontId="62" fillId="0" borderId="26" xfId="0" applyFont="1" applyBorder="1" applyAlignment="1">
      <alignment vertical="center" wrapText="1"/>
    </xf>
    <xf numFmtId="0" fontId="62" fillId="0" borderId="26" xfId="0" applyFont="1" applyFill="1" applyBorder="1" applyAlignment="1">
      <alignment horizontal="center" vertical="center"/>
    </xf>
    <xf numFmtId="0" fontId="62" fillId="0" borderId="26" xfId="0" applyFont="1" applyFill="1" applyBorder="1" applyAlignment="1">
      <alignment vertical="center" wrapText="1"/>
    </xf>
    <xf numFmtId="0" fontId="61" fillId="0" borderId="26" xfId="0" applyFont="1" applyBorder="1" applyAlignment="1">
      <alignment horizontal="center" vertical="center"/>
    </xf>
    <xf numFmtId="0" fontId="42" fillId="7" borderId="24" xfId="0" applyFont="1" applyFill="1" applyBorder="1" applyAlignment="1">
      <alignment horizontal="center" vertical="center" shrinkToFit="1"/>
    </xf>
    <xf numFmtId="0" fontId="7" fillId="7" borderId="24" xfId="0" applyFont="1" applyFill="1" applyBorder="1" applyAlignment="1">
      <alignment horizontal="center" vertical="center" wrapText="1"/>
    </xf>
    <xf numFmtId="43" fontId="8" fillId="0" borderId="25" xfId="1" applyFont="1" applyBorder="1" applyAlignment="1">
      <alignment vertical="center"/>
    </xf>
    <xf numFmtId="43" fontId="8" fillId="0" borderId="26" xfId="1" applyFont="1" applyBorder="1" applyAlignment="1">
      <alignment vertical="center"/>
    </xf>
    <xf numFmtId="43" fontId="54" fillId="6" borderId="20" xfId="1" applyFont="1" applyFill="1" applyBorder="1" applyAlignment="1">
      <alignment horizontal="center" vertical="center" wrapText="1"/>
    </xf>
    <xf numFmtId="43" fontId="8" fillId="0" borderId="18" xfId="1" applyFont="1" applyFill="1" applyBorder="1" applyAlignment="1" applyProtection="1">
      <alignment horizontal="center" vertical="top" wrapText="1"/>
      <protection locked="0"/>
    </xf>
    <xf numFmtId="43" fontId="8" fillId="0" borderId="18" xfId="1" applyFont="1" applyFill="1" applyBorder="1" applyAlignment="1">
      <alignment horizontal="center" vertical="top" wrapText="1"/>
    </xf>
    <xf numFmtId="43" fontId="6" fillId="0" borderId="18" xfId="1" applyFont="1" applyFill="1" applyBorder="1" applyAlignment="1">
      <alignment vertical="center" wrapText="1"/>
    </xf>
    <xf numFmtId="43" fontId="6" fillId="0" borderId="18" xfId="1" applyFont="1" applyFill="1" applyBorder="1" applyAlignment="1">
      <alignment vertical="top" wrapText="1"/>
    </xf>
    <xf numFmtId="43" fontId="43" fillId="0" borderId="18" xfId="1" applyFont="1" applyFill="1" applyBorder="1" applyAlignment="1">
      <alignment horizontal="center" vertical="top" wrapText="1"/>
    </xf>
    <xf numFmtId="43" fontId="8" fillId="0" borderId="18" xfId="1" applyFont="1" applyFill="1" applyBorder="1" applyAlignment="1">
      <alignment horizontal="center" vertical="top"/>
    </xf>
    <xf numFmtId="43" fontId="8" fillId="0" borderId="18" xfId="1" applyFont="1" applyFill="1" applyBorder="1" applyAlignment="1">
      <alignment vertical="top" wrapText="1"/>
    </xf>
    <xf numFmtId="43" fontId="54" fillId="6" borderId="18" xfId="1" applyFont="1" applyFill="1" applyBorder="1" applyAlignment="1">
      <alignment horizontal="center" vertical="top" wrapText="1"/>
    </xf>
    <xf numFmtId="43" fontId="8" fillId="0" borderId="18" xfId="1" applyFont="1" applyFill="1" applyBorder="1" applyAlignment="1">
      <alignment horizontal="center" vertical="center"/>
    </xf>
    <xf numFmtId="43" fontId="54" fillId="6" borderId="18" xfId="1" applyFont="1" applyFill="1" applyBorder="1" applyAlignment="1">
      <alignment horizontal="right" vertical="top" wrapText="1"/>
    </xf>
    <xf numFmtId="43" fontId="58" fillId="6" borderId="18" xfId="1" applyFont="1" applyFill="1" applyBorder="1" applyAlignment="1">
      <alignment horizontal="center" vertical="top" wrapText="1"/>
    </xf>
    <xf numFmtId="43" fontId="8" fillId="13" borderId="18" xfId="1" applyFont="1" applyFill="1" applyBorder="1" applyAlignment="1">
      <alignment horizontal="center" vertical="top"/>
    </xf>
    <xf numFmtId="43" fontId="8" fillId="13" borderId="18" xfId="1" applyFont="1" applyFill="1" applyBorder="1" applyAlignment="1">
      <alignment horizontal="center" vertical="top" wrapText="1"/>
    </xf>
    <xf numFmtId="43" fontId="8" fillId="13" borderId="18" xfId="1" applyFont="1" applyFill="1" applyBorder="1" applyAlignment="1" applyProtection="1">
      <alignment horizontal="center" vertical="top" wrapText="1"/>
      <protection locked="0"/>
    </xf>
    <xf numFmtId="43" fontId="43" fillId="6" borderId="18" xfId="1" applyFont="1" applyFill="1" applyBorder="1" applyAlignment="1">
      <alignment horizontal="center" vertical="top" wrapText="1"/>
    </xf>
    <xf numFmtId="43" fontId="58" fillId="0" borderId="18" xfId="1" applyFont="1" applyFill="1" applyBorder="1" applyAlignment="1">
      <alignment horizontal="center" vertical="top" wrapText="1"/>
    </xf>
    <xf numFmtId="43" fontId="54" fillId="0" borderId="18" xfId="1" applyFont="1" applyFill="1" applyBorder="1" applyAlignment="1">
      <alignment horizontal="center" vertical="center" wrapText="1"/>
    </xf>
    <xf numFmtId="43" fontId="52" fillId="6" borderId="20" xfId="1" applyFont="1" applyFill="1" applyBorder="1" applyAlignment="1">
      <alignment horizontal="center" vertical="top" wrapText="1"/>
    </xf>
    <xf numFmtId="43" fontId="52" fillId="6" borderId="20" xfId="35" applyNumberFormat="1" applyFont="1" applyFill="1" applyBorder="1" applyAlignment="1">
      <alignment horizontal="center" vertical="top" wrapText="1"/>
    </xf>
    <xf numFmtId="43" fontId="52" fillId="6" borderId="18" xfId="1" applyFont="1" applyFill="1" applyBorder="1" applyAlignment="1">
      <alignment horizontal="center" vertical="top" wrapText="1"/>
    </xf>
    <xf numFmtId="43" fontId="52" fillId="6" borderId="18" xfId="1" applyFont="1" applyFill="1" applyBorder="1" applyAlignment="1">
      <alignment horizontal="right" vertical="top" wrapText="1"/>
    </xf>
    <xf numFmtId="43" fontId="8" fillId="0" borderId="18" xfId="1" applyFont="1" applyFill="1" applyBorder="1" applyAlignment="1" applyProtection="1">
      <alignment vertical="top" wrapText="1"/>
      <protection locked="0"/>
    </xf>
    <xf numFmtId="43" fontId="8" fillId="0" borderId="18" xfId="1" applyFont="1" applyFill="1" applyBorder="1" applyAlignment="1">
      <alignment vertical="top"/>
    </xf>
    <xf numFmtId="43" fontId="8" fillId="0" borderId="18" xfId="1" quotePrefix="1" applyFont="1" applyFill="1" applyBorder="1" applyAlignment="1" applyProtection="1">
      <alignment vertical="top" wrapText="1"/>
    </xf>
    <xf numFmtId="0" fontId="51" fillId="0" borderId="0" xfId="0" applyFont="1" applyAlignment="1">
      <alignment vertical="top"/>
    </xf>
    <xf numFmtId="0" fontId="63" fillId="0" borderId="28" xfId="0" applyFont="1" applyBorder="1" applyAlignment="1">
      <alignment vertical="top"/>
    </xf>
    <xf numFmtId="0" fontId="51" fillId="0" borderId="28" xfId="0" applyFont="1" applyBorder="1" applyAlignment="1">
      <alignment vertical="top"/>
    </xf>
    <xf numFmtId="43" fontId="51" fillId="0" borderId="28" xfId="0" applyNumberFormat="1" applyFont="1" applyBorder="1" applyAlignment="1">
      <alignment vertical="top"/>
    </xf>
    <xf numFmtId="43" fontId="8" fillId="0" borderId="27" xfId="1" applyFont="1" applyBorder="1" applyAlignment="1">
      <alignment vertical="center"/>
    </xf>
    <xf numFmtId="43" fontId="52" fillId="6" borderId="20" xfId="1" applyFont="1" applyFill="1" applyBorder="1" applyAlignment="1">
      <alignment horizontal="center" vertical="center" wrapText="1"/>
    </xf>
    <xf numFmtId="43" fontId="52" fillId="6" borderId="18" xfId="1" applyFont="1" applyFill="1" applyBorder="1" applyAlignment="1">
      <alignment horizontal="justify" vertical="top" wrapText="1"/>
    </xf>
    <xf numFmtId="0" fontId="8" fillId="0" borderId="18" xfId="0" applyFont="1" applyFill="1" applyBorder="1" applyAlignment="1" applyProtection="1">
      <alignment horizontal="justify" vertical="center" wrapText="1"/>
    </xf>
    <xf numFmtId="43" fontId="8" fillId="0" borderId="18" xfId="0" applyNumberFormat="1" applyFont="1" applyFill="1" applyBorder="1" applyAlignment="1">
      <alignment horizontal="center" vertical="center"/>
    </xf>
    <xf numFmtId="179" fontId="51" fillId="0" borderId="18" xfId="0" applyNumberFormat="1" applyFont="1" applyFill="1" applyBorder="1" applyAlignment="1">
      <alignment horizontal="right" vertical="top" wrapText="1"/>
    </xf>
    <xf numFmtId="49" fontId="8" fillId="0" borderId="18" xfId="0" applyNumberFormat="1" applyFont="1" applyFill="1" applyBorder="1" applyAlignment="1" applyProtection="1">
      <alignment horizontal="right" vertical="top" wrapText="1"/>
    </xf>
    <xf numFmtId="0" fontId="8" fillId="0" borderId="18" xfId="0" quotePrefix="1" applyNumberFormat="1" applyFont="1" applyFill="1" applyBorder="1" applyAlignment="1" applyProtection="1">
      <alignment horizontal="right" vertical="top" wrapText="1"/>
    </xf>
    <xf numFmtId="43" fontId="6" fillId="0" borderId="0" xfId="1" applyFont="1" applyFill="1" applyBorder="1" applyAlignment="1">
      <alignment vertical="top" wrapText="1"/>
    </xf>
    <xf numFmtId="49" fontId="8" fillId="0" borderId="29" xfId="35" applyNumberFormat="1" applyFont="1" applyFill="1" applyBorder="1" applyAlignment="1">
      <alignment horizontal="right" vertical="center" wrapText="1"/>
    </xf>
    <xf numFmtId="0" fontId="50" fillId="0" borderId="18" xfId="78" applyFont="1" applyFill="1" applyBorder="1" applyAlignment="1">
      <alignment horizontal="justify" vertical="top" wrapText="1"/>
    </xf>
    <xf numFmtId="49" fontId="51" fillId="0" borderId="18" xfId="78" applyNumberFormat="1" applyFont="1" applyFill="1" applyBorder="1" applyAlignment="1">
      <alignment horizontal="right" vertical="top" wrapText="1"/>
    </xf>
    <xf numFmtId="0" fontId="51" fillId="0" borderId="18" xfId="78" applyNumberFormat="1" applyFont="1" applyFill="1" applyBorder="1" applyAlignment="1" applyProtection="1">
      <alignment horizontal="justify" vertical="top" wrapText="1"/>
    </xf>
    <xf numFmtId="0" fontId="8" fillId="0" borderId="18" xfId="81" applyFont="1" applyFill="1" applyBorder="1" applyAlignment="1">
      <alignment vertical="top" wrapText="1"/>
    </xf>
    <xf numFmtId="2" fontId="12" fillId="0" borderId="0" xfId="35" applyNumberFormat="1" applyFont="1" applyFill="1" applyBorder="1" applyAlignment="1">
      <alignment vertical="top"/>
    </xf>
    <xf numFmtId="37" fontId="8" fillId="0" borderId="18" xfId="1" applyNumberFormat="1" applyFont="1" applyFill="1" applyBorder="1" applyAlignment="1">
      <alignment horizontal="right" vertical="center" wrapText="1"/>
    </xf>
    <xf numFmtId="179" fontId="50" fillId="0" borderId="18" xfId="35" applyNumberFormat="1" applyFont="1" applyFill="1" applyBorder="1" applyAlignment="1">
      <alignment horizontal="right" vertical="top" wrapText="1"/>
    </xf>
    <xf numFmtId="0" fontId="50" fillId="0" borderId="18" xfId="82" applyNumberFormat="1" applyFont="1" applyFill="1" applyBorder="1" applyAlignment="1">
      <alignment horizontal="right" vertical="top" wrapText="1"/>
    </xf>
    <xf numFmtId="0" fontId="50" fillId="0" borderId="18" xfId="82" applyFont="1" applyFill="1" applyBorder="1" applyAlignment="1">
      <alignment horizontal="justify" vertical="top" wrapText="1"/>
    </xf>
    <xf numFmtId="0" fontId="51" fillId="0" borderId="18" xfId="83" applyNumberFormat="1" applyFont="1" applyFill="1" applyBorder="1" applyAlignment="1">
      <alignment horizontal="right" vertical="top"/>
    </xf>
    <xf numFmtId="0" fontId="8" fillId="0" borderId="18" xfId="83" applyNumberFormat="1" applyFont="1" applyFill="1" applyBorder="1" applyAlignment="1">
      <alignment horizontal="right" vertical="top"/>
    </xf>
    <xf numFmtId="0" fontId="8" fillId="0" borderId="18" xfId="83" applyFont="1" applyFill="1" applyBorder="1" applyAlignment="1">
      <alignment horizontal="center" vertical="top" wrapText="1"/>
    </xf>
    <xf numFmtId="43" fontId="52" fillId="0" borderId="18" xfId="1" applyFont="1" applyFill="1" applyBorder="1" applyAlignment="1">
      <alignment horizontal="justify" vertical="top" wrapText="1"/>
    </xf>
    <xf numFmtId="2" fontId="52" fillId="6" borderId="18" xfId="35" applyNumberFormat="1" applyFont="1" applyFill="1" applyBorder="1" applyAlignment="1">
      <alignment horizontal="right" vertical="top" wrapText="1"/>
    </xf>
    <xf numFmtId="0" fontId="61" fillId="0" borderId="30" xfId="0" applyFont="1" applyBorder="1" applyAlignment="1">
      <alignment horizontal="center" vertical="center"/>
    </xf>
    <xf numFmtId="0" fontId="62" fillId="0" borderId="30" xfId="0" applyFont="1" applyBorder="1" applyAlignment="1">
      <alignment vertical="center" wrapText="1"/>
    </xf>
    <xf numFmtId="43" fontId="8" fillId="0" borderId="30" xfId="1" applyFont="1" applyBorder="1" applyAlignment="1">
      <alignment vertical="center"/>
    </xf>
    <xf numFmtId="2" fontId="61" fillId="0" borderId="30" xfId="0" applyNumberFormat="1" applyFont="1" applyBorder="1" applyAlignment="1">
      <alignment horizontal="center" vertical="center"/>
    </xf>
    <xf numFmtId="0" fontId="61" fillId="0" borderId="27" xfId="0" applyFont="1" applyBorder="1" applyAlignment="1">
      <alignment horizontal="center" vertical="center"/>
    </xf>
    <xf numFmtId="0" fontId="62" fillId="0" borderId="27" xfId="0" applyFont="1" applyBorder="1" applyAlignment="1">
      <alignment vertical="center" wrapText="1"/>
    </xf>
    <xf numFmtId="0" fontId="60" fillId="0" borderId="29" xfId="35" applyFont="1" applyFill="1" applyBorder="1" applyAlignment="1">
      <alignment horizontal="justify" vertical="center" wrapText="1"/>
    </xf>
    <xf numFmtId="0" fontId="8" fillId="0" borderId="29" xfId="35" applyFont="1" applyFill="1" applyBorder="1" applyAlignment="1">
      <alignment horizontal="center" vertical="center" wrapText="1"/>
    </xf>
    <xf numFmtId="43" fontId="54" fillId="0" borderId="29" xfId="1" applyFont="1" applyFill="1" applyBorder="1" applyAlignment="1">
      <alignment horizontal="center" vertical="center" wrapText="1"/>
    </xf>
    <xf numFmtId="0" fontId="54" fillId="0" borderId="29" xfId="35" applyFont="1" applyFill="1" applyBorder="1" applyAlignment="1">
      <alignment horizontal="center" vertical="center" wrapText="1"/>
    </xf>
    <xf numFmtId="2" fontId="50" fillId="0" borderId="18" xfId="35" applyNumberFormat="1" applyFont="1" applyFill="1" applyBorder="1" applyAlignment="1">
      <alignment horizontal="right" vertical="top" wrapText="1"/>
    </xf>
    <xf numFmtId="0" fontId="43" fillId="0" borderId="18" xfId="35" applyFont="1" applyFill="1" applyBorder="1" applyAlignment="1">
      <alignment horizontal="justify" vertical="top" wrapText="1"/>
    </xf>
    <xf numFmtId="43" fontId="50" fillId="0" borderId="18" xfId="1" applyFont="1" applyFill="1" applyBorder="1" applyAlignment="1">
      <alignment horizontal="justify" vertical="top" wrapText="1"/>
    </xf>
    <xf numFmtId="0" fontId="50" fillId="0" borderId="18" xfId="35" applyFont="1" applyFill="1" applyBorder="1" applyAlignment="1">
      <alignment horizontal="right" vertical="top" wrapText="1"/>
    </xf>
    <xf numFmtId="43" fontId="43" fillId="0" borderId="18" xfId="1" applyFont="1" applyFill="1" applyBorder="1" applyAlignment="1">
      <alignment horizontal="justify" vertical="top" wrapText="1"/>
    </xf>
    <xf numFmtId="49" fontId="8" fillId="13" borderId="18" xfId="35" applyNumberFormat="1" applyFont="1" applyFill="1" applyBorder="1" applyAlignment="1">
      <alignment horizontal="left" vertical="top" wrapText="1"/>
    </xf>
    <xf numFmtId="0" fontId="8" fillId="0" borderId="18" xfId="35" applyFont="1" applyFill="1" applyBorder="1" applyAlignment="1">
      <alignment horizontal="right" vertical="top" wrapText="1"/>
    </xf>
    <xf numFmtId="0" fontId="51" fillId="13" borderId="18" xfId="35" applyFont="1" applyFill="1" applyBorder="1" applyAlignment="1">
      <alignment horizontal="justify" vertical="top" wrapText="1"/>
    </xf>
    <xf numFmtId="180" fontId="51" fillId="13" borderId="18" xfId="1" applyNumberFormat="1" applyFont="1" applyFill="1" applyBorder="1" applyAlignment="1">
      <alignment horizontal="right" vertical="top" wrapText="1"/>
    </xf>
    <xf numFmtId="43" fontId="8" fillId="0" borderId="18" xfId="1" applyFont="1" applyFill="1" applyBorder="1" applyAlignment="1">
      <alignment horizontal="justify" vertical="top" wrapText="1"/>
    </xf>
    <xf numFmtId="0" fontId="51" fillId="0" borderId="18" xfId="35" applyFont="1" applyFill="1" applyBorder="1" applyAlignment="1">
      <alignment horizontal="right" vertical="top" wrapText="1"/>
    </xf>
    <xf numFmtId="43" fontId="64" fillId="0" borderId="18" xfId="1" applyFont="1" applyFill="1" applyBorder="1" applyAlignment="1">
      <alignment horizontal="center" vertical="top"/>
    </xf>
    <xf numFmtId="43" fontId="64" fillId="0" borderId="18" xfId="1" applyFont="1" applyFill="1" applyBorder="1" applyAlignment="1">
      <alignment horizontal="center" vertical="top" wrapText="1"/>
    </xf>
    <xf numFmtId="0" fontId="64" fillId="0" borderId="18" xfId="35" applyFont="1" applyFill="1" applyBorder="1" applyAlignment="1">
      <alignment horizontal="center" vertical="top" wrapText="1"/>
    </xf>
    <xf numFmtId="43" fontId="65" fillId="0" borderId="18" xfId="1" applyFont="1" applyFill="1" applyBorder="1" applyAlignment="1">
      <alignment horizontal="center" vertical="top" wrapText="1"/>
    </xf>
    <xf numFmtId="0" fontId="64" fillId="0" borderId="18" xfId="35" applyFont="1" applyFill="1" applyBorder="1" applyAlignment="1">
      <alignment horizontal="right" vertical="top" wrapText="1"/>
    </xf>
    <xf numFmtId="43" fontId="64" fillId="13" borderId="18" xfId="0" applyNumberFormat="1" applyFont="1" applyFill="1" applyBorder="1" applyAlignment="1">
      <alignment horizontal="center" vertical="top"/>
    </xf>
    <xf numFmtId="0" fontId="65" fillId="0" borderId="18" xfId="35" applyFont="1" applyFill="1" applyBorder="1" applyAlignment="1">
      <alignment horizontal="justify" vertical="top" wrapText="1"/>
    </xf>
    <xf numFmtId="179" fontId="43" fillId="0" borderId="18" xfId="35" applyNumberFormat="1" applyFont="1" applyFill="1" applyBorder="1" applyAlignment="1">
      <alignment horizontal="right" vertical="top" wrapText="1"/>
    </xf>
    <xf numFmtId="43" fontId="54" fillId="6" borderId="20" xfId="0" applyNumberFormat="1" applyFont="1" applyFill="1" applyBorder="1" applyAlignment="1">
      <alignment horizontal="right" vertical="center" wrapText="1"/>
    </xf>
    <xf numFmtId="43" fontId="51" fillId="0" borderId="18" xfId="0" applyNumberFormat="1" applyFont="1" applyFill="1" applyBorder="1" applyAlignment="1" applyProtection="1">
      <alignment horizontal="right" vertical="top" wrapText="1"/>
      <protection locked="0"/>
    </xf>
    <xf numFmtId="43" fontId="8" fillId="0" borderId="18" xfId="35" applyNumberFormat="1" applyFont="1" applyFill="1" applyBorder="1" applyAlignment="1">
      <alignment horizontal="right" vertical="top" wrapText="1"/>
    </xf>
    <xf numFmtId="43" fontId="8" fillId="0" borderId="18" xfId="35" applyNumberFormat="1" applyFont="1" applyFill="1" applyBorder="1" applyAlignment="1">
      <alignment horizontal="right" vertical="center" wrapText="1"/>
    </xf>
    <xf numFmtId="0" fontId="8" fillId="0" borderId="18" xfId="35" applyNumberFormat="1" applyFont="1" applyFill="1" applyBorder="1" applyAlignment="1">
      <alignment horizontal="right" vertical="center" wrapText="1"/>
    </xf>
    <xf numFmtId="0" fontId="8" fillId="0" borderId="18" xfId="78" applyNumberFormat="1" applyFont="1" applyFill="1" applyBorder="1" applyAlignment="1">
      <alignment horizontal="right" vertical="center" wrapText="1"/>
    </xf>
    <xf numFmtId="0" fontId="8" fillId="0" borderId="18" xfId="78" applyNumberFormat="1" applyFont="1" applyFill="1" applyBorder="1" applyAlignment="1">
      <alignment horizontal="right" vertical="top" wrapText="1"/>
    </xf>
    <xf numFmtId="43" fontId="52" fillId="6" borderId="20" xfId="0" applyNumberFormat="1" applyFont="1" applyFill="1" applyBorder="1" applyAlignment="1">
      <alignment horizontal="right" vertical="top" wrapText="1"/>
    </xf>
    <xf numFmtId="43" fontId="8" fillId="0" borderId="18" xfId="0" applyNumberFormat="1" applyFont="1" applyFill="1" applyBorder="1" applyAlignment="1">
      <alignment horizontal="right" vertical="top" wrapText="1"/>
    </xf>
    <xf numFmtId="43" fontId="8" fillId="0" borderId="18" xfId="0" applyNumberFormat="1" applyFont="1" applyFill="1" applyBorder="1" applyAlignment="1">
      <alignment horizontal="right" vertical="top"/>
    </xf>
    <xf numFmtId="43" fontId="8" fillId="0" borderId="18" xfId="0" applyNumberFormat="1" applyFont="1" applyFill="1" applyBorder="1" applyAlignment="1" applyProtection="1">
      <alignment horizontal="right" vertical="top" wrapText="1"/>
      <protection locked="0"/>
    </xf>
    <xf numFmtId="43" fontId="52" fillId="6" borderId="18" xfId="0" applyNumberFormat="1" applyFont="1" applyFill="1" applyBorder="1" applyAlignment="1">
      <alignment horizontal="right" vertical="top" wrapText="1"/>
    </xf>
    <xf numFmtId="43" fontId="8" fillId="0" borderId="18" xfId="0" applyNumberFormat="1" applyFont="1" applyFill="1" applyBorder="1" applyAlignment="1">
      <alignment horizontal="right" vertical="center"/>
    </xf>
    <xf numFmtId="43" fontId="51" fillId="0" borderId="18" xfId="0" applyNumberFormat="1" applyFont="1" applyFill="1" applyBorder="1" applyAlignment="1">
      <alignment horizontal="right" vertical="top" wrapText="1"/>
    </xf>
    <xf numFmtId="43" fontId="51" fillId="0" borderId="18" xfId="0" applyNumberFormat="1" applyFont="1" applyFill="1" applyBorder="1" applyAlignment="1">
      <alignment horizontal="right" vertical="top"/>
    </xf>
    <xf numFmtId="43" fontId="43" fillId="0" borderId="18" xfId="83" applyNumberFormat="1" applyFont="1" applyFill="1" applyBorder="1" applyAlignment="1">
      <alignment horizontal="right" vertical="top" wrapText="1"/>
    </xf>
    <xf numFmtId="43" fontId="43" fillId="0" borderId="18" xfId="82" applyNumberFormat="1" applyFont="1" applyFill="1" applyBorder="1" applyAlignment="1">
      <alignment horizontal="right" vertical="top" wrapText="1"/>
    </xf>
    <xf numFmtId="43" fontId="8" fillId="0" borderId="18" xfId="82" applyNumberFormat="1" applyFont="1" applyFill="1" applyBorder="1" applyAlignment="1">
      <alignment horizontal="right" vertical="top" wrapText="1"/>
    </xf>
    <xf numFmtId="43" fontId="8" fillId="0" borderId="18" xfId="84" applyNumberFormat="1" applyFont="1" applyFill="1" applyBorder="1" applyAlignment="1">
      <alignment horizontal="right" vertical="top" wrapText="1"/>
    </xf>
    <xf numFmtId="43" fontId="8" fillId="0" borderId="18" xfId="84" applyNumberFormat="1" applyFont="1" applyFill="1" applyBorder="1" applyAlignment="1" applyProtection="1">
      <alignment horizontal="right" vertical="top" wrapText="1"/>
      <protection locked="0"/>
    </xf>
    <xf numFmtId="43" fontId="8" fillId="0" borderId="18" xfId="82" applyNumberFormat="1" applyFont="1" applyFill="1" applyBorder="1" applyAlignment="1">
      <alignment horizontal="right" vertical="top"/>
    </xf>
    <xf numFmtId="43" fontId="8" fillId="0" borderId="18" xfId="83" applyNumberFormat="1" applyFont="1" applyFill="1" applyBorder="1" applyAlignment="1">
      <alignment horizontal="right" vertical="top" wrapText="1"/>
    </xf>
    <xf numFmtId="43" fontId="58" fillId="6" borderId="18" xfId="35" applyNumberFormat="1" applyFont="1" applyFill="1" applyBorder="1" applyAlignment="1">
      <alignment horizontal="right" vertical="top" wrapText="1"/>
    </xf>
    <xf numFmtId="43" fontId="8" fillId="0" borderId="18" xfId="1" applyNumberFormat="1" applyFont="1" applyFill="1" applyBorder="1" applyAlignment="1" applyProtection="1">
      <alignment horizontal="right" vertical="top" wrapText="1"/>
      <protection locked="0"/>
    </xf>
    <xf numFmtId="43" fontId="8" fillId="0" borderId="18" xfId="3" applyNumberFormat="1" applyFont="1" applyFill="1" applyBorder="1" applyAlignment="1" applyProtection="1">
      <alignment horizontal="right" vertical="top" wrapText="1"/>
      <protection locked="0"/>
    </xf>
    <xf numFmtId="43" fontId="8" fillId="0" borderId="18" xfId="0" quotePrefix="1" applyNumberFormat="1" applyFont="1" applyFill="1" applyBorder="1" applyAlignment="1" applyProtection="1">
      <alignment horizontal="right" vertical="top" wrapText="1"/>
    </xf>
    <xf numFmtId="43" fontId="52" fillId="6" borderId="18" xfId="35" applyNumberFormat="1" applyFont="1" applyFill="1" applyBorder="1" applyAlignment="1">
      <alignment horizontal="right" vertical="top" wrapText="1"/>
    </xf>
    <xf numFmtId="43" fontId="51" fillId="13" borderId="18" xfId="0" applyNumberFormat="1" applyFont="1" applyFill="1" applyBorder="1" applyAlignment="1">
      <alignment horizontal="right" vertical="top"/>
    </xf>
    <xf numFmtId="43" fontId="8" fillId="13" borderId="18" xfId="0" applyNumberFormat="1" applyFont="1" applyFill="1" applyBorder="1" applyAlignment="1">
      <alignment horizontal="right" vertical="top"/>
    </xf>
    <xf numFmtId="43" fontId="8" fillId="13" borderId="18" xfId="0" applyNumberFormat="1" applyFont="1" applyFill="1" applyBorder="1" applyAlignment="1" applyProtection="1">
      <alignment horizontal="right" vertical="top" wrapText="1"/>
      <protection locked="0"/>
    </xf>
    <xf numFmtId="0" fontId="8" fillId="6" borderId="18" xfId="35" applyFont="1" applyFill="1" applyBorder="1" applyAlignment="1">
      <alignment horizontal="right" vertical="top" wrapText="1"/>
    </xf>
    <xf numFmtId="43" fontId="8" fillId="6" borderId="18" xfId="1" applyFont="1" applyFill="1" applyBorder="1" applyAlignment="1">
      <alignment horizontal="right" vertical="top" wrapText="1"/>
    </xf>
    <xf numFmtId="43" fontId="8" fillId="0" borderId="18" xfId="1" applyFont="1" applyFill="1" applyBorder="1" applyAlignment="1">
      <alignment horizontal="right" vertical="top" wrapText="1"/>
    </xf>
    <xf numFmtId="0" fontId="8" fillId="0" borderId="18" xfId="35" applyFont="1" applyFill="1" applyBorder="1" applyAlignment="1">
      <alignment horizontal="right" vertical="center" wrapText="1"/>
    </xf>
    <xf numFmtId="0" fontId="8" fillId="0" borderId="29" xfId="35" applyFont="1" applyFill="1" applyBorder="1" applyAlignment="1">
      <alignment horizontal="right" vertical="center" wrapText="1"/>
    </xf>
    <xf numFmtId="43" fontId="51" fillId="0" borderId="0" xfId="0" applyNumberFormat="1" applyFont="1" applyFill="1" applyBorder="1" applyAlignment="1">
      <alignment horizontal="right" vertical="top" wrapText="1"/>
    </xf>
    <xf numFmtId="2" fontId="8" fillId="0" borderId="18" xfId="35" applyNumberFormat="1" applyFont="1" applyFill="1" applyBorder="1" applyAlignment="1">
      <alignment horizontal="center" vertical="top" wrapText="1"/>
    </xf>
    <xf numFmtId="0" fontId="44" fillId="12" borderId="0" xfId="0" applyFont="1" applyFill="1" applyAlignment="1">
      <alignment horizontal="center" vertical="top"/>
    </xf>
    <xf numFmtId="0" fontId="9" fillId="0" borderId="0" xfId="0" applyFont="1" applyBorder="1" applyAlignment="1">
      <alignment horizontal="center" vertical="top" wrapText="1"/>
    </xf>
    <xf numFmtId="0" fontId="41" fillId="8" borderId="11" xfId="35" applyFont="1" applyFill="1" applyBorder="1" applyAlignment="1">
      <alignment horizontal="center" vertical="top" wrapText="1"/>
    </xf>
    <xf numFmtId="0" fontId="41" fillId="8" borderId="12" xfId="35" applyFont="1" applyFill="1" applyBorder="1" applyAlignment="1">
      <alignment horizontal="center" vertical="top" wrapText="1"/>
    </xf>
    <xf numFmtId="0" fontId="41" fillId="8" borderId="13" xfId="35" applyFont="1" applyFill="1" applyBorder="1" applyAlignment="1">
      <alignment horizontal="center" vertical="top" wrapText="1"/>
    </xf>
    <xf numFmtId="0" fontId="9" fillId="0" borderId="14" xfId="35" applyFont="1" applyFill="1" applyBorder="1" applyAlignment="1">
      <alignment horizontal="left" vertical="top" wrapText="1"/>
    </xf>
    <xf numFmtId="0" fontId="9" fillId="0" borderId="0" xfId="35" applyFont="1" applyAlignment="1">
      <alignment horizontal="center" vertical="top" wrapText="1"/>
    </xf>
    <xf numFmtId="0" fontId="9" fillId="7" borderId="10" xfId="35" applyFont="1" applyFill="1" applyBorder="1" applyAlignment="1">
      <alignment horizontal="center" vertical="top" wrapText="1"/>
    </xf>
    <xf numFmtId="0" fontId="36" fillId="9" borderId="0" xfId="35" applyFont="1" applyFill="1" applyAlignment="1">
      <alignment horizontal="center" vertical="top" wrapText="1"/>
    </xf>
    <xf numFmtId="0" fontId="49" fillId="12" borderId="0" xfId="35" applyNumberFormat="1" applyFont="1" applyFill="1" applyBorder="1" applyAlignment="1">
      <alignment horizontal="center" vertical="top" wrapText="1"/>
    </xf>
    <xf numFmtId="0" fontId="8" fillId="0" borderId="0" xfId="0" applyFont="1"/>
    <xf numFmtId="0" fontId="50" fillId="0" borderId="0" xfId="35" applyNumberFormat="1" applyFont="1" applyFill="1" applyBorder="1" applyAlignment="1">
      <alignment horizontal="center" vertical="top" wrapText="1"/>
    </xf>
    <xf numFmtId="0" fontId="51" fillId="0" borderId="18" xfId="0" applyFont="1" applyFill="1" applyBorder="1" applyAlignment="1" applyProtection="1">
      <alignment horizontal="center" vertical="top" wrapText="1"/>
    </xf>
    <xf numFmtId="43" fontId="43" fillId="0" borderId="18" xfId="1" applyFont="1" applyFill="1" applyBorder="1" applyAlignment="1">
      <alignment horizontal="center" vertical="top" wrapText="1"/>
    </xf>
    <xf numFmtId="43" fontId="51" fillId="0" borderId="19" xfId="0" applyNumberFormat="1" applyFont="1" applyFill="1" applyBorder="1" applyAlignment="1">
      <alignment horizontal="right" vertical="top" wrapText="1"/>
    </xf>
    <xf numFmtId="43" fontId="51" fillId="0" borderId="17" xfId="0" applyNumberFormat="1" applyFont="1" applyFill="1" applyBorder="1" applyAlignment="1">
      <alignment horizontal="right" vertical="top" wrapText="1"/>
    </xf>
    <xf numFmtId="43" fontId="51" fillId="0" borderId="20" xfId="0" applyNumberFormat="1" applyFont="1" applyFill="1" applyBorder="1" applyAlignment="1">
      <alignment horizontal="right" vertical="top" wrapText="1"/>
    </xf>
    <xf numFmtId="43" fontId="8" fillId="0" borderId="19" xfId="1" applyFont="1" applyFill="1" applyBorder="1" applyAlignment="1">
      <alignment horizontal="center" vertical="top" wrapText="1"/>
    </xf>
    <xf numFmtId="43" fontId="8" fillId="0" borderId="17" xfId="1" applyFont="1" applyFill="1" applyBorder="1" applyAlignment="1">
      <alignment horizontal="center" vertical="top" wrapText="1"/>
    </xf>
    <xf numFmtId="43" fontId="8" fillId="0" borderId="20" xfId="1" applyFont="1" applyFill="1" applyBorder="1" applyAlignment="1">
      <alignment horizontal="center" vertical="top" wrapText="1"/>
    </xf>
    <xf numFmtId="0" fontId="35" fillId="9"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xf numFmtId="0" fontId="7" fillId="0" borderId="0" xfId="78" applyNumberFormat="1" applyFont="1" applyFill="1" applyBorder="1" applyAlignment="1">
      <alignment horizontal="center" vertical="center"/>
    </xf>
  </cellXfs>
  <cellStyles count="85">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FFFF99"/>
      <color rgb="FFFFFFCC"/>
      <color rgb="FFFFCCFF"/>
      <color rgb="FF0000CC"/>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calcChain" Target="calcChain.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5"/>
  <sheetViews>
    <sheetView zoomScale="85" zoomScaleNormal="85" zoomScaleSheetLayoutView="90" workbookViewId="0">
      <selection activeCell="E9" sqref="E9"/>
    </sheetView>
  </sheetViews>
  <sheetFormatPr defaultColWidth="30" defaultRowHeight="13.2"/>
  <cols>
    <col min="1" max="1" width="8.33203125" style="150" bestFit="1" customWidth="1"/>
    <col min="2" max="2" width="51.109375" style="150" customWidth="1"/>
    <col min="3" max="3" width="10.44140625" style="150" bestFit="1" customWidth="1"/>
    <col min="4" max="4" width="11.6640625" style="150" bestFit="1" customWidth="1"/>
    <col min="5" max="16384" width="30" style="150"/>
  </cols>
  <sheetData>
    <row r="1" spans="1:4" ht="16.2">
      <c r="A1" s="441" t="s">
        <v>415</v>
      </c>
      <c r="B1" s="441"/>
      <c r="C1" s="441"/>
      <c r="D1" s="441"/>
    </row>
    <row r="2" spans="1:4" s="152" customFormat="1" ht="16.2">
      <c r="A2" s="151"/>
      <c r="B2" s="151"/>
      <c r="C2" s="151"/>
    </row>
    <row r="3" spans="1:4" ht="17.399999999999999">
      <c r="A3" s="442" t="s">
        <v>184</v>
      </c>
      <c r="B3" s="442"/>
      <c r="C3" s="442"/>
      <c r="D3" s="442"/>
    </row>
    <row r="4" spans="1:4" ht="13.8">
      <c r="A4" s="153"/>
      <c r="B4" s="153"/>
      <c r="C4" s="153"/>
    </row>
    <row r="5" spans="1:4" s="308" customFormat="1" ht="25.2" customHeight="1">
      <c r="A5" s="318" t="s">
        <v>319</v>
      </c>
      <c r="B5" s="318" t="s">
        <v>185</v>
      </c>
      <c r="C5" s="319" t="s">
        <v>193</v>
      </c>
      <c r="D5" s="319" t="s">
        <v>320</v>
      </c>
    </row>
    <row r="6" spans="1:4" s="308" customFormat="1" ht="18" customHeight="1">
      <c r="A6" s="311" t="str">
        <f>'BOQ.-WSP Dharavandhoo'!A4</f>
        <v>I</v>
      </c>
      <c r="B6" s="312" t="str">
        <f>'BOQ.-WSP Dharavandhoo'!B4</f>
        <v>GENERAL AND PRELIMINARIES</v>
      </c>
      <c r="C6" s="320">
        <f>'BOQ.-WSP Dharavandhoo'!G4</f>
        <v>0</v>
      </c>
      <c r="D6" s="320"/>
    </row>
    <row r="7" spans="1:4" s="309" customFormat="1" ht="32.4" customHeight="1">
      <c r="A7" s="313" t="str">
        <f>'BOQ.-WSP Dharavandhoo'!A32</f>
        <v>II</v>
      </c>
      <c r="B7" s="314" t="str">
        <f>'BOQ.-WSP Dharavandhoo'!B32</f>
        <v>WATER SUPPLY CONVEYANCE SYSTEM; 
LENGTH: 1648.00M</v>
      </c>
      <c r="C7" s="321">
        <f>'BOQ.-WSP Dharavandhoo'!G32</f>
        <v>0</v>
      </c>
      <c r="D7" s="321"/>
    </row>
    <row r="8" spans="1:4" s="309" customFormat="1" ht="30.6" customHeight="1">
      <c r="A8" s="313" t="str">
        <f>'BOQ.-WSP Dharavandhoo'!A107</f>
        <v>III</v>
      </c>
      <c r="B8" s="314" t="str">
        <f>'BOQ.-WSP Dharavandhoo'!B107</f>
        <v>WATER SUPPLY DISTRIBUTION NETWORK; 
LENGTH: 12388.00M</v>
      </c>
      <c r="C8" s="321">
        <f>'BOQ.-WSP Dharavandhoo'!G107</f>
        <v>0</v>
      </c>
      <c r="D8" s="321"/>
    </row>
    <row r="9" spans="1:4" s="309" customFormat="1" ht="32.4" customHeight="1">
      <c r="A9" s="313" t="str">
        <f>'BOQ.-WSP Dharavandhoo'!A158</f>
        <v>IV</v>
      </c>
      <c r="B9" s="314" t="str">
        <f>'BOQ.-WSP Dharavandhoo'!B158</f>
        <v xml:space="preserve">ULTRAFILTER; 
CAPACITY- 40 CUM/DAY/UNIT </v>
      </c>
      <c r="C9" s="321">
        <f>'BOQ.-WSP Dharavandhoo'!G158</f>
        <v>0</v>
      </c>
      <c r="D9" s="321"/>
    </row>
    <row r="10" spans="1:4" s="309" customFormat="1" ht="31.2" customHeight="1">
      <c r="A10" s="313" t="str">
        <f>'BOQ.-WSP Dharavandhoo'!A160</f>
        <v>V</v>
      </c>
      <c r="B10" s="314" t="str">
        <f>'BOQ.-WSP Dharavandhoo'!B160</f>
        <v>RAIN WATER COLLECTION / LIFT WELL; 
CAPACITY - 50 CUM; SIZE: 7.0m Dia x 2.00m Depth</v>
      </c>
      <c r="C10" s="321">
        <f>'BOQ.-WSP Dharavandhoo'!G160</f>
        <v>0</v>
      </c>
      <c r="D10" s="321"/>
    </row>
    <row r="11" spans="1:4" s="309" customFormat="1" ht="31.2" customHeight="1">
      <c r="A11" s="313" t="str">
        <f>'BOQ.-WSP Dharavandhoo'!A167</f>
        <v>VI</v>
      </c>
      <c r="B11" s="314" t="str">
        <f>'BOQ.-WSP Dharavandhoo'!B167</f>
        <v>RAW WATER TANK 
CAPACITY-700 CUM</v>
      </c>
      <c r="C11" s="321">
        <f>'BOQ.-WSP Dharavandhoo'!G167</f>
        <v>0</v>
      </c>
      <c r="D11" s="321"/>
    </row>
    <row r="12" spans="1:4" s="309" customFormat="1" ht="28.95" customHeight="1">
      <c r="A12" s="313" t="str">
        <f>'BOQ.-WSP Dharavandhoo'!A202</f>
        <v>VII</v>
      </c>
      <c r="B12" s="314" t="str">
        <f>'BOQ.-WSP Dharavandhoo'!B202</f>
        <v>CLEAR WATER TANK; 
CAPACITY - 200 CUM.</v>
      </c>
      <c r="C12" s="321">
        <f>'BOQ.-WSP Dharavandhoo'!G202</f>
        <v>0</v>
      </c>
      <c r="D12" s="321"/>
    </row>
    <row r="13" spans="1:4" s="309" customFormat="1" ht="31.2" customHeight="1">
      <c r="A13" s="313" t="str">
        <f>'BOQ.-WSP Dharavandhoo'!A238</f>
        <v>VIII</v>
      </c>
      <c r="B13" s="314" t="str">
        <f>'BOQ.-WSP Dharavandhoo'!B238</f>
        <v>BORE/TUBE WELL; 
35.00M DEPTH &amp; 200MM DIA; 1NOS.</v>
      </c>
      <c r="C13" s="321">
        <f>'BOQ.-WSP Dharavandhoo'!G238</f>
        <v>0</v>
      </c>
      <c r="D13" s="321"/>
    </row>
    <row r="14" spans="1:4" s="309" customFormat="1" ht="30.6" customHeight="1">
      <c r="A14" s="313" t="str">
        <f>'BOQ.-WSP Dharavandhoo'!A260</f>
        <v>VIII-A</v>
      </c>
      <c r="B14" s="314" t="str">
        <f>'BOQ.-WSP Dharavandhoo'!B260</f>
        <v>RO (REVERSE OSMOSIS) UNIT; 
CAPACITY- 25.00 CUM/DAY</v>
      </c>
      <c r="C14" s="321">
        <f>'BOQ.-WSP Dharavandhoo'!G260</f>
        <v>0</v>
      </c>
      <c r="D14" s="321"/>
    </row>
    <row r="15" spans="1:4" s="309" customFormat="1" ht="33" customHeight="1">
      <c r="A15" s="313" t="str">
        <f>'BOQ.-WSP Dharavandhoo'!A264</f>
        <v>VIII-B</v>
      </c>
      <c r="B15" s="314" t="str">
        <f>'BOQ.-WSP Dharavandhoo'!B264</f>
        <v>BRINE DISPOSAL; 
Length: 300.00M; 110MM DIA</v>
      </c>
      <c r="C15" s="321">
        <f>'BOQ.-WSP Dharavandhoo'!G264</f>
        <v>0</v>
      </c>
      <c r="D15" s="321"/>
    </row>
    <row r="16" spans="1:4" s="309" customFormat="1" ht="18" customHeight="1">
      <c r="A16" s="315" t="str">
        <f>'BOQ.-WSP Dharavandhoo'!A271</f>
        <v>IX</v>
      </c>
      <c r="B16" s="316" t="str">
        <f>'BOQ.-WSP Dharavandhoo'!B271</f>
        <v>MECHANICAL WORK</v>
      </c>
      <c r="C16" s="321">
        <f>'BOQ.-WSP Dharavandhoo'!G271</f>
        <v>0</v>
      </c>
      <c r="D16" s="321"/>
    </row>
    <row r="17" spans="1:4" s="309" customFormat="1" ht="18" customHeight="1">
      <c r="A17" s="315" t="str">
        <f>'BOQ.-WSP Dharavandhoo'!A318</f>
        <v>X</v>
      </c>
      <c r="B17" s="316" t="str">
        <f>'BOQ.-WSP Dharavandhoo'!B318</f>
        <v>ELECTRICAL WORK</v>
      </c>
      <c r="C17" s="321">
        <f>'BOQ.-WSP Dharavandhoo'!G318</f>
        <v>0</v>
      </c>
      <c r="D17" s="321"/>
    </row>
    <row r="18" spans="1:4" s="309" customFormat="1" ht="18" customHeight="1">
      <c r="A18" s="315" t="str">
        <f>'BOQ.-WSP Dharavandhoo'!A391</f>
        <v>XI</v>
      </c>
      <c r="B18" s="314" t="str">
        <f>'BOQ.-WSP Dharavandhoo'!B391</f>
        <v>SOLAR ENERGY SYSTEM</v>
      </c>
      <c r="C18" s="321">
        <f>'BOQ.-WSP Dharavandhoo'!G391</f>
        <v>0</v>
      </c>
      <c r="D18" s="321"/>
    </row>
    <row r="19" spans="1:4" s="310" customFormat="1" ht="18" customHeight="1">
      <c r="A19" s="315" t="str">
        <f>'BOQ.-WSP Dharavandhoo'!A401</f>
        <v>XII</v>
      </c>
      <c r="B19" s="314" t="str">
        <f>'BOQ.-WSP Dharavandhoo'!B401</f>
        <v>FACILITY BUILDING</v>
      </c>
      <c r="C19" s="321">
        <f>'BOQ.-WSP Dharavandhoo'!G401</f>
        <v>0</v>
      </c>
      <c r="D19" s="321"/>
    </row>
    <row r="20" spans="1:4" s="310" customFormat="1" ht="18" customHeight="1">
      <c r="A20" s="317" t="str">
        <f>'BOQ.-WSP Dharavandhoo'!A448</f>
        <v>XIII</v>
      </c>
      <c r="B20" s="314" t="str">
        <f>'BOQ.-WSP Dharavandhoo'!B448</f>
        <v>SUPPLY OF O&amp;M EQUIPMENT AND SPARES</v>
      </c>
      <c r="C20" s="321">
        <f>'BOQ.-WSP Dharavandhoo'!G448</f>
        <v>0</v>
      </c>
      <c r="D20" s="321"/>
    </row>
    <row r="21" spans="1:4" s="310" customFormat="1" ht="18" customHeight="1">
      <c r="A21" s="378" t="str">
        <f>'BOQ.-WSP Dharavandhoo'!A473</f>
        <v>XIV</v>
      </c>
      <c r="B21" s="376" t="str">
        <f>'BOQ.-WSP Dharavandhoo'!B473</f>
        <v xml:space="preserve">LABORATORY EQUIPMENT </v>
      </c>
      <c r="C21" s="377">
        <f>'BOQ.-WSP Dharavandhoo'!G473</f>
        <v>0</v>
      </c>
      <c r="D21" s="377"/>
    </row>
    <row r="22" spans="1:4" s="310" customFormat="1" ht="18" customHeight="1">
      <c r="A22" s="378" t="str">
        <f>'BOQ.-WSP Dharavandhoo'!A474</f>
        <v>XV</v>
      </c>
      <c r="B22" s="376" t="str">
        <f>'BOQ.-WSP Dharavandhoo'!B474</f>
        <v>TESTING AND COMMISSIONING</v>
      </c>
      <c r="C22" s="377">
        <f>'BOQ.-WSP Dharavandhoo'!G474</f>
        <v>0</v>
      </c>
      <c r="D22" s="377"/>
    </row>
    <row r="23" spans="1:4" s="310" customFormat="1" ht="18" customHeight="1">
      <c r="A23" s="375" t="str">
        <f>'BOQ.-WSP Dharavandhoo'!A476</f>
        <v>XVI</v>
      </c>
      <c r="B23" s="376" t="str">
        <f>'BOQ.-WSP Dharavandhoo'!B476</f>
        <v>ADDITIONS</v>
      </c>
      <c r="C23" s="377">
        <f>'BOQ.-WSP Dharavandhoo'!G476</f>
        <v>0</v>
      </c>
      <c r="D23" s="377"/>
    </row>
    <row r="24" spans="1:4" s="310" customFormat="1" ht="18" customHeight="1" thickBot="1">
      <c r="A24" s="379" t="str">
        <f>'BOQ.-WSP Dharavandhoo'!A494</f>
        <v>XVII</v>
      </c>
      <c r="B24" s="380" t="str">
        <f>'BOQ.-WSP Dharavandhoo'!B494</f>
        <v>OMISSIONS</v>
      </c>
      <c r="C24" s="351">
        <f>'BOQ.-WSP Dharavandhoo'!G494</f>
        <v>0</v>
      </c>
      <c r="D24" s="351"/>
    </row>
    <row r="25" spans="1:4" s="347" customFormat="1" ht="16.2" thickTop="1">
      <c r="A25" s="348"/>
      <c r="B25" s="349" t="s">
        <v>579</v>
      </c>
      <c r="C25" s="350">
        <f>SUM(C6:C24)</f>
        <v>0</v>
      </c>
      <c r="D25" s="349"/>
    </row>
  </sheetData>
  <mergeCells count="2">
    <mergeCell ref="A1:D1"/>
    <mergeCell ref="A3:D3"/>
  </mergeCells>
  <printOptions horizontalCentered="1"/>
  <pageMargins left="0.70866141732283472" right="0.70866141732283472" top="0.74803149606299213" bottom="0.74803149606299213" header="0.31496062992125984" footer="0.31496062992125984"/>
  <pageSetup paperSize="9" scale="84" fitToHeight="2" orientation="portrait" r:id="rId1"/>
  <headerFooter>
    <oddHeader>&amp;R&amp;"Calibri,Regular"&amp;12Annexure 8.1</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09375" defaultRowHeight="13.8"/>
  <cols>
    <col min="1" max="1" width="9.33203125" style="106" bestFit="1" customWidth="1"/>
    <col min="2" max="2" width="49.88671875" style="120" bestFit="1" customWidth="1"/>
    <col min="3" max="7" width="15.6640625" style="121" customWidth="1"/>
    <col min="8" max="15" width="5.6640625" style="122" hidden="1" customWidth="1"/>
    <col min="16" max="16" width="15.6640625" style="122" hidden="1" customWidth="1"/>
    <col min="17" max="17" width="7.44140625" style="122" hidden="1" customWidth="1"/>
    <col min="18" max="18" width="35.88671875" style="48" customWidth="1"/>
    <col min="19" max="16384" width="9.109375" style="48"/>
  </cols>
  <sheetData>
    <row r="1" spans="1:18" ht="17.399999999999999">
      <c r="A1" s="449" t="s">
        <v>107</v>
      </c>
      <c r="B1" s="449"/>
      <c r="C1" s="449"/>
      <c r="D1" s="449"/>
      <c r="E1" s="449"/>
      <c r="F1" s="449"/>
      <c r="G1" s="449"/>
      <c r="H1" s="449"/>
      <c r="I1" s="449"/>
      <c r="J1" s="449"/>
      <c r="K1" s="449"/>
      <c r="L1" s="449"/>
      <c r="M1" s="449"/>
      <c r="N1" s="449"/>
      <c r="O1" s="449"/>
      <c r="P1" s="449"/>
      <c r="Q1" s="449"/>
      <c r="R1" s="449"/>
    </row>
    <row r="2" spans="1:18" s="50" customFormat="1" ht="17.399999999999999">
      <c r="A2" s="49"/>
      <c r="B2" s="49"/>
      <c r="C2" s="49"/>
      <c r="D2" s="49"/>
      <c r="E2" s="49"/>
      <c r="F2" s="49"/>
      <c r="G2" s="49"/>
      <c r="H2" s="49"/>
      <c r="I2" s="49"/>
      <c r="J2" s="49"/>
      <c r="K2" s="49"/>
      <c r="L2" s="49"/>
      <c r="M2" s="49"/>
      <c r="N2" s="49"/>
      <c r="O2" s="49"/>
      <c r="P2" s="49"/>
      <c r="Q2" s="49"/>
      <c r="R2" s="49"/>
    </row>
    <row r="3" spans="1:18" ht="17.399999999999999">
      <c r="A3" s="447" t="s">
        <v>58</v>
      </c>
      <c r="B3" s="447"/>
      <c r="C3" s="447"/>
      <c r="D3" s="447"/>
      <c r="E3" s="447"/>
      <c r="F3" s="447"/>
      <c r="G3" s="447"/>
      <c r="H3" s="447"/>
      <c r="I3" s="447"/>
      <c r="J3" s="447"/>
      <c r="K3" s="447"/>
      <c r="L3" s="447"/>
      <c r="M3" s="447"/>
      <c r="N3" s="447"/>
      <c r="O3" s="447"/>
      <c r="P3" s="447"/>
      <c r="Q3" s="447"/>
      <c r="R3" s="447"/>
    </row>
    <row r="4" spans="1:18">
      <c r="A4" s="51"/>
      <c r="B4" s="52"/>
      <c r="C4" s="53"/>
      <c r="D4" s="53"/>
      <c r="E4" s="53"/>
      <c r="F4" s="53"/>
      <c r="G4" s="53"/>
      <c r="H4" s="54"/>
      <c r="I4" s="54"/>
      <c r="J4" s="54"/>
      <c r="K4" s="54"/>
      <c r="L4" s="54"/>
      <c r="M4" s="54"/>
      <c r="N4" s="54"/>
      <c r="O4" s="55"/>
      <c r="P4" s="55"/>
      <c r="Q4" s="55"/>
      <c r="R4" s="56"/>
    </row>
    <row r="5" spans="1:18" s="50" customFormat="1" ht="17.399999999999999">
      <c r="A5" s="57" t="s">
        <v>56</v>
      </c>
      <c r="B5" s="57" t="s">
        <v>59</v>
      </c>
      <c r="C5" s="448" t="s">
        <v>60</v>
      </c>
      <c r="D5" s="448"/>
      <c r="E5" s="448"/>
      <c r="F5" s="448"/>
      <c r="G5" s="448"/>
      <c r="H5" s="448"/>
      <c r="I5" s="448"/>
      <c r="J5" s="448"/>
      <c r="K5" s="448"/>
      <c r="L5" s="448"/>
      <c r="M5" s="448"/>
      <c r="N5" s="448"/>
      <c r="O5" s="448"/>
      <c r="P5" s="448"/>
      <c r="Q5" s="448"/>
      <c r="R5" s="57" t="s">
        <v>61</v>
      </c>
    </row>
    <row r="6" spans="1:18" ht="18.75" customHeight="1">
      <c r="A6" s="58"/>
      <c r="B6" s="58"/>
      <c r="C6" s="45"/>
      <c r="D6" s="45"/>
      <c r="E6" s="45"/>
      <c r="F6" s="45"/>
      <c r="G6" s="45"/>
      <c r="H6" s="58"/>
      <c r="I6" s="58"/>
      <c r="J6" s="58"/>
      <c r="K6" s="58"/>
      <c r="L6" s="58"/>
      <c r="M6" s="58"/>
      <c r="N6" s="58"/>
      <c r="O6" s="58"/>
      <c r="P6" s="58"/>
      <c r="Q6" s="58"/>
      <c r="R6" s="58"/>
    </row>
    <row r="7" spans="1:18" s="62" customFormat="1" ht="17.399999999999999">
      <c r="A7" s="59">
        <v>1</v>
      </c>
      <c r="B7" s="443" t="s">
        <v>94</v>
      </c>
      <c r="C7" s="444"/>
      <c r="D7" s="444"/>
      <c r="E7" s="444"/>
      <c r="F7" s="444"/>
      <c r="G7" s="445"/>
      <c r="H7" s="60"/>
      <c r="I7" s="60"/>
      <c r="J7" s="60"/>
      <c r="K7" s="60"/>
      <c r="L7" s="60"/>
      <c r="M7" s="60"/>
      <c r="N7" s="60"/>
      <c r="O7" s="60"/>
      <c r="P7" s="60"/>
      <c r="Q7" s="60"/>
      <c r="R7" s="61" t="e">
        <f>SUM(C9:Q9)</f>
        <v>#REF!</v>
      </c>
    </row>
    <row r="8" spans="1:18">
      <c r="A8" s="63"/>
      <c r="B8" s="64" t="s">
        <v>62</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7.399999999999999">
      <c r="A9" s="67"/>
      <c r="B9" s="68" t="s">
        <v>63</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7.6">
      <c r="A10" s="67"/>
      <c r="B10" s="72" t="s">
        <v>64</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65</v>
      </c>
    </row>
    <row r="11" spans="1:18" ht="18.75" customHeight="1">
      <c r="A11" s="71"/>
      <c r="B11" s="74" t="s">
        <v>66</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7.399999999999999" hidden="1">
      <c r="A12" s="59">
        <v>2</v>
      </c>
      <c r="B12" s="75" t="s">
        <v>155</v>
      </c>
      <c r="C12" s="76"/>
      <c r="D12" s="76"/>
      <c r="E12" s="76"/>
      <c r="F12" s="76"/>
      <c r="G12" s="76"/>
      <c r="H12" s="77"/>
      <c r="I12" s="77"/>
      <c r="J12" s="77"/>
      <c r="K12" s="77"/>
      <c r="L12" s="77"/>
      <c r="M12" s="77"/>
      <c r="N12" s="77"/>
      <c r="O12" s="77"/>
      <c r="P12" s="77"/>
      <c r="Q12" s="77"/>
      <c r="R12" s="61">
        <f>SUM(C14:Q14)</f>
        <v>0</v>
      </c>
    </row>
    <row r="13" spans="1:18" hidden="1">
      <c r="A13" s="63"/>
      <c r="B13" s="64" t="s">
        <v>62</v>
      </c>
      <c r="C13" s="78" t="s">
        <v>67</v>
      </c>
      <c r="D13" s="78" t="s">
        <v>67</v>
      </c>
      <c r="E13" s="79" t="s">
        <v>67</v>
      </c>
      <c r="F13" s="79" t="s">
        <v>67</v>
      </c>
      <c r="G13" s="79" t="s">
        <v>67</v>
      </c>
      <c r="H13" s="66">
        <v>350</v>
      </c>
      <c r="I13" s="66">
        <v>400</v>
      </c>
      <c r="J13" s="66">
        <v>450</v>
      </c>
      <c r="K13" s="66">
        <v>500</v>
      </c>
      <c r="L13" s="66">
        <v>600</v>
      </c>
      <c r="M13" s="65">
        <v>700</v>
      </c>
      <c r="N13" s="65">
        <v>750</v>
      </c>
      <c r="O13" s="65">
        <v>800</v>
      </c>
      <c r="P13" s="65">
        <v>900</v>
      </c>
      <c r="Q13" s="66">
        <v>1000</v>
      </c>
      <c r="R13" s="63"/>
    </row>
    <row r="14" spans="1:18" ht="17.399999999999999" hidden="1">
      <c r="A14" s="67"/>
      <c r="B14" s="68" t="s">
        <v>63</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7.6" hidden="1">
      <c r="A15" s="81"/>
      <c r="B15" s="72" t="s">
        <v>64</v>
      </c>
      <c r="C15" s="46" t="s">
        <v>67</v>
      </c>
      <c r="D15" s="46" t="s">
        <v>67</v>
      </c>
      <c r="E15" s="46" t="s">
        <v>67</v>
      </c>
      <c r="F15" s="46" t="s">
        <v>67</v>
      </c>
      <c r="G15" s="46" t="s">
        <v>67</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65</v>
      </c>
    </row>
    <row r="16" spans="1:18" hidden="1">
      <c r="A16" s="82"/>
      <c r="B16" s="74" t="s">
        <v>66</v>
      </c>
      <c r="C16" s="46" t="s">
        <v>67</v>
      </c>
      <c r="D16" s="46" t="s">
        <v>67</v>
      </c>
      <c r="E16" s="46" t="s">
        <v>67</v>
      </c>
      <c r="F16" s="46" t="s">
        <v>67</v>
      </c>
      <c r="G16" s="46" t="s">
        <v>67</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7.399999999999999">
      <c r="A17" s="59">
        <v>3</v>
      </c>
      <c r="B17" s="443" t="s">
        <v>163</v>
      </c>
      <c r="C17" s="444"/>
      <c r="D17" s="444"/>
      <c r="E17" s="444"/>
      <c r="F17" s="444"/>
      <c r="G17" s="445"/>
      <c r="H17" s="60"/>
      <c r="I17" s="60"/>
      <c r="J17" s="60"/>
      <c r="K17" s="60"/>
      <c r="L17" s="60"/>
      <c r="M17" s="60"/>
      <c r="N17" s="60"/>
      <c r="O17" s="60"/>
      <c r="P17" s="60"/>
      <c r="Q17" s="60"/>
      <c r="R17" s="61"/>
    </row>
    <row r="18" spans="1:18">
      <c r="A18" s="63"/>
      <c r="B18" s="64" t="s">
        <v>62</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7.399999999999999">
      <c r="A19" s="67"/>
      <c r="B19" s="68" t="s">
        <v>63</v>
      </c>
      <c r="C19" s="69">
        <v>0</v>
      </c>
      <c r="D19" s="69">
        <v>0</v>
      </c>
      <c r="E19" s="69">
        <v>0</v>
      </c>
      <c r="F19" s="69">
        <v>0</v>
      </c>
      <c r="G19" s="69">
        <v>0</v>
      </c>
      <c r="H19" s="46"/>
      <c r="I19" s="46"/>
      <c r="J19" s="46"/>
      <c r="K19" s="46"/>
      <c r="L19" s="46"/>
      <c r="M19" s="46"/>
      <c r="N19" s="46"/>
      <c r="O19" s="46"/>
      <c r="P19" s="46"/>
      <c r="Q19" s="46"/>
      <c r="R19" s="73"/>
    </row>
    <row r="20" spans="1:18" ht="27.6">
      <c r="A20" s="83"/>
      <c r="B20" s="72" t="s">
        <v>69</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c r="A21" s="83"/>
      <c r="B21" s="74" t="s">
        <v>66</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7.399999999999999">
      <c r="A22" s="59">
        <v>4</v>
      </c>
      <c r="B22" s="443" t="s">
        <v>164</v>
      </c>
      <c r="C22" s="444"/>
      <c r="D22" s="444"/>
      <c r="E22" s="444"/>
      <c r="F22" s="444"/>
      <c r="G22" s="445"/>
      <c r="H22" s="60"/>
      <c r="I22" s="60"/>
      <c r="J22" s="60"/>
      <c r="K22" s="60"/>
      <c r="L22" s="60"/>
      <c r="M22" s="60"/>
      <c r="N22" s="60"/>
      <c r="O22" s="60"/>
      <c r="P22" s="60"/>
      <c r="Q22" s="60"/>
      <c r="R22" s="61" t="e">
        <f>SUM(C25:Q25)</f>
        <v>#REF!</v>
      </c>
    </row>
    <row r="23" spans="1:18">
      <c r="A23" s="63"/>
      <c r="B23" s="64" t="s">
        <v>62</v>
      </c>
      <c r="C23" s="65">
        <v>50</v>
      </c>
      <c r="D23" s="65">
        <v>50</v>
      </c>
      <c r="E23" s="66">
        <v>80</v>
      </c>
      <c r="F23" s="66">
        <v>100</v>
      </c>
      <c r="G23" s="66">
        <v>150</v>
      </c>
      <c r="H23" s="66">
        <v>200</v>
      </c>
      <c r="I23" s="66"/>
      <c r="J23" s="66"/>
      <c r="K23" s="66"/>
      <c r="L23" s="66"/>
      <c r="M23" s="65"/>
      <c r="N23" s="65"/>
      <c r="O23" s="65"/>
      <c r="P23" s="65"/>
      <c r="Q23" s="66"/>
      <c r="R23" s="63"/>
    </row>
    <row r="24" spans="1:18">
      <c r="A24" s="83"/>
      <c r="B24" s="85" t="s">
        <v>68</v>
      </c>
      <c r="C24" s="86" t="s">
        <v>158</v>
      </c>
      <c r="D24" s="86" t="s">
        <v>159</v>
      </c>
      <c r="E24" s="86" t="s">
        <v>160</v>
      </c>
      <c r="F24" s="86" t="s">
        <v>161</v>
      </c>
      <c r="G24" s="86" t="s">
        <v>162</v>
      </c>
      <c r="H24" s="87">
        <v>350</v>
      </c>
      <c r="I24" s="87">
        <v>400</v>
      </c>
      <c r="J24" s="87">
        <v>450</v>
      </c>
      <c r="K24" s="87">
        <v>500</v>
      </c>
      <c r="L24" s="87">
        <v>600</v>
      </c>
      <c r="M24" s="87">
        <v>700</v>
      </c>
      <c r="N24" s="87">
        <v>750</v>
      </c>
      <c r="O24" s="87">
        <v>800</v>
      </c>
      <c r="P24" s="87">
        <v>900</v>
      </c>
      <c r="Q24" s="87">
        <v>1000</v>
      </c>
      <c r="R24" s="73"/>
    </row>
    <row r="25" spans="1:18" s="84" customFormat="1" ht="17.399999999999999">
      <c r="A25" s="67"/>
      <c r="B25" s="68" t="s">
        <v>63</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0.6">
      <c r="A26" s="83"/>
      <c r="B26" s="72" t="s">
        <v>69</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70</v>
      </c>
    </row>
    <row r="27" spans="1:18" s="84" customFormat="1">
      <c r="A27" s="83"/>
      <c r="B27" s="74" t="s">
        <v>66</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c r="A28" s="89"/>
      <c r="B28" s="5"/>
      <c r="C28" s="3"/>
      <c r="D28" s="3"/>
      <c r="E28" s="3"/>
      <c r="F28" s="3"/>
      <c r="G28" s="3"/>
      <c r="H28" s="3"/>
      <c r="I28" s="3"/>
      <c r="J28" s="3"/>
      <c r="K28" s="90"/>
      <c r="L28" s="91"/>
      <c r="M28" s="91"/>
      <c r="N28" s="3"/>
      <c r="O28" s="3"/>
      <c r="P28" s="3"/>
      <c r="Q28" s="3"/>
      <c r="R28" s="92"/>
    </row>
    <row r="29" spans="1:18" s="93" customFormat="1" ht="15" customHeight="1">
      <c r="A29" s="446" t="s">
        <v>156</v>
      </c>
      <c r="B29" s="446"/>
      <c r="C29" s="3"/>
      <c r="D29" s="3"/>
      <c r="E29" s="3"/>
      <c r="F29" s="3"/>
      <c r="G29" s="3"/>
      <c r="H29" s="3"/>
      <c r="I29" s="3"/>
      <c r="J29" s="3"/>
      <c r="K29" s="90"/>
      <c r="L29" s="91"/>
      <c r="M29" s="91"/>
      <c r="N29" s="3"/>
      <c r="O29" s="3"/>
      <c r="P29" s="3"/>
      <c r="Q29" s="3"/>
      <c r="R29" s="92"/>
    </row>
    <row r="30" spans="1:18" ht="17.399999999999999">
      <c r="A30" s="94" t="s">
        <v>56</v>
      </c>
      <c r="B30" s="95" t="s">
        <v>59</v>
      </c>
      <c r="C30" s="96"/>
      <c r="D30" s="96"/>
      <c r="E30" s="96" t="s">
        <v>57</v>
      </c>
      <c r="F30" s="96" t="s">
        <v>2</v>
      </c>
      <c r="G30" s="96" t="s">
        <v>41</v>
      </c>
      <c r="H30" s="94"/>
      <c r="I30" s="94"/>
      <c r="J30" s="94"/>
      <c r="K30" s="94"/>
      <c r="L30" s="94"/>
      <c r="M30" s="94"/>
      <c r="N30" s="94"/>
      <c r="O30" s="94"/>
      <c r="P30" s="94"/>
      <c r="Q30" s="94"/>
      <c r="R30" s="94"/>
    </row>
    <row r="31" spans="1:18" ht="14.4">
      <c r="A31" s="97" t="s">
        <v>71</v>
      </c>
      <c r="B31" s="97" t="s">
        <v>72</v>
      </c>
      <c r="C31" s="98"/>
      <c r="D31" s="98"/>
      <c r="E31" s="98"/>
      <c r="F31" s="98"/>
      <c r="G31" s="98"/>
      <c r="H31" s="99"/>
      <c r="I31" s="99"/>
      <c r="J31" s="99"/>
      <c r="K31" s="99"/>
      <c r="L31" s="99"/>
      <c r="M31" s="99"/>
      <c r="N31" s="99"/>
      <c r="O31" s="99"/>
      <c r="P31" s="99"/>
      <c r="Q31" s="99"/>
      <c r="R31" s="100"/>
    </row>
    <row r="32" spans="1:18" ht="14.4">
      <c r="A32" s="101">
        <v>1</v>
      </c>
      <c r="B32" s="102" t="s">
        <v>72</v>
      </c>
      <c r="C32" s="103"/>
      <c r="D32" s="103"/>
      <c r="E32" s="103" t="s">
        <v>152</v>
      </c>
      <c r="F32" s="103" t="s">
        <v>24</v>
      </c>
      <c r="G32" s="103" t="e">
        <f>SUM(C10:L10)+SUM(C20:G20)+SUM(C26:G26)</f>
        <v>#REF!</v>
      </c>
      <c r="H32" s="101"/>
      <c r="I32" s="101"/>
      <c r="J32" s="101"/>
      <c r="K32" s="101"/>
      <c r="L32" s="101"/>
      <c r="M32" s="101"/>
      <c r="N32" s="101"/>
      <c r="O32" s="101"/>
      <c r="P32" s="101"/>
      <c r="Q32" s="101"/>
      <c r="R32" s="104"/>
    </row>
    <row r="33" spans="1:18" ht="14.4">
      <c r="A33" s="101">
        <v>2</v>
      </c>
      <c r="B33" s="102" t="s">
        <v>72</v>
      </c>
      <c r="C33" s="103"/>
      <c r="D33" s="103"/>
      <c r="E33" s="103" t="s">
        <v>153</v>
      </c>
      <c r="F33" s="103" t="s">
        <v>24</v>
      </c>
      <c r="G33" s="103">
        <f>SUM(M10:Q10)+SUM(M15:Q15)</f>
        <v>0</v>
      </c>
      <c r="H33" s="101"/>
      <c r="I33" s="101"/>
      <c r="J33" s="101"/>
      <c r="K33" s="101"/>
      <c r="L33" s="101"/>
      <c r="M33" s="101"/>
      <c r="N33" s="101"/>
      <c r="O33" s="101"/>
      <c r="P33" s="101"/>
      <c r="Q33" s="101"/>
      <c r="R33" s="104"/>
    </row>
    <row r="34" spans="1:18" s="106" customFormat="1" ht="14.4">
      <c r="A34" s="105" t="s">
        <v>73</v>
      </c>
      <c r="B34" s="105" t="s">
        <v>157</v>
      </c>
      <c r="C34" s="98"/>
      <c r="D34" s="98"/>
      <c r="E34" s="98"/>
      <c r="F34" s="98"/>
      <c r="G34" s="98"/>
      <c r="H34" s="99"/>
      <c r="I34" s="99"/>
      <c r="J34" s="99"/>
      <c r="K34" s="99"/>
      <c r="L34" s="99"/>
      <c r="M34" s="99"/>
      <c r="N34" s="99"/>
      <c r="O34" s="99"/>
      <c r="P34" s="99"/>
      <c r="Q34" s="99"/>
      <c r="R34" s="100"/>
    </row>
    <row r="35" spans="1:18" s="106" customFormat="1" ht="14.4">
      <c r="A35" s="101">
        <v>1</v>
      </c>
      <c r="B35" s="102" t="s">
        <v>74</v>
      </c>
      <c r="C35" s="98"/>
      <c r="D35" s="98"/>
      <c r="E35" s="98">
        <v>50</v>
      </c>
      <c r="F35" s="103" t="s">
        <v>11</v>
      </c>
      <c r="G35" s="98"/>
      <c r="H35" s="99"/>
      <c r="I35" s="99"/>
      <c r="J35" s="99"/>
      <c r="K35" s="99"/>
      <c r="L35" s="99"/>
      <c r="M35" s="99"/>
      <c r="N35" s="99"/>
      <c r="O35" s="99"/>
      <c r="P35" s="99"/>
      <c r="Q35" s="99"/>
      <c r="R35" s="100"/>
    </row>
    <row r="36" spans="1:18" s="106" customFormat="1" ht="14.4">
      <c r="A36" s="101">
        <v>2</v>
      </c>
      <c r="B36" s="102" t="s">
        <v>74</v>
      </c>
      <c r="C36" s="98"/>
      <c r="D36" s="98"/>
      <c r="E36" s="98">
        <v>80</v>
      </c>
      <c r="F36" s="103" t="s">
        <v>11</v>
      </c>
      <c r="G36" s="98"/>
      <c r="H36" s="99"/>
      <c r="I36" s="99"/>
      <c r="J36" s="99"/>
      <c r="K36" s="99"/>
      <c r="L36" s="99"/>
      <c r="M36" s="99"/>
      <c r="N36" s="99"/>
      <c r="O36" s="99"/>
      <c r="P36" s="99"/>
      <c r="Q36" s="99"/>
      <c r="R36" s="100"/>
    </row>
    <row r="37" spans="1:18" s="106" customFormat="1" ht="14.4">
      <c r="A37" s="101">
        <v>3</v>
      </c>
      <c r="B37" s="102" t="s">
        <v>74</v>
      </c>
      <c r="C37" s="103"/>
      <c r="D37" s="103"/>
      <c r="E37" s="103">
        <v>100</v>
      </c>
      <c r="F37" s="103" t="s">
        <v>11</v>
      </c>
      <c r="G37" s="103" t="e">
        <f>C11+C21+F27</f>
        <v>#REF!</v>
      </c>
      <c r="H37" s="101"/>
      <c r="I37" s="101"/>
      <c r="J37" s="101"/>
      <c r="K37" s="101"/>
      <c r="L37" s="101"/>
      <c r="M37" s="101"/>
      <c r="N37" s="107"/>
      <c r="O37" s="107"/>
      <c r="P37" s="107"/>
      <c r="Q37" s="107"/>
      <c r="R37" s="107"/>
    </row>
    <row r="38" spans="1:18" s="106" customFormat="1" ht="14.4">
      <c r="A38" s="101">
        <v>4</v>
      </c>
      <c r="B38" s="102" t="s">
        <v>74</v>
      </c>
      <c r="C38" s="103"/>
      <c r="D38" s="103"/>
      <c r="E38" s="103">
        <v>150</v>
      </c>
      <c r="F38" s="103" t="s">
        <v>11</v>
      </c>
      <c r="G38" s="103" t="e">
        <f>D11+D21+G27</f>
        <v>#REF!</v>
      </c>
      <c r="H38" s="101"/>
      <c r="I38" s="101"/>
      <c r="J38" s="101"/>
      <c r="K38" s="101"/>
      <c r="L38" s="101"/>
      <c r="M38" s="101"/>
      <c r="N38" s="107"/>
      <c r="O38" s="107"/>
      <c r="P38" s="107"/>
      <c r="Q38" s="107"/>
      <c r="R38" s="107"/>
    </row>
    <row r="39" spans="1:18" s="106" customFormat="1" ht="14.4">
      <c r="A39" s="101">
        <v>5</v>
      </c>
      <c r="B39" s="102" t="s">
        <v>74</v>
      </c>
      <c r="C39" s="103"/>
      <c r="D39" s="103"/>
      <c r="E39" s="103">
        <v>200</v>
      </c>
      <c r="F39" s="103" t="s">
        <v>11</v>
      </c>
      <c r="G39" s="103" t="e">
        <f>E11+E21</f>
        <v>#REF!</v>
      </c>
      <c r="H39" s="101"/>
      <c r="I39" s="101"/>
      <c r="J39" s="101"/>
      <c r="K39" s="101"/>
      <c r="L39" s="101"/>
      <c r="M39" s="101"/>
      <c r="N39" s="107"/>
      <c r="O39" s="107"/>
      <c r="P39" s="107"/>
      <c r="Q39" s="107"/>
      <c r="R39" s="107"/>
    </row>
    <row r="40" spans="1:18" s="106" customFormat="1" ht="14.4">
      <c r="A40" s="101">
        <v>6</v>
      </c>
      <c r="B40" s="102" t="s">
        <v>74</v>
      </c>
      <c r="C40" s="103"/>
      <c r="D40" s="103"/>
      <c r="E40" s="103">
        <v>250</v>
      </c>
      <c r="F40" s="103" t="s">
        <v>11</v>
      </c>
      <c r="G40" s="103" t="e">
        <f>F11+F21</f>
        <v>#REF!</v>
      </c>
      <c r="H40" s="101"/>
      <c r="I40" s="101"/>
      <c r="J40" s="101"/>
      <c r="K40" s="101"/>
      <c r="L40" s="101"/>
      <c r="M40" s="101"/>
      <c r="N40" s="107"/>
      <c r="O40" s="107"/>
      <c r="P40" s="107"/>
      <c r="Q40" s="107"/>
      <c r="R40" s="107"/>
    </row>
    <row r="41" spans="1:18" s="106" customFormat="1" ht="14.4">
      <c r="A41" s="101">
        <v>7</v>
      </c>
      <c r="B41" s="102" t="s">
        <v>74</v>
      </c>
      <c r="C41" s="103"/>
      <c r="D41" s="103"/>
      <c r="E41" s="103">
        <v>300</v>
      </c>
      <c r="F41" s="103" t="s">
        <v>11</v>
      </c>
      <c r="G41" s="103" t="e">
        <f>G11+G21</f>
        <v>#REF!</v>
      </c>
      <c r="H41" s="101"/>
      <c r="I41" s="101"/>
      <c r="J41" s="101"/>
      <c r="K41" s="101"/>
      <c r="L41" s="101"/>
      <c r="M41" s="101"/>
      <c r="N41" s="107"/>
      <c r="O41" s="107"/>
      <c r="P41" s="107"/>
      <c r="Q41" s="107"/>
      <c r="R41" s="107"/>
    </row>
    <row r="42" spans="1:18" s="106" customFormat="1" ht="17.399999999999999" hidden="1">
      <c r="A42" s="101">
        <v>8</v>
      </c>
      <c r="B42" s="108" t="s">
        <v>74</v>
      </c>
      <c r="C42" s="109"/>
      <c r="D42" s="109"/>
      <c r="E42" s="110">
        <v>350</v>
      </c>
      <c r="F42" s="109" t="s">
        <v>11</v>
      </c>
      <c r="G42" s="111">
        <f>H11+H16</f>
        <v>0</v>
      </c>
      <c r="H42" s="112"/>
      <c r="I42" s="112"/>
      <c r="J42" s="112"/>
      <c r="K42" s="112"/>
      <c r="L42" s="112"/>
      <c r="M42" s="112"/>
      <c r="N42" s="113"/>
      <c r="O42" s="113"/>
      <c r="P42" s="113"/>
      <c r="Q42" s="113"/>
      <c r="R42" s="113"/>
    </row>
    <row r="43" spans="1:18" s="106" customFormat="1" ht="17.399999999999999" hidden="1">
      <c r="A43" s="101">
        <v>9</v>
      </c>
      <c r="B43" s="114" t="s">
        <v>74</v>
      </c>
      <c r="C43" s="115"/>
      <c r="D43" s="115"/>
      <c r="E43" s="116">
        <v>400</v>
      </c>
      <c r="F43" s="115" t="s">
        <v>11</v>
      </c>
      <c r="G43" s="117">
        <f>I11+I16</f>
        <v>0</v>
      </c>
      <c r="H43" s="118"/>
      <c r="I43" s="118"/>
      <c r="J43" s="118"/>
      <c r="K43" s="118"/>
      <c r="L43" s="118"/>
      <c r="M43" s="118"/>
      <c r="N43" s="119"/>
      <c r="O43" s="119"/>
      <c r="P43" s="119"/>
      <c r="Q43" s="119"/>
      <c r="R43" s="119"/>
    </row>
    <row r="44" spans="1:18" s="106" customFormat="1" ht="17.399999999999999" hidden="1">
      <c r="A44" s="101">
        <v>10</v>
      </c>
      <c r="B44" s="114" t="s">
        <v>74</v>
      </c>
      <c r="C44" s="115"/>
      <c r="D44" s="115"/>
      <c r="E44" s="116">
        <v>450</v>
      </c>
      <c r="F44" s="115" t="s">
        <v>11</v>
      </c>
      <c r="G44" s="117">
        <f>J11+J16</f>
        <v>0</v>
      </c>
      <c r="H44" s="118"/>
      <c r="I44" s="118"/>
      <c r="J44" s="118"/>
      <c r="K44" s="118"/>
      <c r="L44" s="118"/>
      <c r="M44" s="118"/>
      <c r="N44" s="119"/>
      <c r="O44" s="119"/>
      <c r="P44" s="119"/>
      <c r="Q44" s="119"/>
      <c r="R44" s="119"/>
    </row>
    <row r="45" spans="1:18" s="106" customFormat="1" ht="17.399999999999999" hidden="1">
      <c r="A45" s="101">
        <v>11</v>
      </c>
      <c r="B45" s="114" t="s">
        <v>74</v>
      </c>
      <c r="C45" s="115"/>
      <c r="D45" s="115"/>
      <c r="E45" s="116">
        <v>500</v>
      </c>
      <c r="F45" s="115" t="s">
        <v>11</v>
      </c>
      <c r="G45" s="117">
        <f>K11+K16</f>
        <v>0</v>
      </c>
      <c r="H45" s="118"/>
      <c r="I45" s="118"/>
      <c r="J45" s="118"/>
      <c r="K45" s="118"/>
      <c r="L45" s="118"/>
      <c r="M45" s="118"/>
      <c r="N45" s="119"/>
      <c r="O45" s="119"/>
      <c r="P45" s="119"/>
      <c r="Q45" s="119"/>
      <c r="R45" s="119"/>
    </row>
    <row r="46" spans="1:18" s="106" customFormat="1" ht="17.399999999999999" hidden="1">
      <c r="A46" s="101">
        <v>12</v>
      </c>
      <c r="B46" s="114" t="s">
        <v>74</v>
      </c>
      <c r="C46" s="115"/>
      <c r="D46" s="115"/>
      <c r="E46" s="116">
        <v>600</v>
      </c>
      <c r="F46" s="115" t="s">
        <v>11</v>
      </c>
      <c r="G46" s="117">
        <f>L11+L16</f>
        <v>0</v>
      </c>
      <c r="H46" s="118"/>
      <c r="I46" s="118"/>
      <c r="J46" s="118"/>
      <c r="K46" s="118"/>
      <c r="L46" s="118"/>
      <c r="M46" s="118"/>
      <c r="N46" s="119"/>
      <c r="O46" s="119"/>
      <c r="P46" s="119"/>
      <c r="Q46" s="119"/>
      <c r="R46" s="119"/>
    </row>
    <row r="47" spans="1:18" s="106" customFormat="1" ht="17.399999999999999" hidden="1">
      <c r="A47" s="101">
        <v>13</v>
      </c>
      <c r="B47" s="114" t="s">
        <v>74</v>
      </c>
      <c r="C47" s="115"/>
      <c r="D47" s="115"/>
      <c r="E47" s="116">
        <v>700</v>
      </c>
      <c r="F47" s="115" t="s">
        <v>11</v>
      </c>
      <c r="G47" s="117">
        <f>M11+M16</f>
        <v>0</v>
      </c>
      <c r="H47" s="118"/>
      <c r="I47" s="118"/>
      <c r="J47" s="118"/>
      <c r="K47" s="118"/>
      <c r="L47" s="118"/>
      <c r="M47" s="118"/>
      <c r="N47" s="119"/>
      <c r="O47" s="119"/>
      <c r="P47" s="119"/>
      <c r="Q47" s="119"/>
      <c r="R47" s="119"/>
    </row>
    <row r="48" spans="1:18" s="106" customFormat="1" ht="17.399999999999999" hidden="1">
      <c r="A48" s="101">
        <v>14</v>
      </c>
      <c r="B48" s="114" t="s">
        <v>74</v>
      </c>
      <c r="C48" s="115"/>
      <c r="D48" s="115"/>
      <c r="E48" s="116">
        <v>750</v>
      </c>
      <c r="F48" s="115" t="s">
        <v>11</v>
      </c>
      <c r="G48" s="117">
        <f>N11+N16</f>
        <v>0</v>
      </c>
      <c r="H48" s="118"/>
      <c r="I48" s="118"/>
      <c r="J48" s="118"/>
      <c r="K48" s="118"/>
      <c r="L48" s="118"/>
      <c r="M48" s="118"/>
      <c r="N48" s="119"/>
      <c r="O48" s="119"/>
      <c r="P48" s="119"/>
      <c r="Q48" s="119"/>
      <c r="R48" s="119"/>
    </row>
    <row r="49" spans="1:18" s="106" customFormat="1" ht="17.399999999999999" hidden="1">
      <c r="A49" s="101">
        <v>15</v>
      </c>
      <c r="B49" s="114" t="s">
        <v>74</v>
      </c>
      <c r="C49" s="115"/>
      <c r="D49" s="115"/>
      <c r="E49" s="116">
        <v>800</v>
      </c>
      <c r="F49" s="115" t="s">
        <v>11</v>
      </c>
      <c r="G49" s="117">
        <f>O11+O16</f>
        <v>0</v>
      </c>
      <c r="H49" s="118"/>
      <c r="I49" s="118"/>
      <c r="J49" s="118"/>
      <c r="K49" s="118"/>
      <c r="L49" s="118"/>
      <c r="M49" s="118"/>
      <c r="N49" s="119"/>
      <c r="O49" s="119"/>
      <c r="P49" s="119"/>
      <c r="Q49" s="119"/>
      <c r="R49" s="119"/>
    </row>
    <row r="50" spans="1:18" s="106" customFormat="1" ht="17.399999999999999" hidden="1">
      <c r="A50" s="101">
        <v>16</v>
      </c>
      <c r="B50" s="114" t="s">
        <v>74</v>
      </c>
      <c r="C50" s="115"/>
      <c r="D50" s="115"/>
      <c r="E50" s="116">
        <v>900</v>
      </c>
      <c r="F50" s="115" t="s">
        <v>11</v>
      </c>
      <c r="G50" s="117">
        <f>P11+P16</f>
        <v>0</v>
      </c>
      <c r="H50" s="118"/>
      <c r="I50" s="118"/>
      <c r="J50" s="118"/>
      <c r="K50" s="118"/>
      <c r="L50" s="118"/>
      <c r="M50" s="118"/>
      <c r="N50" s="119"/>
      <c r="O50" s="119"/>
      <c r="P50" s="119"/>
      <c r="Q50" s="119"/>
      <c r="R50" s="119"/>
    </row>
    <row r="51" spans="1:18" s="106" customFormat="1" ht="17.399999999999999" hidden="1">
      <c r="A51" s="101">
        <v>17</v>
      </c>
      <c r="B51" s="114" t="s">
        <v>74</v>
      </c>
      <c r="C51" s="115"/>
      <c r="D51" s="115"/>
      <c r="E51" s="116">
        <v>1000</v>
      </c>
      <c r="F51" s="115" t="s">
        <v>11</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7"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M511"/>
  <sheetViews>
    <sheetView tabSelected="1" zoomScale="40" zoomScaleNormal="40" zoomScaleSheetLayoutView="40" workbookViewId="0">
      <pane ySplit="3" topLeftCell="A400" activePane="bottomLeft" state="frozen"/>
      <selection pane="bottomLeft" activeCell="J437" sqref="J437"/>
    </sheetView>
  </sheetViews>
  <sheetFormatPr defaultColWidth="9.109375" defaultRowHeight="13.8"/>
  <cols>
    <col min="1" max="1" width="12.109375" style="274" customWidth="1"/>
    <col min="2" max="2" width="109.6640625" style="155" customWidth="1"/>
    <col min="3" max="3" width="10.88671875" style="156" customWidth="1"/>
    <col min="4" max="4" width="14.5546875" style="439" customWidth="1"/>
    <col min="5" max="5" width="14.6640625" style="157" customWidth="1"/>
    <col min="6" max="6" width="14.6640625" style="156" customWidth="1"/>
    <col min="7" max="7" width="18.44140625" style="156" bestFit="1" customWidth="1"/>
    <col min="8" max="8" width="13" style="1" bestFit="1" customWidth="1"/>
    <col min="9" max="11" width="9.109375" style="1"/>
    <col min="12" max="13" width="9" style="1" customWidth="1"/>
    <col min="14" max="16384" width="9.109375" style="1"/>
  </cols>
  <sheetData>
    <row r="1" spans="1:11" s="125" customFormat="1" ht="17.399999999999999">
      <c r="A1" s="450" t="s">
        <v>414</v>
      </c>
      <c r="B1" s="450"/>
      <c r="C1" s="450"/>
      <c r="D1" s="451"/>
      <c r="E1" s="451"/>
      <c r="F1" s="450"/>
      <c r="G1" s="450"/>
    </row>
    <row r="2" spans="1:11" s="125" customFormat="1" ht="17.399999999999999">
      <c r="A2" s="452" t="s">
        <v>383</v>
      </c>
      <c r="B2" s="452"/>
      <c r="C2" s="452"/>
      <c r="D2" s="451"/>
      <c r="E2" s="451"/>
      <c r="F2" s="452"/>
      <c r="G2" s="452"/>
    </row>
    <row r="3" spans="1:11" s="4" customFormat="1" ht="41.4" customHeight="1">
      <c r="A3" s="300" t="s">
        <v>39</v>
      </c>
      <c r="B3" s="301" t="s">
        <v>40</v>
      </c>
      <c r="C3" s="301" t="s">
        <v>2</v>
      </c>
      <c r="D3" s="301" t="s">
        <v>3</v>
      </c>
      <c r="E3" s="301" t="s">
        <v>461</v>
      </c>
      <c r="F3" s="301" t="s">
        <v>462</v>
      </c>
      <c r="G3" s="302" t="s">
        <v>165</v>
      </c>
    </row>
    <row r="4" spans="1:11" s="293" customFormat="1" ht="40.200000000000003" customHeight="1">
      <c r="A4" s="290" t="s">
        <v>186</v>
      </c>
      <c r="B4" s="291" t="s">
        <v>472</v>
      </c>
      <c r="C4" s="292" t="s">
        <v>417</v>
      </c>
      <c r="D4" s="404">
        <v>1</v>
      </c>
      <c r="E4" s="322"/>
      <c r="F4" s="322"/>
      <c r="G4" s="352"/>
    </row>
    <row r="5" spans="1:11" s="4" customFormat="1">
      <c r="A5" s="285"/>
      <c r="B5" s="286" t="s">
        <v>473</v>
      </c>
      <c r="C5" s="287"/>
      <c r="D5" s="405"/>
      <c r="E5" s="323"/>
      <c r="F5" s="324"/>
      <c r="G5" s="288"/>
    </row>
    <row r="6" spans="1:11" s="4" customFormat="1">
      <c r="A6" s="285" t="s">
        <v>44</v>
      </c>
      <c r="B6" s="160" t="s">
        <v>474</v>
      </c>
      <c r="C6" s="287"/>
      <c r="D6" s="405"/>
      <c r="E6" s="323"/>
      <c r="F6" s="324"/>
      <c r="G6" s="288"/>
    </row>
    <row r="7" spans="1:11" s="4" customFormat="1" ht="16.2">
      <c r="A7" s="285"/>
      <c r="B7" s="199" t="s">
        <v>511</v>
      </c>
      <c r="C7" s="165"/>
      <c r="D7" s="406"/>
      <c r="E7" s="323"/>
      <c r="F7" s="324"/>
      <c r="G7" s="288"/>
    </row>
    <row r="8" spans="1:11" s="293" customFormat="1" ht="18" customHeight="1">
      <c r="A8" s="294" t="s">
        <v>201</v>
      </c>
      <c r="B8" s="295" t="s">
        <v>475</v>
      </c>
      <c r="C8" s="296" t="s">
        <v>476</v>
      </c>
      <c r="D8" s="407" t="s">
        <v>417</v>
      </c>
      <c r="E8" s="325"/>
      <c r="F8" s="325"/>
      <c r="G8" s="297"/>
    </row>
    <row r="9" spans="1:11" s="293" customFormat="1" ht="18" customHeight="1">
      <c r="A9" s="294" t="s">
        <v>477</v>
      </c>
      <c r="B9" s="295" t="s">
        <v>478</v>
      </c>
      <c r="C9" s="296" t="s">
        <v>479</v>
      </c>
      <c r="D9" s="408">
        <v>18</v>
      </c>
      <c r="E9" s="325"/>
      <c r="F9" s="325"/>
      <c r="G9" s="297"/>
    </row>
    <row r="10" spans="1:11" s="293" customFormat="1" ht="18" customHeight="1">
      <c r="A10" s="294" t="s">
        <v>480</v>
      </c>
      <c r="B10" s="295" t="s">
        <v>481</v>
      </c>
      <c r="C10" s="298" t="s">
        <v>476</v>
      </c>
      <c r="D10" s="409" t="s">
        <v>417</v>
      </c>
      <c r="E10" s="325"/>
      <c r="F10" s="325"/>
      <c r="G10" s="297"/>
    </row>
    <row r="11" spans="1:11" s="293" customFormat="1" ht="18" customHeight="1">
      <c r="A11" s="294" t="s">
        <v>482</v>
      </c>
      <c r="B11" s="295" t="s">
        <v>483</v>
      </c>
      <c r="C11" s="296" t="s">
        <v>476</v>
      </c>
      <c r="D11" s="408" t="s">
        <v>417</v>
      </c>
      <c r="E11" s="325"/>
      <c r="F11" s="325"/>
      <c r="G11" s="297"/>
    </row>
    <row r="12" spans="1:11" s="293" customFormat="1" ht="18" customHeight="1">
      <c r="A12" s="294" t="s">
        <v>484</v>
      </c>
      <c r="B12" s="295" t="s">
        <v>485</v>
      </c>
      <c r="C12" s="296" t="s">
        <v>479</v>
      </c>
      <c r="D12" s="408">
        <v>18</v>
      </c>
      <c r="E12" s="325"/>
      <c r="F12" s="325"/>
      <c r="G12" s="297"/>
    </row>
    <row r="13" spans="1:11" s="293" customFormat="1" ht="18" customHeight="1">
      <c r="A13" s="294" t="s">
        <v>486</v>
      </c>
      <c r="B13" s="295" t="s">
        <v>487</v>
      </c>
      <c r="C13" s="296" t="s">
        <v>479</v>
      </c>
      <c r="D13" s="408">
        <v>18</v>
      </c>
      <c r="E13" s="325"/>
      <c r="F13" s="325"/>
      <c r="G13" s="297"/>
    </row>
    <row r="14" spans="1:11" s="4" customFormat="1" ht="31.95" customHeight="1">
      <c r="A14" s="285" t="s">
        <v>488</v>
      </c>
      <c r="B14" s="160" t="s">
        <v>489</v>
      </c>
      <c r="C14" s="163" t="s">
        <v>476</v>
      </c>
      <c r="D14" s="410" t="s">
        <v>417</v>
      </c>
      <c r="E14" s="326"/>
      <c r="F14" s="326"/>
      <c r="G14" s="289"/>
    </row>
    <row r="15" spans="1:11" s="4" customFormat="1">
      <c r="A15" s="285" t="s">
        <v>490</v>
      </c>
      <c r="B15" s="306" t="s">
        <v>495</v>
      </c>
      <c r="C15" s="165" t="s">
        <v>479</v>
      </c>
      <c r="D15" s="241">
        <v>18</v>
      </c>
      <c r="E15" s="326"/>
      <c r="F15" s="326"/>
      <c r="G15" s="289"/>
    </row>
    <row r="16" spans="1:11" s="4" customFormat="1" ht="26.4">
      <c r="A16" s="285" t="s">
        <v>491</v>
      </c>
      <c r="B16" s="160" t="s">
        <v>496</v>
      </c>
      <c r="C16" s="165" t="s">
        <v>19</v>
      </c>
      <c r="D16" s="241" t="s">
        <v>417</v>
      </c>
      <c r="E16" s="326"/>
      <c r="F16" s="326"/>
      <c r="G16" s="289"/>
      <c r="K16" s="307"/>
    </row>
    <row r="17" spans="1:7" s="4" customFormat="1" ht="26.4">
      <c r="A17" s="285" t="s">
        <v>497</v>
      </c>
      <c r="B17" s="160" t="s">
        <v>696</v>
      </c>
      <c r="C17" s="165" t="s">
        <v>19</v>
      </c>
      <c r="D17" s="241" t="s">
        <v>417</v>
      </c>
      <c r="E17" s="326"/>
      <c r="F17" s="326"/>
      <c r="G17" s="289"/>
    </row>
    <row r="18" spans="1:7" s="4" customFormat="1" ht="31.95" customHeight="1">
      <c r="A18" s="285" t="s">
        <v>498</v>
      </c>
      <c r="B18" s="160" t="s">
        <v>499</v>
      </c>
      <c r="C18" s="163" t="s">
        <v>19</v>
      </c>
      <c r="D18" s="410" t="s">
        <v>417</v>
      </c>
      <c r="E18" s="326"/>
      <c r="F18" s="326"/>
      <c r="G18" s="289"/>
    </row>
    <row r="19" spans="1:7" s="4" customFormat="1">
      <c r="A19" s="285" t="s">
        <v>500</v>
      </c>
      <c r="B19" s="160" t="s">
        <v>501</v>
      </c>
      <c r="C19" s="165" t="s">
        <v>476</v>
      </c>
      <c r="D19" s="241" t="s">
        <v>417</v>
      </c>
      <c r="E19" s="326"/>
      <c r="F19" s="326"/>
      <c r="G19" s="289"/>
    </row>
    <row r="20" spans="1:7" s="4" customFormat="1" ht="16.2">
      <c r="A20" s="285"/>
      <c r="B20" s="199" t="s">
        <v>512</v>
      </c>
      <c r="C20" s="165"/>
      <c r="D20" s="241"/>
      <c r="E20" s="326"/>
      <c r="F20" s="326"/>
      <c r="G20" s="289"/>
    </row>
    <row r="21" spans="1:7" s="4" customFormat="1" ht="29.4" customHeight="1">
      <c r="A21" s="285" t="s">
        <v>202</v>
      </c>
      <c r="B21" s="160" t="s">
        <v>492</v>
      </c>
      <c r="C21" s="165" t="s">
        <v>476</v>
      </c>
      <c r="D21" s="241" t="s">
        <v>417</v>
      </c>
      <c r="E21" s="326"/>
      <c r="F21" s="326"/>
      <c r="G21" s="289"/>
    </row>
    <row r="22" spans="1:7" s="4" customFormat="1" ht="30" customHeight="1">
      <c r="A22" s="285" t="s">
        <v>493</v>
      </c>
      <c r="B22" s="160" t="s">
        <v>494</v>
      </c>
      <c r="C22" s="163" t="s">
        <v>476</v>
      </c>
      <c r="D22" s="410" t="s">
        <v>417</v>
      </c>
      <c r="E22" s="326"/>
      <c r="F22" s="326"/>
      <c r="G22" s="289"/>
    </row>
    <row r="23" spans="1:7" s="4" customFormat="1" ht="16.2">
      <c r="A23" s="285"/>
      <c r="B23" s="199" t="s">
        <v>502</v>
      </c>
      <c r="C23" s="165"/>
      <c r="D23" s="241"/>
      <c r="E23" s="323"/>
      <c r="F23" s="324"/>
      <c r="G23" s="288"/>
    </row>
    <row r="24" spans="1:7" s="4" customFormat="1" ht="30" customHeight="1">
      <c r="A24" s="285"/>
      <c r="B24" s="160" t="s">
        <v>503</v>
      </c>
      <c r="C24" s="163" t="s">
        <v>476</v>
      </c>
      <c r="D24" s="410" t="s">
        <v>417</v>
      </c>
      <c r="E24" s="326"/>
      <c r="F24" s="326"/>
      <c r="G24" s="288"/>
    </row>
    <row r="25" spans="1:7" s="4" customFormat="1" ht="30" customHeight="1">
      <c r="A25" s="285"/>
      <c r="B25" s="160" t="s">
        <v>504</v>
      </c>
      <c r="C25" s="165"/>
      <c r="D25" s="241"/>
      <c r="E25" s="326"/>
      <c r="F25" s="326"/>
      <c r="G25" s="288"/>
    </row>
    <row r="26" spans="1:7" s="293" customFormat="1" ht="20.399999999999999" customHeight="1">
      <c r="A26" s="294"/>
      <c r="B26" s="295" t="s">
        <v>505</v>
      </c>
      <c r="C26" s="298" t="s">
        <v>19</v>
      </c>
      <c r="D26" s="409">
        <v>60</v>
      </c>
      <c r="E26" s="325"/>
      <c r="F26" s="325"/>
      <c r="G26" s="299"/>
    </row>
    <row r="27" spans="1:7" s="293" customFormat="1" ht="20.399999999999999" customHeight="1">
      <c r="A27" s="294"/>
      <c r="B27" s="295" t="s">
        <v>506</v>
      </c>
      <c r="C27" s="296" t="s">
        <v>19</v>
      </c>
      <c r="D27" s="408">
        <v>60</v>
      </c>
      <c r="E27" s="325"/>
      <c r="F27" s="325"/>
      <c r="G27" s="299"/>
    </row>
    <row r="28" spans="1:7" s="4" customFormat="1" ht="26.4">
      <c r="A28" s="285"/>
      <c r="B28" s="160" t="s">
        <v>507</v>
      </c>
      <c r="C28" s="165" t="s">
        <v>476</v>
      </c>
      <c r="D28" s="241" t="s">
        <v>417</v>
      </c>
      <c r="E28" s="326"/>
      <c r="F28" s="326"/>
      <c r="G28" s="288"/>
    </row>
    <row r="29" spans="1:7" s="293" customFormat="1" ht="17.399999999999999" customHeight="1">
      <c r="A29" s="294"/>
      <c r="B29" s="295" t="s">
        <v>508</v>
      </c>
      <c r="C29" s="296"/>
      <c r="D29" s="408"/>
      <c r="E29" s="325"/>
      <c r="F29" s="325"/>
      <c r="G29" s="299"/>
    </row>
    <row r="30" spans="1:7" s="293" customFormat="1" ht="17.399999999999999" customHeight="1">
      <c r="A30" s="294"/>
      <c r="B30" s="295" t="s">
        <v>509</v>
      </c>
      <c r="C30" s="298" t="s">
        <v>476</v>
      </c>
      <c r="D30" s="409" t="s">
        <v>417</v>
      </c>
      <c r="E30" s="325"/>
      <c r="F30" s="325"/>
      <c r="G30" s="299"/>
    </row>
    <row r="31" spans="1:7" s="293" customFormat="1" ht="17.399999999999999" customHeight="1">
      <c r="A31" s="294"/>
      <c r="B31" s="295" t="s">
        <v>510</v>
      </c>
      <c r="C31" s="296" t="s">
        <v>476</v>
      </c>
      <c r="D31" s="408" t="s">
        <v>417</v>
      </c>
      <c r="E31" s="325"/>
      <c r="F31" s="325"/>
      <c r="G31" s="299"/>
    </row>
    <row r="32" spans="1:7" ht="40.200000000000003" customHeight="1">
      <c r="A32" s="282" t="s">
        <v>187</v>
      </c>
      <c r="B32" s="283" t="s">
        <v>667</v>
      </c>
      <c r="C32" s="284" t="s">
        <v>249</v>
      </c>
      <c r="D32" s="411">
        <v>1648</v>
      </c>
      <c r="E32" s="340"/>
      <c r="F32" s="340"/>
      <c r="G32" s="341"/>
    </row>
    <row r="33" spans="1:7" ht="16.2">
      <c r="A33" s="233" t="s">
        <v>71</v>
      </c>
      <c r="B33" s="361" t="s">
        <v>197</v>
      </c>
      <c r="C33" s="158"/>
      <c r="D33" s="412"/>
      <c r="E33" s="324"/>
      <c r="F33" s="327"/>
      <c r="G33" s="158"/>
    </row>
    <row r="34" spans="1:7" ht="16.2">
      <c r="A34" s="234">
        <v>1</v>
      </c>
      <c r="B34" s="199" t="s">
        <v>321</v>
      </c>
      <c r="C34" s="159"/>
      <c r="D34" s="412"/>
      <c r="E34" s="324"/>
      <c r="F34" s="327"/>
      <c r="G34" s="327"/>
    </row>
    <row r="35" spans="1:7" ht="52.8">
      <c r="A35" s="235" t="s">
        <v>43</v>
      </c>
      <c r="B35" s="160" t="s">
        <v>180</v>
      </c>
      <c r="C35" s="161" t="s">
        <v>28</v>
      </c>
      <c r="D35" s="412">
        <v>0.3296</v>
      </c>
      <c r="E35" s="324"/>
      <c r="F35" s="324"/>
      <c r="G35" s="324"/>
    </row>
    <row r="36" spans="1:7" s="2" customFormat="1" ht="16.2">
      <c r="A36" s="234">
        <v>2</v>
      </c>
      <c r="B36" s="199" t="s">
        <v>10</v>
      </c>
      <c r="C36" s="159"/>
      <c r="D36" s="412"/>
      <c r="E36" s="324"/>
      <c r="F36" s="327"/>
      <c r="G36" s="324"/>
    </row>
    <row r="37" spans="1:7" ht="92.4">
      <c r="A37" s="235" t="s">
        <v>30</v>
      </c>
      <c r="B37" s="160" t="s">
        <v>421</v>
      </c>
      <c r="C37" s="161" t="s">
        <v>49</v>
      </c>
      <c r="D37" s="412">
        <v>164.8</v>
      </c>
      <c r="E37" s="324"/>
      <c r="F37" s="324"/>
      <c r="G37" s="324"/>
    </row>
    <row r="38" spans="1:7" ht="16.2">
      <c r="A38" s="234" t="s">
        <v>5</v>
      </c>
      <c r="B38" s="199" t="s">
        <v>84</v>
      </c>
      <c r="C38" s="159"/>
      <c r="D38" s="412"/>
      <c r="E38" s="324"/>
      <c r="F38" s="327"/>
      <c r="G38" s="324"/>
    </row>
    <row r="39" spans="1:7">
      <c r="A39" s="362" t="s">
        <v>6</v>
      </c>
      <c r="B39" s="363" t="s">
        <v>519</v>
      </c>
      <c r="C39" s="163"/>
      <c r="D39" s="412"/>
      <c r="E39" s="324"/>
      <c r="F39" s="324"/>
      <c r="G39" s="324"/>
    </row>
    <row r="40" spans="1:7" ht="26.4">
      <c r="A40" s="236" t="s">
        <v>181</v>
      </c>
      <c r="B40" s="164" t="s">
        <v>526</v>
      </c>
      <c r="C40" s="161"/>
      <c r="D40" s="412"/>
      <c r="E40" s="324"/>
      <c r="F40" s="324"/>
      <c r="G40" s="324"/>
    </row>
    <row r="41" spans="1:7" ht="26.4">
      <c r="A41" s="236" t="s">
        <v>182</v>
      </c>
      <c r="B41" s="164" t="s">
        <v>166</v>
      </c>
      <c r="C41" s="161"/>
      <c r="D41" s="412"/>
      <c r="E41" s="324"/>
      <c r="F41" s="324"/>
      <c r="G41" s="324"/>
    </row>
    <row r="42" spans="1:7" ht="26.4">
      <c r="A42" s="236" t="s">
        <v>520</v>
      </c>
      <c r="B42" s="164" t="s">
        <v>167</v>
      </c>
      <c r="C42" s="161"/>
      <c r="D42" s="412"/>
      <c r="E42" s="324"/>
      <c r="F42" s="324"/>
      <c r="G42" s="324"/>
    </row>
    <row r="43" spans="1:7">
      <c r="A43" s="236" t="s">
        <v>521</v>
      </c>
      <c r="B43" s="166" t="s">
        <v>527</v>
      </c>
      <c r="C43" s="161"/>
      <c r="D43" s="412"/>
      <c r="E43" s="324"/>
      <c r="F43" s="324"/>
      <c r="G43" s="324"/>
    </row>
    <row r="44" spans="1:7">
      <c r="A44" s="236" t="s">
        <v>42</v>
      </c>
      <c r="B44" s="164" t="s">
        <v>168</v>
      </c>
      <c r="C44" s="165" t="s">
        <v>4</v>
      </c>
      <c r="D44" s="412">
        <v>580.13499999999999</v>
      </c>
      <c r="E44" s="324"/>
      <c r="F44" s="324"/>
      <c r="G44" s="324"/>
    </row>
    <row r="45" spans="1:7">
      <c r="A45" s="236" t="s">
        <v>29</v>
      </c>
      <c r="B45" s="164" t="s">
        <v>169</v>
      </c>
      <c r="C45" s="165" t="s">
        <v>4</v>
      </c>
      <c r="D45" s="412">
        <v>999.87619999999981</v>
      </c>
      <c r="E45" s="324"/>
      <c r="F45" s="324"/>
      <c r="G45" s="324"/>
    </row>
    <row r="46" spans="1:7">
      <c r="A46" s="236" t="s">
        <v>5</v>
      </c>
      <c r="B46" s="164" t="s">
        <v>170</v>
      </c>
      <c r="C46" s="165" t="s">
        <v>4</v>
      </c>
      <c r="D46" s="412">
        <v>0</v>
      </c>
      <c r="E46" s="324"/>
      <c r="F46" s="324"/>
      <c r="G46" s="324"/>
    </row>
    <row r="47" spans="1:7">
      <c r="A47" s="236"/>
      <c r="B47" s="164"/>
      <c r="C47" s="161"/>
      <c r="D47" s="412"/>
      <c r="E47" s="324"/>
      <c r="F47" s="324"/>
      <c r="G47" s="324"/>
    </row>
    <row r="48" spans="1:7" ht="16.2">
      <c r="A48" s="234" t="s">
        <v>8</v>
      </c>
      <c r="B48" s="199" t="s">
        <v>89</v>
      </c>
      <c r="C48" s="159"/>
      <c r="D48" s="412"/>
      <c r="E48" s="324"/>
      <c r="F48" s="327"/>
      <c r="G48" s="324"/>
    </row>
    <row r="49" spans="1:7" ht="26.4">
      <c r="A49" s="235" t="s">
        <v>76</v>
      </c>
      <c r="B49" s="164" t="s">
        <v>171</v>
      </c>
      <c r="C49" s="161" t="s">
        <v>4</v>
      </c>
      <c r="D49" s="412">
        <v>474.28601538643795</v>
      </c>
      <c r="E49" s="324"/>
      <c r="F49" s="324"/>
      <c r="G49" s="324"/>
    </row>
    <row r="50" spans="1:7" ht="16.2">
      <c r="A50" s="234" t="s">
        <v>31</v>
      </c>
      <c r="B50" s="199" t="s">
        <v>376</v>
      </c>
      <c r="C50" s="159"/>
      <c r="D50" s="412"/>
      <c r="E50" s="324"/>
      <c r="F50" s="327"/>
      <c r="G50" s="324"/>
    </row>
    <row r="51" spans="1:7" ht="92.4">
      <c r="A51" s="235" t="s">
        <v>32</v>
      </c>
      <c r="B51" s="167" t="s">
        <v>422</v>
      </c>
      <c r="C51" s="161"/>
      <c r="D51" s="412"/>
      <c r="E51" s="324"/>
      <c r="F51" s="324"/>
      <c r="G51" s="324"/>
    </row>
    <row r="52" spans="1:7" s="47" customFormat="1">
      <c r="A52" s="237" t="s">
        <v>246</v>
      </c>
      <c r="B52" s="168" t="s">
        <v>179</v>
      </c>
      <c r="C52" s="169" t="s">
        <v>11</v>
      </c>
      <c r="D52" s="413">
        <v>235</v>
      </c>
      <c r="E52" s="328"/>
      <c r="F52" s="328"/>
      <c r="G52" s="324"/>
    </row>
    <row r="53" spans="1:7" s="47" customFormat="1">
      <c r="A53" s="237" t="s">
        <v>528</v>
      </c>
      <c r="B53" s="168" t="s">
        <v>219</v>
      </c>
      <c r="C53" s="169" t="s">
        <v>11</v>
      </c>
      <c r="D53" s="413">
        <v>150</v>
      </c>
      <c r="E53" s="328"/>
      <c r="F53" s="328"/>
      <c r="G53" s="324"/>
    </row>
    <row r="54" spans="1:7" s="47" customFormat="1">
      <c r="A54" s="237" t="s">
        <v>529</v>
      </c>
      <c r="B54" s="168" t="s">
        <v>87</v>
      </c>
      <c r="C54" s="169" t="s">
        <v>11</v>
      </c>
      <c r="D54" s="413">
        <v>487</v>
      </c>
      <c r="E54" s="328"/>
      <c r="F54" s="328"/>
      <c r="G54" s="324"/>
    </row>
    <row r="55" spans="1:7" s="47" customFormat="1">
      <c r="A55" s="237" t="s">
        <v>530</v>
      </c>
      <c r="B55" s="168" t="s">
        <v>14</v>
      </c>
      <c r="C55" s="169" t="s">
        <v>11</v>
      </c>
      <c r="D55" s="413">
        <v>140</v>
      </c>
      <c r="E55" s="328"/>
      <c r="F55" s="328"/>
      <c r="G55" s="324"/>
    </row>
    <row r="56" spans="1:7" s="47" customFormat="1">
      <c r="A56" s="237" t="s">
        <v>531</v>
      </c>
      <c r="B56" s="168" t="s">
        <v>15</v>
      </c>
      <c r="C56" s="169" t="s">
        <v>11</v>
      </c>
      <c r="D56" s="413">
        <v>286</v>
      </c>
      <c r="E56" s="328"/>
      <c r="F56" s="328"/>
      <c r="G56" s="324"/>
    </row>
    <row r="57" spans="1:7" s="47" customFormat="1">
      <c r="A57" s="237" t="s">
        <v>532</v>
      </c>
      <c r="B57" s="168" t="s">
        <v>250</v>
      </c>
      <c r="C57" s="169" t="s">
        <v>11</v>
      </c>
      <c r="D57" s="413">
        <v>350</v>
      </c>
      <c r="E57" s="328"/>
      <c r="F57" s="328"/>
      <c r="G57" s="324"/>
    </row>
    <row r="58" spans="1:7" s="6" customFormat="1" ht="16.2">
      <c r="A58" s="234" t="s">
        <v>12</v>
      </c>
      <c r="B58" s="361" t="s">
        <v>54</v>
      </c>
      <c r="C58" s="159"/>
      <c r="D58" s="412"/>
      <c r="E58" s="324"/>
      <c r="F58" s="327"/>
      <c r="G58" s="324"/>
    </row>
    <row r="59" spans="1:7" s="124" customFormat="1">
      <c r="A59" s="235" t="s">
        <v>13</v>
      </c>
      <c r="B59" s="164" t="s">
        <v>671</v>
      </c>
      <c r="C59" s="170"/>
      <c r="D59" s="414"/>
      <c r="E59" s="323"/>
      <c r="F59" s="324"/>
      <c r="G59" s="324"/>
    </row>
    <row r="60" spans="1:7" s="124" customFormat="1">
      <c r="A60" s="236" t="s">
        <v>175</v>
      </c>
      <c r="B60" s="168" t="s">
        <v>179</v>
      </c>
      <c r="C60" s="170" t="s">
        <v>19</v>
      </c>
      <c r="D60" s="412">
        <v>6</v>
      </c>
      <c r="E60" s="324"/>
      <c r="F60" s="324"/>
      <c r="G60" s="324"/>
    </row>
    <row r="61" spans="1:7" s="124" customFormat="1" ht="14.25" customHeight="1">
      <c r="A61" s="236" t="s">
        <v>176</v>
      </c>
      <c r="B61" s="168" t="s">
        <v>219</v>
      </c>
      <c r="C61" s="170" t="s">
        <v>19</v>
      </c>
      <c r="D61" s="412">
        <v>1</v>
      </c>
      <c r="E61" s="324"/>
      <c r="F61" s="324"/>
      <c r="G61" s="324"/>
    </row>
    <row r="62" spans="1:7" s="124" customFormat="1">
      <c r="A62" s="236" t="s">
        <v>177</v>
      </c>
      <c r="B62" s="168" t="s">
        <v>87</v>
      </c>
      <c r="C62" s="170" t="s">
        <v>19</v>
      </c>
      <c r="D62" s="412">
        <v>3</v>
      </c>
      <c r="E62" s="324"/>
      <c r="F62" s="324"/>
      <c r="G62" s="324"/>
    </row>
    <row r="63" spans="1:7" s="124" customFormat="1">
      <c r="A63" s="236" t="s">
        <v>178</v>
      </c>
      <c r="B63" s="168" t="s">
        <v>14</v>
      </c>
      <c r="C63" s="170" t="s">
        <v>19</v>
      </c>
      <c r="D63" s="412">
        <v>1</v>
      </c>
      <c r="E63" s="324"/>
      <c r="F63" s="324"/>
      <c r="G63" s="324"/>
    </row>
    <row r="64" spans="1:7" s="2" customFormat="1">
      <c r="A64" s="235" t="s">
        <v>533</v>
      </c>
      <c r="B64" s="164" t="s">
        <v>672</v>
      </c>
      <c r="C64" s="170"/>
      <c r="D64" s="414"/>
      <c r="E64" s="323"/>
      <c r="F64" s="324"/>
      <c r="G64" s="324"/>
    </row>
    <row r="65" spans="1:7" s="2" customFormat="1">
      <c r="A65" s="236" t="s">
        <v>223</v>
      </c>
      <c r="B65" s="164" t="s">
        <v>85</v>
      </c>
      <c r="C65" s="170" t="s">
        <v>19</v>
      </c>
      <c r="D65" s="412">
        <v>11</v>
      </c>
      <c r="E65" s="324"/>
      <c r="F65" s="324"/>
      <c r="G65" s="324"/>
    </row>
    <row r="66" spans="1:7" s="2" customFormat="1" ht="39.6">
      <c r="A66" s="235" t="s">
        <v>534</v>
      </c>
      <c r="B66" s="168" t="s">
        <v>673</v>
      </c>
      <c r="C66" s="170"/>
      <c r="D66" s="412"/>
      <c r="E66" s="324"/>
      <c r="F66" s="324"/>
      <c r="G66" s="324"/>
    </row>
    <row r="67" spans="1:7" s="2" customFormat="1">
      <c r="A67" s="236" t="s">
        <v>535</v>
      </c>
      <c r="B67" s="168" t="s">
        <v>327</v>
      </c>
      <c r="C67" s="170" t="s">
        <v>19</v>
      </c>
      <c r="D67" s="412">
        <v>16</v>
      </c>
      <c r="E67" s="324"/>
      <c r="F67" s="324"/>
      <c r="G67" s="324"/>
    </row>
    <row r="68" spans="1:7" s="2" customFormat="1">
      <c r="A68" s="236" t="s">
        <v>536</v>
      </c>
      <c r="B68" s="168" t="s">
        <v>328</v>
      </c>
      <c r="C68" s="170" t="s">
        <v>19</v>
      </c>
      <c r="D68" s="412">
        <v>6</v>
      </c>
      <c r="E68" s="324"/>
      <c r="F68" s="324"/>
      <c r="G68" s="324"/>
    </row>
    <row r="69" spans="1:7" s="2" customFormat="1">
      <c r="A69" s="236" t="s">
        <v>537</v>
      </c>
      <c r="B69" s="168" t="s">
        <v>405</v>
      </c>
      <c r="C69" s="170" t="s">
        <v>19</v>
      </c>
      <c r="D69" s="412">
        <v>2</v>
      </c>
      <c r="E69" s="324"/>
      <c r="F69" s="324"/>
      <c r="G69" s="324"/>
    </row>
    <row r="70" spans="1:7" s="2" customFormat="1">
      <c r="A70" s="236" t="s">
        <v>538</v>
      </c>
      <c r="B70" s="168" t="s">
        <v>14</v>
      </c>
      <c r="C70" s="170" t="s">
        <v>19</v>
      </c>
      <c r="D70" s="412">
        <v>2</v>
      </c>
      <c r="E70" s="324"/>
      <c r="F70" s="324"/>
      <c r="G70" s="324"/>
    </row>
    <row r="71" spans="1:7" s="2" customFormat="1">
      <c r="A71" s="236" t="s">
        <v>677</v>
      </c>
      <c r="B71" s="168" t="s">
        <v>678</v>
      </c>
      <c r="C71" s="170" t="s">
        <v>19</v>
      </c>
      <c r="D71" s="412">
        <v>11</v>
      </c>
      <c r="E71" s="324"/>
      <c r="F71" s="324"/>
      <c r="G71" s="324"/>
    </row>
    <row r="72" spans="1:7" s="2" customFormat="1" ht="26.4">
      <c r="A72" s="235" t="s">
        <v>539</v>
      </c>
      <c r="B72" s="164" t="s">
        <v>674</v>
      </c>
      <c r="C72" s="165"/>
      <c r="D72" s="412"/>
      <c r="E72" s="324"/>
      <c r="F72" s="324"/>
      <c r="G72" s="324"/>
    </row>
    <row r="73" spans="1:7" s="2" customFormat="1">
      <c r="A73" s="236" t="s">
        <v>540</v>
      </c>
      <c r="B73" s="172" t="s">
        <v>85</v>
      </c>
      <c r="C73" s="170" t="s">
        <v>19</v>
      </c>
      <c r="D73" s="412">
        <v>11</v>
      </c>
      <c r="E73" s="324"/>
      <c r="F73" s="324"/>
      <c r="G73" s="324"/>
    </row>
    <row r="74" spans="1:7" s="2" customFormat="1">
      <c r="A74" s="236" t="s">
        <v>541</v>
      </c>
      <c r="B74" s="168" t="s">
        <v>179</v>
      </c>
      <c r="C74" s="170" t="s">
        <v>19</v>
      </c>
      <c r="D74" s="412">
        <v>6</v>
      </c>
      <c r="E74" s="324"/>
      <c r="F74" s="324"/>
      <c r="G74" s="324"/>
    </row>
    <row r="75" spans="1:7" s="2" customFormat="1">
      <c r="A75" s="236" t="s">
        <v>542</v>
      </c>
      <c r="B75" s="168" t="s">
        <v>219</v>
      </c>
      <c r="C75" s="170" t="s">
        <v>19</v>
      </c>
      <c r="D75" s="412">
        <v>1</v>
      </c>
      <c r="E75" s="324"/>
      <c r="F75" s="324"/>
      <c r="G75" s="324"/>
    </row>
    <row r="76" spans="1:7" s="2" customFormat="1">
      <c r="A76" s="236" t="s">
        <v>543</v>
      </c>
      <c r="B76" s="168" t="s">
        <v>87</v>
      </c>
      <c r="C76" s="170" t="s">
        <v>19</v>
      </c>
      <c r="D76" s="412">
        <v>3</v>
      </c>
      <c r="E76" s="324"/>
      <c r="F76" s="324"/>
      <c r="G76" s="324"/>
    </row>
    <row r="77" spans="1:7" s="2" customFormat="1">
      <c r="A77" s="236" t="s">
        <v>544</v>
      </c>
      <c r="B77" s="168" t="s">
        <v>14</v>
      </c>
      <c r="C77" s="170" t="s">
        <v>19</v>
      </c>
      <c r="D77" s="412">
        <v>1</v>
      </c>
      <c r="E77" s="324"/>
      <c r="F77" s="324"/>
      <c r="G77" s="324"/>
    </row>
    <row r="78" spans="1:7" s="2" customFormat="1" ht="39.6">
      <c r="A78" s="235" t="s">
        <v>545</v>
      </c>
      <c r="B78" s="164" t="s">
        <v>675</v>
      </c>
      <c r="C78" s="170"/>
      <c r="D78" s="241"/>
      <c r="E78" s="329"/>
      <c r="F78" s="324"/>
      <c r="G78" s="324"/>
    </row>
    <row r="79" spans="1:7" s="2" customFormat="1">
      <c r="A79" s="236" t="s">
        <v>546</v>
      </c>
      <c r="B79" s="164" t="s">
        <v>676</v>
      </c>
      <c r="C79" s="170" t="s">
        <v>151</v>
      </c>
      <c r="D79" s="412">
        <v>0.44400000000000001</v>
      </c>
      <c r="E79" s="324"/>
      <c r="F79" s="324"/>
      <c r="G79" s="324"/>
    </row>
    <row r="80" spans="1:7" s="7" customFormat="1" ht="16.2">
      <c r="A80" s="234" t="s">
        <v>17</v>
      </c>
      <c r="B80" s="199" t="s">
        <v>172</v>
      </c>
      <c r="C80" s="159"/>
      <c r="D80" s="412"/>
      <c r="E80" s="324"/>
      <c r="F80" s="327"/>
      <c r="G80" s="324"/>
    </row>
    <row r="81" spans="1:13" s="147" customFormat="1" ht="39.6">
      <c r="A81" s="238" t="s">
        <v>18</v>
      </c>
      <c r="B81" s="164" t="s">
        <v>679</v>
      </c>
      <c r="C81" s="171"/>
      <c r="D81" s="413"/>
      <c r="E81" s="328"/>
      <c r="F81" s="328"/>
      <c r="G81" s="324"/>
    </row>
    <row r="82" spans="1:13" s="147" customFormat="1">
      <c r="A82" s="238" t="s">
        <v>143</v>
      </c>
      <c r="B82" s="173" t="s">
        <v>377</v>
      </c>
      <c r="C82" s="171"/>
      <c r="D82" s="413"/>
      <c r="E82" s="328"/>
      <c r="F82" s="328"/>
      <c r="G82" s="324"/>
    </row>
    <row r="83" spans="1:13" s="147" customFormat="1">
      <c r="A83" s="239" t="s">
        <v>547</v>
      </c>
      <c r="B83" s="174" t="s">
        <v>85</v>
      </c>
      <c r="C83" s="170" t="s">
        <v>19</v>
      </c>
      <c r="D83" s="413">
        <v>22</v>
      </c>
      <c r="E83" s="328"/>
      <c r="F83" s="328"/>
      <c r="G83" s="324"/>
    </row>
    <row r="84" spans="1:13" s="7" customFormat="1">
      <c r="A84" s="239" t="s">
        <v>548</v>
      </c>
      <c r="B84" s="168" t="s">
        <v>179</v>
      </c>
      <c r="C84" s="170" t="s">
        <v>19</v>
      </c>
      <c r="D84" s="413">
        <v>22</v>
      </c>
      <c r="E84" s="328"/>
      <c r="F84" s="328"/>
      <c r="G84" s="324"/>
    </row>
    <row r="85" spans="1:13" s="7" customFormat="1">
      <c r="A85" s="239" t="s">
        <v>549</v>
      </c>
      <c r="B85" s="168" t="s">
        <v>87</v>
      </c>
      <c r="C85" s="170" t="s">
        <v>19</v>
      </c>
      <c r="D85" s="413">
        <v>6</v>
      </c>
      <c r="E85" s="328"/>
      <c r="F85" s="328"/>
      <c r="G85" s="324"/>
      <c r="M85" s="365"/>
    </row>
    <row r="86" spans="1:13" s="7" customFormat="1">
      <c r="A86" s="239" t="s">
        <v>550</v>
      </c>
      <c r="B86" s="168" t="s">
        <v>88</v>
      </c>
      <c r="C86" s="170" t="s">
        <v>19</v>
      </c>
      <c r="D86" s="413">
        <v>2</v>
      </c>
      <c r="E86" s="328"/>
      <c r="F86" s="328"/>
      <c r="G86" s="324"/>
    </row>
    <row r="87" spans="1:13" s="7" customFormat="1">
      <c r="A87" s="239" t="s">
        <v>551</v>
      </c>
      <c r="B87" s="168" t="s">
        <v>14</v>
      </c>
      <c r="C87" s="170" t="s">
        <v>19</v>
      </c>
      <c r="D87" s="413">
        <v>1</v>
      </c>
      <c r="E87" s="328"/>
      <c r="F87" s="328"/>
      <c r="G87" s="324"/>
    </row>
    <row r="88" spans="1:13" s="7" customFormat="1">
      <c r="A88" s="239" t="s">
        <v>552</v>
      </c>
      <c r="B88" s="168" t="s">
        <v>87</v>
      </c>
      <c r="C88" s="170" t="s">
        <v>19</v>
      </c>
      <c r="D88" s="413">
        <v>3</v>
      </c>
      <c r="E88" s="328"/>
      <c r="F88" s="328"/>
      <c r="G88" s="324"/>
    </row>
    <row r="89" spans="1:13" s="7" customFormat="1">
      <c r="A89" s="239" t="s">
        <v>553</v>
      </c>
      <c r="B89" s="168" t="s">
        <v>14</v>
      </c>
      <c r="C89" s="170" t="s">
        <v>19</v>
      </c>
      <c r="D89" s="413">
        <v>1</v>
      </c>
      <c r="E89" s="328"/>
      <c r="F89" s="328"/>
      <c r="G89" s="324"/>
    </row>
    <row r="90" spans="1:13" ht="16.2">
      <c r="A90" s="234" t="s">
        <v>21</v>
      </c>
      <c r="B90" s="199" t="s">
        <v>212</v>
      </c>
      <c r="C90" s="159"/>
      <c r="D90" s="412"/>
      <c r="E90" s="324"/>
      <c r="F90" s="327"/>
      <c r="G90" s="324"/>
    </row>
    <row r="91" spans="1:13" ht="39.6">
      <c r="A91" s="235" t="s">
        <v>22</v>
      </c>
      <c r="B91" s="164" t="s">
        <v>668</v>
      </c>
      <c r="C91" s="170"/>
      <c r="D91" s="412"/>
      <c r="E91" s="324"/>
      <c r="F91" s="324"/>
      <c r="G91" s="324"/>
    </row>
    <row r="92" spans="1:13">
      <c r="A92" s="235" t="s">
        <v>154</v>
      </c>
      <c r="B92" s="173" t="s">
        <v>317</v>
      </c>
      <c r="C92" s="170"/>
      <c r="D92" s="412"/>
      <c r="E92" s="324"/>
      <c r="F92" s="324"/>
      <c r="G92" s="324"/>
    </row>
    <row r="93" spans="1:13">
      <c r="A93" s="236" t="s">
        <v>198</v>
      </c>
      <c r="B93" s="364" t="s">
        <v>315</v>
      </c>
      <c r="C93" s="170" t="s">
        <v>4</v>
      </c>
      <c r="D93" s="412">
        <v>1.1666666666666667</v>
      </c>
      <c r="E93" s="324"/>
      <c r="F93" s="324"/>
      <c r="G93" s="324"/>
    </row>
    <row r="94" spans="1:13">
      <c r="A94" s="235" t="s">
        <v>554</v>
      </c>
      <c r="B94" s="173" t="s">
        <v>318</v>
      </c>
      <c r="C94" s="170"/>
      <c r="D94" s="412"/>
      <c r="E94" s="324"/>
      <c r="F94" s="324"/>
      <c r="G94" s="324"/>
    </row>
    <row r="95" spans="1:13">
      <c r="A95" s="236" t="s">
        <v>555</v>
      </c>
      <c r="B95" s="364" t="s">
        <v>316</v>
      </c>
      <c r="C95" s="170" t="s">
        <v>4</v>
      </c>
      <c r="D95" s="412">
        <v>1.1666666666666667</v>
      </c>
      <c r="E95" s="324"/>
      <c r="F95" s="324"/>
      <c r="G95" s="324"/>
    </row>
    <row r="96" spans="1:13" ht="16.2">
      <c r="A96" s="234" t="s">
        <v>34</v>
      </c>
      <c r="B96" s="199" t="s">
        <v>323</v>
      </c>
      <c r="C96" s="175"/>
      <c r="D96" s="413"/>
      <c r="E96" s="328"/>
      <c r="F96" s="324"/>
      <c r="G96" s="324"/>
    </row>
    <row r="97" spans="1:7" ht="39.6">
      <c r="A97" s="236" t="s">
        <v>35</v>
      </c>
      <c r="B97" s="166" t="s">
        <v>424</v>
      </c>
      <c r="C97" s="175"/>
      <c r="D97" s="413"/>
      <c r="E97" s="328"/>
      <c r="F97" s="324"/>
      <c r="G97" s="324"/>
    </row>
    <row r="98" spans="1:7" s="232" customFormat="1" ht="17.399999999999999">
      <c r="A98" s="236" t="s">
        <v>183</v>
      </c>
      <c r="B98" s="166" t="s">
        <v>329</v>
      </c>
      <c r="C98" s="175" t="s">
        <v>11</v>
      </c>
      <c r="D98" s="413">
        <v>600</v>
      </c>
      <c r="E98" s="328"/>
      <c r="F98" s="327"/>
      <c r="G98" s="324"/>
    </row>
    <row r="99" spans="1:7" ht="16.2">
      <c r="A99" s="234" t="s">
        <v>37</v>
      </c>
      <c r="B99" s="199" t="s">
        <v>324</v>
      </c>
      <c r="C99" s="175"/>
      <c r="D99" s="413"/>
      <c r="E99" s="328"/>
      <c r="F99" s="324"/>
      <c r="G99" s="324"/>
    </row>
    <row r="100" spans="1:7" ht="39.6">
      <c r="A100" s="235" t="s">
        <v>25</v>
      </c>
      <c r="B100" s="164" t="s">
        <v>425</v>
      </c>
      <c r="C100" s="175"/>
      <c r="D100" s="413"/>
      <c r="E100" s="328"/>
      <c r="F100" s="324"/>
      <c r="G100" s="324"/>
    </row>
    <row r="101" spans="1:7">
      <c r="A101" s="236" t="s">
        <v>203</v>
      </c>
      <c r="B101" s="166" t="s">
        <v>330</v>
      </c>
      <c r="C101" s="175" t="s">
        <v>11</v>
      </c>
      <c r="D101" s="413">
        <v>144</v>
      </c>
      <c r="E101" s="328"/>
      <c r="F101" s="324"/>
      <c r="G101" s="324"/>
    </row>
    <row r="102" spans="1:7" ht="26.4">
      <c r="A102" s="235" t="s">
        <v>556</v>
      </c>
      <c r="B102" s="166" t="s">
        <v>426</v>
      </c>
      <c r="C102" s="175"/>
      <c r="D102" s="413"/>
      <c r="E102" s="328"/>
      <c r="F102" s="324"/>
      <c r="G102" s="324"/>
    </row>
    <row r="103" spans="1:7">
      <c r="A103" s="236" t="s">
        <v>557</v>
      </c>
      <c r="B103" s="166" t="s">
        <v>213</v>
      </c>
      <c r="C103" s="175" t="s">
        <v>19</v>
      </c>
      <c r="D103" s="413">
        <v>48</v>
      </c>
      <c r="E103" s="328"/>
      <c r="F103" s="324"/>
      <c r="G103" s="324"/>
    </row>
    <row r="104" spans="1:7">
      <c r="A104" s="236" t="s">
        <v>558</v>
      </c>
      <c r="B104" s="166" t="s">
        <v>214</v>
      </c>
      <c r="C104" s="175" t="s">
        <v>19</v>
      </c>
      <c r="D104" s="413">
        <v>48</v>
      </c>
      <c r="E104" s="328"/>
      <c r="F104" s="324"/>
      <c r="G104" s="324"/>
    </row>
    <row r="105" spans="1:7" s="123" customFormat="1" ht="26.4">
      <c r="A105" s="236" t="s">
        <v>658</v>
      </c>
      <c r="B105" s="166" t="s">
        <v>680</v>
      </c>
      <c r="C105" s="175" t="s">
        <v>19</v>
      </c>
      <c r="D105" s="413">
        <v>24</v>
      </c>
      <c r="E105" s="396"/>
      <c r="F105" s="397"/>
      <c r="G105" s="397"/>
    </row>
    <row r="106" spans="1:7" s="123" customFormat="1">
      <c r="A106" s="236"/>
      <c r="B106" s="164"/>
      <c r="C106" s="165"/>
      <c r="D106" s="412"/>
      <c r="E106" s="324"/>
      <c r="F106" s="324"/>
      <c r="G106" s="162"/>
    </row>
    <row r="107" spans="1:7" ht="40.200000000000003" customHeight="1">
      <c r="A107" s="240" t="s">
        <v>188</v>
      </c>
      <c r="B107" s="177" t="s">
        <v>681</v>
      </c>
      <c r="C107" s="176" t="s">
        <v>249</v>
      </c>
      <c r="D107" s="415">
        <v>12388</v>
      </c>
      <c r="E107" s="342"/>
      <c r="F107" s="342"/>
      <c r="G107" s="342"/>
    </row>
    <row r="108" spans="1:7" ht="16.2">
      <c r="A108" s="233" t="s">
        <v>71</v>
      </c>
      <c r="B108" s="361" t="s">
        <v>197</v>
      </c>
      <c r="C108" s="178"/>
      <c r="D108" s="412"/>
      <c r="E108" s="324"/>
      <c r="F108" s="327"/>
      <c r="G108" s="178"/>
    </row>
    <row r="109" spans="1:7" ht="16.2">
      <c r="A109" s="234">
        <v>1</v>
      </c>
      <c r="B109" s="199" t="s">
        <v>321</v>
      </c>
      <c r="C109" s="175"/>
      <c r="D109" s="412"/>
      <c r="E109" s="324"/>
      <c r="F109" s="327"/>
      <c r="G109" s="159"/>
    </row>
    <row r="110" spans="1:7" s="44" customFormat="1" ht="57.75" customHeight="1">
      <c r="A110" s="235" t="s">
        <v>43</v>
      </c>
      <c r="B110" s="160" t="s">
        <v>180</v>
      </c>
      <c r="C110" s="175" t="s">
        <v>28</v>
      </c>
      <c r="D110" s="412">
        <v>2.23</v>
      </c>
      <c r="E110" s="324"/>
      <c r="F110" s="324"/>
      <c r="G110" s="324"/>
    </row>
    <row r="111" spans="1:7" s="2" customFormat="1" ht="16.2">
      <c r="A111" s="234">
        <v>2</v>
      </c>
      <c r="B111" s="199" t="s">
        <v>10</v>
      </c>
      <c r="C111" s="175"/>
      <c r="D111" s="241"/>
      <c r="E111" s="329"/>
      <c r="F111" s="327"/>
      <c r="G111" s="324"/>
    </row>
    <row r="112" spans="1:7" s="44" customFormat="1" ht="92.4">
      <c r="A112" s="235" t="s">
        <v>30</v>
      </c>
      <c r="B112" s="160" t="s">
        <v>421</v>
      </c>
      <c r="C112" s="175" t="s">
        <v>49</v>
      </c>
      <c r="D112" s="412">
        <v>1239</v>
      </c>
      <c r="E112" s="324"/>
      <c r="F112" s="323"/>
      <c r="G112" s="324"/>
    </row>
    <row r="113" spans="1:7" s="44" customFormat="1" ht="17.399999999999999">
      <c r="A113" s="234" t="s">
        <v>5</v>
      </c>
      <c r="B113" s="199" t="s">
        <v>322</v>
      </c>
      <c r="C113" s="175"/>
      <c r="D113" s="412"/>
      <c r="E113" s="324"/>
      <c r="F113" s="323"/>
      <c r="G113" s="324"/>
    </row>
    <row r="114" spans="1:7" s="44" customFormat="1" ht="45.6" customHeight="1">
      <c r="A114" s="234"/>
      <c r="B114" s="164" t="s">
        <v>517</v>
      </c>
      <c r="C114" s="175"/>
      <c r="D114" s="412"/>
      <c r="E114" s="324"/>
      <c r="F114" s="323"/>
      <c r="G114" s="324"/>
    </row>
    <row r="115" spans="1:7">
      <c r="A115" s="362" t="s">
        <v>6</v>
      </c>
      <c r="B115" s="363" t="s">
        <v>217</v>
      </c>
      <c r="C115" s="163"/>
      <c r="D115" s="412"/>
      <c r="E115" s="324"/>
      <c r="F115" s="324"/>
      <c r="G115" s="324"/>
    </row>
    <row r="116" spans="1:7" ht="32.4" customHeight="1">
      <c r="A116" s="236" t="s">
        <v>181</v>
      </c>
      <c r="B116" s="164" t="s">
        <v>518</v>
      </c>
      <c r="C116" s="161"/>
      <c r="D116" s="412"/>
      <c r="E116" s="324"/>
      <c r="F116" s="324"/>
      <c r="G116" s="324"/>
    </row>
    <row r="117" spans="1:7" s="44" customFormat="1" ht="26.4">
      <c r="A117" s="236" t="s">
        <v>182</v>
      </c>
      <c r="B117" s="164" t="s">
        <v>166</v>
      </c>
      <c r="C117" s="161"/>
      <c r="D117" s="412"/>
      <c r="E117" s="324"/>
      <c r="F117" s="324"/>
      <c r="G117" s="324"/>
    </row>
    <row r="118" spans="1:7" ht="26.4">
      <c r="A118" s="236" t="s">
        <v>520</v>
      </c>
      <c r="B118" s="164" t="s">
        <v>174</v>
      </c>
      <c r="C118" s="161"/>
      <c r="D118" s="412"/>
      <c r="E118" s="324"/>
      <c r="F118" s="324"/>
      <c r="G118" s="324"/>
    </row>
    <row r="119" spans="1:7">
      <c r="A119" s="236" t="s">
        <v>521</v>
      </c>
      <c r="B119" s="164" t="s">
        <v>559</v>
      </c>
      <c r="C119" s="161"/>
      <c r="D119" s="412"/>
      <c r="E119" s="324"/>
      <c r="F119" s="324"/>
      <c r="G119" s="324"/>
    </row>
    <row r="120" spans="1:7" s="44" customFormat="1" ht="26.4">
      <c r="A120" s="236" t="s">
        <v>522</v>
      </c>
      <c r="B120" s="164" t="s">
        <v>171</v>
      </c>
      <c r="C120" s="161"/>
      <c r="D120" s="412"/>
      <c r="E120" s="324"/>
      <c r="F120" s="324"/>
      <c r="G120" s="324"/>
    </row>
    <row r="121" spans="1:7" s="277" customFormat="1">
      <c r="A121" s="366">
        <v>1</v>
      </c>
      <c r="B121" s="354" t="s">
        <v>85</v>
      </c>
      <c r="C121" s="355" t="s">
        <v>11</v>
      </c>
      <c r="D121" s="416">
        <v>10466</v>
      </c>
      <c r="E121" s="331"/>
      <c r="F121" s="331"/>
      <c r="G121" s="324"/>
    </row>
    <row r="122" spans="1:7" s="277" customFormat="1">
      <c r="A122" s="366">
        <v>2</v>
      </c>
      <c r="B122" s="354" t="s">
        <v>86</v>
      </c>
      <c r="C122" s="355" t="s">
        <v>11</v>
      </c>
      <c r="D122" s="416">
        <v>1231</v>
      </c>
      <c r="E122" s="331"/>
      <c r="F122" s="331"/>
      <c r="G122" s="324"/>
    </row>
    <row r="123" spans="1:7" s="278" customFormat="1" ht="17.399999999999999">
      <c r="A123" s="366">
        <v>3</v>
      </c>
      <c r="B123" s="354" t="s">
        <v>88</v>
      </c>
      <c r="C123" s="355" t="s">
        <v>11</v>
      </c>
      <c r="D123" s="416">
        <v>508</v>
      </c>
      <c r="E123" s="331"/>
      <c r="F123" s="331"/>
      <c r="G123" s="324"/>
    </row>
    <row r="124" spans="1:7" s="278" customFormat="1" ht="17.399999999999999">
      <c r="A124" s="366">
        <v>4</v>
      </c>
      <c r="B124" s="354" t="s">
        <v>406</v>
      </c>
      <c r="C124" s="355" t="s">
        <v>11</v>
      </c>
      <c r="D124" s="416">
        <v>183</v>
      </c>
      <c r="E124" s="331"/>
      <c r="F124" s="331"/>
      <c r="G124" s="324"/>
    </row>
    <row r="125" spans="1:7" s="124" customFormat="1" ht="16.2">
      <c r="A125" s="234" t="s">
        <v>8</v>
      </c>
      <c r="B125" s="361" t="s">
        <v>54</v>
      </c>
      <c r="C125" s="159"/>
      <c r="D125" s="412"/>
      <c r="E125" s="324"/>
      <c r="F125" s="327"/>
      <c r="G125" s="324"/>
    </row>
    <row r="126" spans="1:7" s="2" customFormat="1" ht="26.4">
      <c r="A126" s="235" t="s">
        <v>76</v>
      </c>
      <c r="B126" s="164" t="s">
        <v>682</v>
      </c>
      <c r="C126" s="180"/>
      <c r="D126" s="414"/>
      <c r="E126" s="323"/>
      <c r="F126" s="324"/>
      <c r="G126" s="324"/>
    </row>
    <row r="127" spans="1:7" s="2" customFormat="1">
      <c r="A127" s="236" t="s">
        <v>560</v>
      </c>
      <c r="B127" s="168" t="s">
        <v>91</v>
      </c>
      <c r="C127" s="170" t="s">
        <v>19</v>
      </c>
      <c r="D127" s="414">
        <v>2</v>
      </c>
      <c r="E127" s="323"/>
      <c r="F127" s="324"/>
      <c r="G127" s="324"/>
    </row>
    <row r="128" spans="1:7" s="2" customFormat="1">
      <c r="A128" s="235" t="s">
        <v>103</v>
      </c>
      <c r="B128" s="164" t="s">
        <v>683</v>
      </c>
      <c r="C128" s="170"/>
      <c r="D128" s="414"/>
      <c r="E128" s="323"/>
      <c r="F128" s="324"/>
      <c r="G128" s="324"/>
    </row>
    <row r="129" spans="1:7" s="2" customFormat="1">
      <c r="A129" s="236" t="s">
        <v>561</v>
      </c>
      <c r="B129" s="168" t="s">
        <v>85</v>
      </c>
      <c r="C129" s="171" t="s">
        <v>19</v>
      </c>
      <c r="D129" s="412">
        <v>13</v>
      </c>
      <c r="E129" s="324"/>
      <c r="F129" s="324"/>
      <c r="G129" s="324"/>
    </row>
    <row r="130" spans="1:7" s="2" customFormat="1">
      <c r="A130" s="236" t="s">
        <v>562</v>
      </c>
      <c r="B130" s="168" t="s">
        <v>88</v>
      </c>
      <c r="C130" s="171" t="s">
        <v>19</v>
      </c>
      <c r="D130" s="412">
        <v>2</v>
      </c>
      <c r="E130" s="324"/>
      <c r="F130" s="324"/>
      <c r="G130" s="324"/>
    </row>
    <row r="131" spans="1:7" s="2" customFormat="1">
      <c r="A131" s="235">
        <v>4.3</v>
      </c>
      <c r="B131" s="164" t="s">
        <v>672</v>
      </c>
      <c r="C131" s="170"/>
      <c r="D131" s="412"/>
      <c r="E131" s="324"/>
      <c r="F131" s="324"/>
      <c r="G131" s="324"/>
    </row>
    <row r="132" spans="1:7" s="2" customFormat="1">
      <c r="A132" s="241" t="s">
        <v>340</v>
      </c>
      <c r="B132" s="168" t="s">
        <v>85</v>
      </c>
      <c r="C132" s="171" t="s">
        <v>19</v>
      </c>
      <c r="D132" s="412">
        <v>5</v>
      </c>
      <c r="E132" s="324"/>
      <c r="F132" s="324"/>
      <c r="G132" s="324"/>
    </row>
    <row r="133" spans="1:7" s="2" customFormat="1" ht="39.6">
      <c r="A133" s="235">
        <v>4.4000000000000004</v>
      </c>
      <c r="B133" s="164" t="s">
        <v>428</v>
      </c>
      <c r="C133" s="181"/>
      <c r="D133" s="412"/>
      <c r="E133" s="324"/>
      <c r="F133" s="324"/>
      <c r="G133" s="324"/>
    </row>
    <row r="134" spans="1:7" s="2" customFormat="1">
      <c r="A134" s="236" t="s">
        <v>335</v>
      </c>
      <c r="B134" s="166" t="s">
        <v>199</v>
      </c>
      <c r="C134" s="171" t="s">
        <v>19</v>
      </c>
      <c r="D134" s="412">
        <v>2</v>
      </c>
      <c r="E134" s="324"/>
      <c r="F134" s="324"/>
      <c r="G134" s="324"/>
    </row>
    <row r="135" spans="1:7" s="124" customFormat="1" ht="44.4" customHeight="1">
      <c r="A135" s="235">
        <v>4.5</v>
      </c>
      <c r="B135" s="164" t="s">
        <v>423</v>
      </c>
      <c r="C135" s="165"/>
      <c r="D135" s="412"/>
      <c r="E135" s="324"/>
      <c r="F135" s="324"/>
      <c r="G135" s="324"/>
    </row>
    <row r="136" spans="1:7" s="124" customFormat="1">
      <c r="A136" s="236" t="s">
        <v>342</v>
      </c>
      <c r="B136" s="164" t="s">
        <v>91</v>
      </c>
      <c r="C136" s="170" t="s">
        <v>19</v>
      </c>
      <c r="D136" s="412">
        <v>2</v>
      </c>
      <c r="E136" s="324"/>
      <c r="F136" s="324"/>
      <c r="G136" s="324"/>
    </row>
    <row r="137" spans="1:7" s="124" customFormat="1">
      <c r="A137" s="236" t="s">
        <v>344</v>
      </c>
      <c r="B137" s="164" t="s">
        <v>90</v>
      </c>
      <c r="C137" s="170" t="s">
        <v>19</v>
      </c>
      <c r="D137" s="412">
        <v>0</v>
      </c>
      <c r="E137" s="324"/>
      <c r="F137" s="324"/>
      <c r="G137" s="324"/>
    </row>
    <row r="138" spans="1:7" s="2" customFormat="1">
      <c r="A138" s="236" t="s">
        <v>563</v>
      </c>
      <c r="B138" s="168" t="s">
        <v>85</v>
      </c>
      <c r="C138" s="170" t="s">
        <v>19</v>
      </c>
      <c r="D138" s="412">
        <v>18</v>
      </c>
      <c r="E138" s="324"/>
      <c r="F138" s="324"/>
      <c r="G138" s="324"/>
    </row>
    <row r="139" spans="1:7" s="44" customFormat="1" ht="17.399999999999999">
      <c r="A139" s="236" t="s">
        <v>564</v>
      </c>
      <c r="B139" s="168" t="s">
        <v>88</v>
      </c>
      <c r="C139" s="170" t="s">
        <v>19</v>
      </c>
      <c r="D139" s="412">
        <v>2</v>
      </c>
      <c r="E139" s="324"/>
      <c r="F139" s="324"/>
      <c r="G139" s="324"/>
    </row>
    <row r="140" spans="1:7" s="2" customFormat="1" ht="46.2" customHeight="1">
      <c r="A140" s="235">
        <v>4.5999999999999996</v>
      </c>
      <c r="B140" s="164" t="s">
        <v>675</v>
      </c>
      <c r="C140" s="170" t="s">
        <v>151</v>
      </c>
      <c r="D140" s="412">
        <v>0.502</v>
      </c>
      <c r="E140" s="324"/>
      <c r="F140" s="324"/>
      <c r="G140" s="324"/>
    </row>
    <row r="141" spans="1:7" s="123" customFormat="1" ht="16.2">
      <c r="A141" s="367">
        <v>5</v>
      </c>
      <c r="B141" s="199" t="s">
        <v>172</v>
      </c>
      <c r="C141" s="159"/>
      <c r="D141" s="412"/>
      <c r="E141" s="324"/>
      <c r="F141" s="327"/>
      <c r="G141" s="324"/>
    </row>
    <row r="142" spans="1:7" s="123" customFormat="1" ht="39.6">
      <c r="A142" s="238">
        <v>5.0999999999999996</v>
      </c>
      <c r="B142" s="164" t="s">
        <v>684</v>
      </c>
      <c r="C142" s="171"/>
      <c r="D142" s="413"/>
      <c r="E142" s="328"/>
      <c r="F142" s="328"/>
      <c r="G142" s="324"/>
    </row>
    <row r="143" spans="1:7">
      <c r="A143" s="238" t="s">
        <v>246</v>
      </c>
      <c r="B143" s="173" t="s">
        <v>218</v>
      </c>
      <c r="C143" s="171"/>
      <c r="D143" s="413"/>
      <c r="E143" s="328"/>
      <c r="F143" s="328"/>
      <c r="G143" s="324"/>
    </row>
    <row r="144" spans="1:7">
      <c r="A144" s="239" t="s">
        <v>565</v>
      </c>
      <c r="B144" s="164" t="s">
        <v>91</v>
      </c>
      <c r="C144" s="171" t="s">
        <v>19</v>
      </c>
      <c r="D144" s="413">
        <v>2</v>
      </c>
      <c r="E144" s="328"/>
      <c r="F144" s="328"/>
      <c r="G144" s="324"/>
    </row>
    <row r="145" spans="1:7">
      <c r="A145" s="239" t="s">
        <v>566</v>
      </c>
      <c r="B145" s="182" t="s">
        <v>85</v>
      </c>
      <c r="C145" s="171" t="s">
        <v>19</v>
      </c>
      <c r="D145" s="413">
        <v>18</v>
      </c>
      <c r="E145" s="328"/>
      <c r="F145" s="328"/>
      <c r="G145" s="324"/>
    </row>
    <row r="146" spans="1:7">
      <c r="A146" s="239" t="s">
        <v>567</v>
      </c>
      <c r="B146" s="182" t="s">
        <v>88</v>
      </c>
      <c r="C146" s="171" t="s">
        <v>19</v>
      </c>
      <c r="D146" s="413">
        <v>2</v>
      </c>
      <c r="E146" s="328"/>
      <c r="F146" s="328"/>
      <c r="G146" s="324"/>
    </row>
    <row r="147" spans="1:7" s="123" customFormat="1" ht="16.2">
      <c r="A147" s="234" t="s">
        <v>577</v>
      </c>
      <c r="B147" s="199" t="s">
        <v>212</v>
      </c>
      <c r="C147" s="159"/>
      <c r="D147" s="412"/>
      <c r="E147" s="324"/>
      <c r="F147" s="327"/>
      <c r="G147" s="324"/>
    </row>
    <row r="148" spans="1:7" s="123" customFormat="1" ht="39.6">
      <c r="A148" s="235">
        <v>6.1</v>
      </c>
      <c r="B148" s="164" t="s">
        <v>429</v>
      </c>
      <c r="C148" s="170"/>
      <c r="D148" s="412"/>
      <c r="E148" s="324"/>
      <c r="F148" s="324"/>
      <c r="G148" s="324"/>
    </row>
    <row r="149" spans="1:7" s="123" customFormat="1">
      <c r="A149" s="235" t="s">
        <v>175</v>
      </c>
      <c r="B149" s="173" t="s">
        <v>209</v>
      </c>
      <c r="C149" s="170"/>
      <c r="D149" s="412"/>
      <c r="E149" s="324"/>
      <c r="F149" s="324"/>
      <c r="G149" s="324"/>
    </row>
    <row r="150" spans="1:7" s="123" customFormat="1">
      <c r="A150" s="236"/>
      <c r="B150" s="164" t="s">
        <v>210</v>
      </c>
      <c r="C150" s="170" t="s">
        <v>4</v>
      </c>
      <c r="D150" s="412">
        <v>0.5625</v>
      </c>
      <c r="E150" s="324"/>
      <c r="F150" s="324"/>
      <c r="G150" s="324"/>
    </row>
    <row r="151" spans="1:7" s="123" customFormat="1">
      <c r="A151" s="235" t="s">
        <v>176</v>
      </c>
      <c r="B151" s="173" t="s">
        <v>216</v>
      </c>
      <c r="C151" s="170"/>
      <c r="D151" s="412"/>
      <c r="E151" s="324"/>
      <c r="F151" s="324"/>
      <c r="G151" s="324"/>
    </row>
    <row r="152" spans="1:7" s="123" customFormat="1">
      <c r="A152" s="236"/>
      <c r="B152" s="164" t="s">
        <v>211</v>
      </c>
      <c r="C152" s="170" t="s">
        <v>4</v>
      </c>
      <c r="D152" s="412">
        <v>1.0499999999999998</v>
      </c>
      <c r="E152" s="324"/>
      <c r="F152" s="324"/>
      <c r="G152" s="324"/>
    </row>
    <row r="153" spans="1:7" ht="16.2">
      <c r="A153" s="234">
        <v>7</v>
      </c>
      <c r="B153" s="199" t="s">
        <v>215</v>
      </c>
      <c r="C153" s="170"/>
      <c r="D153" s="412"/>
      <c r="E153" s="324"/>
      <c r="F153" s="324"/>
      <c r="G153" s="324"/>
    </row>
    <row r="154" spans="1:7" ht="132">
      <c r="A154" s="235">
        <v>7.1</v>
      </c>
      <c r="B154" s="166" t="s">
        <v>430</v>
      </c>
      <c r="C154" s="175"/>
      <c r="D154" s="413"/>
      <c r="E154" s="328"/>
      <c r="F154" s="324"/>
      <c r="G154" s="324"/>
    </row>
    <row r="155" spans="1:7">
      <c r="A155" s="236" t="s">
        <v>143</v>
      </c>
      <c r="B155" s="166" t="s">
        <v>220</v>
      </c>
      <c r="C155" s="175" t="s">
        <v>19</v>
      </c>
      <c r="D155" s="413">
        <v>490</v>
      </c>
      <c r="E155" s="328"/>
      <c r="F155" s="324"/>
      <c r="G155" s="324"/>
    </row>
    <row r="156" spans="1:7">
      <c r="A156" s="236" t="s">
        <v>144</v>
      </c>
      <c r="B156" s="166" t="s">
        <v>205</v>
      </c>
      <c r="C156" s="175" t="s">
        <v>19</v>
      </c>
      <c r="D156" s="413">
        <v>20</v>
      </c>
      <c r="E156" s="328"/>
      <c r="F156" s="324"/>
      <c r="G156" s="324"/>
    </row>
    <row r="157" spans="1:7">
      <c r="A157" s="236"/>
      <c r="B157" s="160"/>
      <c r="C157" s="162"/>
      <c r="D157" s="412"/>
      <c r="E157" s="324"/>
      <c r="F157" s="324"/>
      <c r="G157" s="162"/>
    </row>
    <row r="158" spans="1:7" ht="32.4">
      <c r="A158" s="240" t="s">
        <v>189</v>
      </c>
      <c r="B158" s="177" t="s">
        <v>685</v>
      </c>
      <c r="C158" s="176"/>
      <c r="D158" s="415"/>
      <c r="E158" s="330"/>
      <c r="F158" s="330"/>
      <c r="G158" s="342"/>
    </row>
    <row r="159" spans="1:7" ht="36" customHeight="1">
      <c r="A159" s="242"/>
      <c r="B159" s="160" t="s">
        <v>666</v>
      </c>
      <c r="C159" s="163" t="s">
        <v>53</v>
      </c>
      <c r="D159" s="413">
        <v>1</v>
      </c>
      <c r="E159" s="328"/>
      <c r="F159" s="324"/>
      <c r="G159" s="162"/>
    </row>
    <row r="160" spans="1:7" s="154" customFormat="1" ht="32.4">
      <c r="A160" s="243" t="s">
        <v>190</v>
      </c>
      <c r="B160" s="186" t="s">
        <v>432</v>
      </c>
      <c r="C160" s="187" t="s">
        <v>19</v>
      </c>
      <c r="D160" s="415">
        <v>1</v>
      </c>
      <c r="E160" s="330"/>
      <c r="F160" s="332"/>
      <c r="G160" s="343"/>
    </row>
    <row r="161" spans="1:7">
      <c r="A161" s="242"/>
      <c r="B161" s="174" t="s">
        <v>697</v>
      </c>
      <c r="C161" s="163" t="s">
        <v>19</v>
      </c>
      <c r="D161" s="413">
        <v>1</v>
      </c>
      <c r="E161" s="328"/>
      <c r="F161" s="324"/>
      <c r="G161" s="162"/>
    </row>
    <row r="162" spans="1:7" ht="16.2">
      <c r="A162" s="235" t="s">
        <v>42</v>
      </c>
      <c r="B162" s="361" t="s">
        <v>350</v>
      </c>
      <c r="C162" s="162"/>
      <c r="D162" s="417"/>
      <c r="E162" s="324"/>
      <c r="F162" s="324"/>
      <c r="G162" s="162"/>
    </row>
    <row r="163" spans="1:7" ht="39.6">
      <c r="A163" s="235"/>
      <c r="B163" s="160" t="s">
        <v>351</v>
      </c>
      <c r="C163" s="162"/>
      <c r="D163" s="417"/>
      <c r="E163" s="324"/>
      <c r="F163" s="324"/>
      <c r="G163" s="162"/>
    </row>
    <row r="164" spans="1:7" ht="39.6">
      <c r="A164" s="235"/>
      <c r="B164" s="160" t="s">
        <v>665</v>
      </c>
      <c r="C164" s="162"/>
      <c r="D164" s="417"/>
      <c r="E164" s="324"/>
      <c r="F164" s="324"/>
      <c r="G164" s="162"/>
    </row>
    <row r="165" spans="1:7">
      <c r="A165" s="235"/>
      <c r="B165" s="160" t="s">
        <v>349</v>
      </c>
      <c r="C165" s="162" t="s">
        <v>49</v>
      </c>
      <c r="D165" s="412">
        <v>25</v>
      </c>
      <c r="E165" s="324"/>
      <c r="F165" s="324"/>
      <c r="G165" s="324"/>
    </row>
    <row r="166" spans="1:7">
      <c r="A166" s="242"/>
      <c r="B166" s="174"/>
      <c r="C166" s="163"/>
      <c r="D166" s="418"/>
      <c r="E166" s="328"/>
      <c r="F166" s="324"/>
      <c r="G166" s="162"/>
    </row>
    <row r="167" spans="1:7" ht="32.4">
      <c r="A167" s="240" t="s">
        <v>191</v>
      </c>
      <c r="B167" s="177" t="s">
        <v>433</v>
      </c>
      <c r="C167" s="176"/>
      <c r="D167" s="415"/>
      <c r="E167" s="330"/>
      <c r="F167" s="330"/>
      <c r="G167" s="342"/>
    </row>
    <row r="168" spans="1:7" ht="118.8">
      <c r="A168" s="235" t="s">
        <v>42</v>
      </c>
      <c r="B168" s="188" t="s">
        <v>434</v>
      </c>
      <c r="C168" s="159"/>
      <c r="D168" s="412"/>
      <c r="E168" s="324"/>
      <c r="F168" s="327"/>
      <c r="G168" s="159"/>
    </row>
    <row r="169" spans="1:7">
      <c r="A169" s="235" t="s">
        <v>43</v>
      </c>
      <c r="B169" s="275" t="s">
        <v>407</v>
      </c>
      <c r="C169" s="162" t="s">
        <v>19</v>
      </c>
      <c r="D169" s="412">
        <v>1</v>
      </c>
      <c r="E169" s="324"/>
      <c r="F169" s="324"/>
      <c r="G169" s="324"/>
    </row>
    <row r="170" spans="1:7" s="154" customFormat="1" ht="16.2">
      <c r="A170" s="368" t="s">
        <v>71</v>
      </c>
      <c r="B170" s="369" t="s">
        <v>331</v>
      </c>
      <c r="C170" s="189"/>
      <c r="D170" s="419"/>
      <c r="E170" s="327"/>
      <c r="F170" s="327"/>
      <c r="G170" s="324"/>
    </row>
    <row r="171" spans="1:7" s="154" customFormat="1" ht="16.2">
      <c r="A171" s="368">
        <v>2</v>
      </c>
      <c r="B171" s="369" t="s">
        <v>195</v>
      </c>
      <c r="C171" s="190"/>
      <c r="D171" s="420"/>
      <c r="E171" s="327"/>
      <c r="F171" s="324"/>
      <c r="G171" s="324"/>
    </row>
    <row r="172" spans="1:7" s="154" customFormat="1" ht="26.4">
      <c r="A172" s="244">
        <v>2.1</v>
      </c>
      <c r="B172" s="183" t="s">
        <v>332</v>
      </c>
      <c r="C172" s="190"/>
      <c r="D172" s="420"/>
      <c r="E172" s="327"/>
      <c r="F172" s="324"/>
      <c r="G172" s="324"/>
    </row>
    <row r="173" spans="1:7" s="154" customFormat="1">
      <c r="A173" s="245"/>
      <c r="B173" s="191" t="s">
        <v>333</v>
      </c>
      <c r="C173" s="192" t="s">
        <v>4</v>
      </c>
      <c r="D173" s="421">
        <v>50.892299999999999</v>
      </c>
      <c r="E173" s="324"/>
      <c r="F173" s="324"/>
      <c r="G173" s="324"/>
    </row>
    <row r="174" spans="1:7" s="154" customFormat="1" ht="16.2">
      <c r="A174" s="368">
        <v>3</v>
      </c>
      <c r="B174" s="369" t="s">
        <v>83</v>
      </c>
      <c r="C174" s="190"/>
      <c r="D174" s="420"/>
      <c r="E174" s="327"/>
      <c r="F174" s="324"/>
      <c r="G174" s="324"/>
    </row>
    <row r="175" spans="1:7" s="154" customFormat="1">
      <c r="A175" s="246">
        <v>3.1</v>
      </c>
      <c r="B175" s="193" t="s">
        <v>333</v>
      </c>
      <c r="C175" s="194" t="s">
        <v>151</v>
      </c>
      <c r="D175" s="421">
        <v>5.0892300000000006</v>
      </c>
      <c r="E175" s="324"/>
      <c r="F175" s="324"/>
      <c r="G175" s="324"/>
    </row>
    <row r="176" spans="1:7" s="154" customFormat="1" ht="16.2">
      <c r="A176" s="368">
        <v>4</v>
      </c>
      <c r="B176" s="369" t="s">
        <v>54</v>
      </c>
      <c r="C176" s="190"/>
      <c r="D176" s="420"/>
      <c r="E176" s="327"/>
      <c r="F176" s="324"/>
      <c r="G176" s="324"/>
    </row>
    <row r="177" spans="1:7" s="154" customFormat="1" ht="16.2">
      <c r="A177" s="246">
        <v>4.0999999999999996</v>
      </c>
      <c r="B177" s="164" t="s">
        <v>672</v>
      </c>
      <c r="C177" s="190"/>
      <c r="D177" s="420"/>
      <c r="E177" s="327"/>
      <c r="F177" s="324"/>
      <c r="G177" s="324"/>
    </row>
    <row r="178" spans="1:7" s="154" customFormat="1">
      <c r="A178" s="245"/>
      <c r="B178" s="195" t="s">
        <v>90</v>
      </c>
      <c r="C178" s="192" t="s">
        <v>19</v>
      </c>
      <c r="D178" s="422">
        <v>1</v>
      </c>
      <c r="E178" s="324"/>
      <c r="F178" s="324"/>
      <c r="G178" s="324"/>
    </row>
    <row r="179" spans="1:7" s="154" customFormat="1">
      <c r="A179" s="246">
        <v>4.2</v>
      </c>
      <c r="B179" s="164" t="s">
        <v>688</v>
      </c>
      <c r="C179" s="192"/>
      <c r="D179" s="422"/>
      <c r="E179" s="324"/>
      <c r="F179" s="324"/>
      <c r="G179" s="324"/>
    </row>
    <row r="180" spans="1:7" s="154" customFormat="1">
      <c r="A180" s="245"/>
      <c r="B180" s="195" t="s">
        <v>367</v>
      </c>
      <c r="C180" s="192" t="s">
        <v>19</v>
      </c>
      <c r="D180" s="422">
        <v>2</v>
      </c>
      <c r="E180" s="324"/>
      <c r="F180" s="324"/>
      <c r="G180" s="324"/>
    </row>
    <row r="181" spans="1:7" s="154" customFormat="1" ht="39.6">
      <c r="A181" s="246">
        <v>4.3</v>
      </c>
      <c r="B181" s="164" t="s">
        <v>423</v>
      </c>
      <c r="C181" s="192"/>
      <c r="D181" s="422"/>
      <c r="E181" s="324"/>
      <c r="F181" s="324"/>
      <c r="G181" s="324"/>
    </row>
    <row r="182" spans="1:7" s="154" customFormat="1">
      <c r="A182" s="245"/>
      <c r="B182" s="195" t="s">
        <v>334</v>
      </c>
      <c r="C182" s="192" t="s">
        <v>19</v>
      </c>
      <c r="D182" s="422">
        <v>2</v>
      </c>
      <c r="E182" s="324"/>
      <c r="F182" s="324"/>
      <c r="G182" s="324"/>
    </row>
    <row r="183" spans="1:7" s="154" customFormat="1">
      <c r="A183" s="245"/>
      <c r="B183" s="195" t="s">
        <v>90</v>
      </c>
      <c r="C183" s="192" t="s">
        <v>19</v>
      </c>
      <c r="D183" s="422">
        <v>2</v>
      </c>
      <c r="E183" s="324"/>
      <c r="F183" s="324"/>
      <c r="G183" s="324"/>
    </row>
    <row r="184" spans="1:7" s="154" customFormat="1" ht="39.6">
      <c r="A184" s="246">
        <v>4.4000000000000004</v>
      </c>
      <c r="B184" s="164" t="s">
        <v>427</v>
      </c>
      <c r="C184" s="190"/>
      <c r="D184" s="420"/>
      <c r="E184" s="327"/>
      <c r="F184" s="324"/>
      <c r="G184" s="324"/>
    </row>
    <row r="185" spans="1:7" s="154" customFormat="1" ht="26.4">
      <c r="A185" s="246"/>
      <c r="B185" s="167" t="s">
        <v>352</v>
      </c>
      <c r="C185" s="190"/>
      <c r="D185" s="420"/>
      <c r="E185" s="327"/>
      <c r="F185" s="324"/>
      <c r="G185" s="324"/>
    </row>
    <row r="186" spans="1:7" s="154" customFormat="1">
      <c r="A186" s="245" t="s">
        <v>335</v>
      </c>
      <c r="B186" s="195" t="s">
        <v>364</v>
      </c>
      <c r="C186" s="194" t="s">
        <v>11</v>
      </c>
      <c r="D186" s="423">
        <v>60</v>
      </c>
      <c r="E186" s="323"/>
      <c r="F186" s="324"/>
      <c r="G186" s="324"/>
    </row>
    <row r="187" spans="1:7" s="154" customFormat="1">
      <c r="A187" s="245" t="s">
        <v>336</v>
      </c>
      <c r="B187" s="195" t="s">
        <v>368</v>
      </c>
      <c r="C187" s="194" t="s">
        <v>11</v>
      </c>
      <c r="D187" s="423">
        <v>60</v>
      </c>
      <c r="E187" s="323"/>
      <c r="F187" s="324"/>
      <c r="G187" s="324"/>
    </row>
    <row r="188" spans="1:7" s="154" customFormat="1">
      <c r="A188" s="246">
        <v>4.5</v>
      </c>
      <c r="B188" s="196" t="s">
        <v>686</v>
      </c>
      <c r="C188" s="192"/>
      <c r="D188" s="422"/>
      <c r="E188" s="324"/>
      <c r="F188" s="324"/>
      <c r="G188" s="324"/>
    </row>
    <row r="189" spans="1:7" s="154" customFormat="1" ht="39.6">
      <c r="A189" s="246"/>
      <c r="B189" s="185" t="s">
        <v>687</v>
      </c>
      <c r="C189" s="192"/>
      <c r="D189" s="422"/>
      <c r="E189" s="324"/>
      <c r="F189" s="324"/>
      <c r="G189" s="324"/>
    </row>
    <row r="190" spans="1:7" s="154" customFormat="1">
      <c r="A190" s="246"/>
      <c r="B190" s="185" t="s">
        <v>90</v>
      </c>
      <c r="C190" s="192" t="s">
        <v>19</v>
      </c>
      <c r="D190" s="422">
        <v>1</v>
      </c>
      <c r="E190" s="324"/>
      <c r="F190" s="324"/>
      <c r="G190" s="324"/>
    </row>
    <row r="191" spans="1:7" s="154" customFormat="1">
      <c r="A191" s="245"/>
      <c r="B191" s="195" t="s">
        <v>88</v>
      </c>
      <c r="C191" s="192" t="s">
        <v>19</v>
      </c>
      <c r="D191" s="422">
        <v>1</v>
      </c>
      <c r="E191" s="324"/>
      <c r="F191" s="324"/>
      <c r="G191" s="324"/>
    </row>
    <row r="192" spans="1:7" s="154" customFormat="1" ht="16.2">
      <c r="A192" s="368">
        <v>5</v>
      </c>
      <c r="B192" s="369" t="s">
        <v>200</v>
      </c>
      <c r="C192" s="190"/>
      <c r="D192" s="420"/>
      <c r="E192" s="327"/>
      <c r="F192" s="324"/>
      <c r="G192" s="324"/>
    </row>
    <row r="193" spans="1:7" s="154" customFormat="1">
      <c r="A193" s="247">
        <v>5.0999999999999996</v>
      </c>
      <c r="B193" s="193" t="s">
        <v>102</v>
      </c>
      <c r="C193" s="192"/>
      <c r="D193" s="423"/>
      <c r="E193" s="323"/>
      <c r="F193" s="324"/>
      <c r="G193" s="324"/>
    </row>
    <row r="194" spans="1:7" s="154" customFormat="1" ht="52.8">
      <c r="A194" s="244"/>
      <c r="B194" s="197" t="s">
        <v>435</v>
      </c>
      <c r="C194" s="192" t="s">
        <v>52</v>
      </c>
      <c r="D194" s="423">
        <v>1</v>
      </c>
      <c r="E194" s="323"/>
      <c r="F194" s="324"/>
      <c r="G194" s="324"/>
    </row>
    <row r="195" spans="1:7" s="154" customFormat="1" ht="16.2">
      <c r="A195" s="368">
        <v>6</v>
      </c>
      <c r="B195" s="369" t="s">
        <v>128</v>
      </c>
      <c r="C195" s="190"/>
      <c r="D195" s="422"/>
      <c r="E195" s="324"/>
      <c r="F195" s="324"/>
      <c r="G195" s="324"/>
    </row>
    <row r="196" spans="1:7" s="154" customFormat="1">
      <c r="A196" s="246">
        <v>6.1</v>
      </c>
      <c r="B196" s="193" t="s">
        <v>130</v>
      </c>
      <c r="C196" s="192"/>
      <c r="D196" s="424"/>
      <c r="E196" s="328"/>
      <c r="F196" s="324"/>
      <c r="G196" s="324"/>
    </row>
    <row r="197" spans="1:7" s="154" customFormat="1" ht="39.6">
      <c r="A197" s="245"/>
      <c r="B197" s="197" t="s">
        <v>436</v>
      </c>
      <c r="C197" s="192"/>
      <c r="D197" s="424"/>
      <c r="E197" s="328"/>
      <c r="F197" s="324"/>
      <c r="G197" s="324"/>
    </row>
    <row r="198" spans="1:7" s="154" customFormat="1">
      <c r="A198" s="245"/>
      <c r="B198" s="191" t="s">
        <v>334</v>
      </c>
      <c r="C198" s="192" t="s">
        <v>19</v>
      </c>
      <c r="D198" s="424">
        <v>2</v>
      </c>
      <c r="E198" s="328"/>
      <c r="F198" s="324"/>
      <c r="G198" s="324"/>
    </row>
    <row r="199" spans="1:7" s="154" customFormat="1">
      <c r="A199" s="246">
        <v>6.2</v>
      </c>
      <c r="B199" s="193" t="s">
        <v>127</v>
      </c>
      <c r="C199" s="192"/>
      <c r="D199" s="424"/>
      <c r="E199" s="328"/>
      <c r="F199" s="324"/>
      <c r="G199" s="324"/>
    </row>
    <row r="200" spans="1:7" s="154" customFormat="1" ht="26.4">
      <c r="A200" s="245"/>
      <c r="B200" s="198" t="s">
        <v>431</v>
      </c>
      <c r="C200" s="192" t="s">
        <v>19</v>
      </c>
      <c r="D200" s="424">
        <v>1</v>
      </c>
      <c r="E200" s="328"/>
      <c r="F200" s="324"/>
      <c r="G200" s="324"/>
    </row>
    <row r="201" spans="1:7" ht="16.2">
      <c r="A201" s="248"/>
      <c r="B201" s="199"/>
      <c r="C201" s="200"/>
      <c r="D201" s="417"/>
      <c r="E201" s="324"/>
      <c r="F201" s="327"/>
      <c r="G201" s="159"/>
    </row>
    <row r="202" spans="1:7" ht="32.4">
      <c r="A202" s="240" t="s">
        <v>192</v>
      </c>
      <c r="B202" s="177" t="s">
        <v>437</v>
      </c>
      <c r="C202" s="176"/>
      <c r="D202" s="415"/>
      <c r="E202" s="330"/>
      <c r="F202" s="330"/>
      <c r="G202" s="342"/>
    </row>
    <row r="203" spans="1:7" ht="118.8">
      <c r="A203" s="235" t="s">
        <v>42</v>
      </c>
      <c r="B203" s="188" t="s">
        <v>438</v>
      </c>
      <c r="C203" s="162"/>
      <c r="D203" s="412"/>
      <c r="E203" s="324"/>
      <c r="F203" s="324"/>
      <c r="G203" s="162"/>
    </row>
    <row r="204" spans="1:7">
      <c r="A204" s="235" t="s">
        <v>43</v>
      </c>
      <c r="B204" s="275" t="s">
        <v>408</v>
      </c>
      <c r="C204" s="162" t="s">
        <v>325</v>
      </c>
      <c r="D204" s="412">
        <v>1</v>
      </c>
      <c r="E204" s="324"/>
      <c r="F204" s="324"/>
      <c r="G204" s="324"/>
    </row>
    <row r="205" spans="1:7" s="154" customFormat="1" ht="16.2">
      <c r="A205" s="368" t="s">
        <v>71</v>
      </c>
      <c r="B205" s="369" t="s">
        <v>337</v>
      </c>
      <c r="C205" s="189"/>
      <c r="D205" s="419"/>
      <c r="E205" s="327"/>
      <c r="F205" s="327"/>
      <c r="G205" s="324"/>
    </row>
    <row r="206" spans="1:7" s="154" customFormat="1" ht="16.2">
      <c r="A206" s="368">
        <v>2</v>
      </c>
      <c r="B206" s="369" t="s">
        <v>195</v>
      </c>
      <c r="C206" s="201"/>
      <c r="D206" s="425"/>
      <c r="E206" s="324"/>
      <c r="F206" s="324"/>
      <c r="G206" s="324"/>
    </row>
    <row r="207" spans="1:7" s="154" customFormat="1" ht="26.4">
      <c r="A207" s="249">
        <v>2.1</v>
      </c>
      <c r="B207" s="183" t="s">
        <v>196</v>
      </c>
      <c r="C207" s="201"/>
      <c r="D207" s="425"/>
      <c r="E207" s="324"/>
      <c r="F207" s="324"/>
      <c r="G207" s="324"/>
    </row>
    <row r="208" spans="1:7" s="154" customFormat="1">
      <c r="A208" s="250" t="s">
        <v>222</v>
      </c>
      <c r="B208" s="197" t="s">
        <v>338</v>
      </c>
      <c r="C208" s="201" t="s">
        <v>4</v>
      </c>
      <c r="D208" s="425">
        <v>28.626918750000005</v>
      </c>
      <c r="E208" s="324"/>
      <c r="F208" s="324"/>
      <c r="G208" s="324"/>
    </row>
    <row r="209" spans="1:7" s="154" customFormat="1" ht="16.2">
      <c r="A209" s="368">
        <v>3</v>
      </c>
      <c r="B209" s="369" t="s">
        <v>339</v>
      </c>
      <c r="C209" s="201"/>
      <c r="D209" s="425"/>
      <c r="E209" s="324"/>
      <c r="F209" s="324"/>
      <c r="G209" s="324"/>
    </row>
    <row r="210" spans="1:7" s="154" customFormat="1">
      <c r="A210" s="249"/>
      <c r="B210" s="164" t="s">
        <v>439</v>
      </c>
      <c r="C210" s="201"/>
      <c r="D210" s="425"/>
      <c r="E210" s="324"/>
      <c r="F210" s="324"/>
      <c r="G210" s="324"/>
    </row>
    <row r="211" spans="1:7" s="154" customFormat="1">
      <c r="A211" s="250"/>
      <c r="B211" s="197" t="s">
        <v>338</v>
      </c>
      <c r="C211" s="201" t="s">
        <v>151</v>
      </c>
      <c r="D211" s="425">
        <v>2.8626918750000008</v>
      </c>
      <c r="E211" s="324"/>
      <c r="F211" s="324"/>
      <c r="G211" s="324"/>
    </row>
    <row r="212" spans="1:7" s="154" customFormat="1" ht="16.2">
      <c r="A212" s="368">
        <v>4</v>
      </c>
      <c r="B212" s="369" t="s">
        <v>54</v>
      </c>
      <c r="C212" s="201"/>
      <c r="D212" s="425"/>
      <c r="E212" s="324"/>
      <c r="F212" s="324"/>
      <c r="G212" s="324"/>
    </row>
    <row r="213" spans="1:7" s="154" customFormat="1">
      <c r="A213" s="370">
        <v>4.0999999999999996</v>
      </c>
      <c r="B213" s="164" t="s">
        <v>672</v>
      </c>
      <c r="C213" s="201"/>
      <c r="D213" s="425"/>
      <c r="E213" s="324"/>
      <c r="F213" s="324"/>
      <c r="G213" s="324"/>
    </row>
    <row r="214" spans="1:7" s="154" customFormat="1">
      <c r="A214" s="371"/>
      <c r="B214" s="202" t="s">
        <v>363</v>
      </c>
      <c r="C214" s="201" t="s">
        <v>19</v>
      </c>
      <c r="D214" s="425">
        <v>1</v>
      </c>
      <c r="E214" s="324"/>
      <c r="F214" s="324"/>
      <c r="G214" s="324"/>
    </row>
    <row r="215" spans="1:7" s="154" customFormat="1">
      <c r="A215" s="370">
        <v>4.2</v>
      </c>
      <c r="B215" s="164" t="s">
        <v>688</v>
      </c>
      <c r="C215" s="201"/>
      <c r="D215" s="425"/>
      <c r="E215" s="324"/>
      <c r="F215" s="324"/>
      <c r="G215" s="324"/>
    </row>
    <row r="216" spans="1:7" s="154" customFormat="1">
      <c r="A216" s="371"/>
      <c r="B216" s="195" t="s">
        <v>365</v>
      </c>
      <c r="C216" s="201" t="s">
        <v>19</v>
      </c>
      <c r="D216" s="425">
        <v>2</v>
      </c>
      <c r="E216" s="324"/>
      <c r="F216" s="324"/>
      <c r="G216" s="324"/>
    </row>
    <row r="217" spans="1:7" s="154" customFormat="1" ht="39.6">
      <c r="A217" s="370">
        <v>4.3</v>
      </c>
      <c r="B217" s="164" t="s">
        <v>423</v>
      </c>
      <c r="C217" s="201"/>
      <c r="D217" s="425"/>
      <c r="E217" s="324"/>
      <c r="F217" s="324"/>
      <c r="G217" s="324"/>
    </row>
    <row r="218" spans="1:7" s="154" customFormat="1">
      <c r="A218" s="371" t="s">
        <v>340</v>
      </c>
      <c r="B218" s="195" t="s">
        <v>364</v>
      </c>
      <c r="C218" s="201" t="s">
        <v>1</v>
      </c>
      <c r="D218" s="425">
        <v>1</v>
      </c>
      <c r="E218" s="324"/>
      <c r="F218" s="324"/>
      <c r="G218" s="324"/>
    </row>
    <row r="219" spans="1:7" s="154" customFormat="1">
      <c r="A219" s="371" t="s">
        <v>341</v>
      </c>
      <c r="B219" s="195" t="s">
        <v>365</v>
      </c>
      <c r="C219" s="201" t="s">
        <v>1</v>
      </c>
      <c r="D219" s="425">
        <v>1</v>
      </c>
      <c r="E219" s="324"/>
      <c r="F219" s="324"/>
      <c r="G219" s="324"/>
    </row>
    <row r="220" spans="1:7" s="154" customFormat="1" ht="39.6">
      <c r="A220" s="370">
        <v>4.4000000000000004</v>
      </c>
      <c r="B220" s="164" t="s">
        <v>427</v>
      </c>
      <c r="C220" s="201"/>
      <c r="D220" s="425">
        <v>0</v>
      </c>
      <c r="E220" s="324"/>
      <c r="F220" s="324"/>
      <c r="G220" s="324"/>
    </row>
    <row r="221" spans="1:7" s="154" customFormat="1" ht="26.4">
      <c r="A221" s="370"/>
      <c r="B221" s="167" t="s">
        <v>352</v>
      </c>
      <c r="C221" s="201"/>
      <c r="D221" s="425"/>
      <c r="E221" s="324"/>
      <c r="F221" s="324"/>
      <c r="G221" s="324"/>
    </row>
    <row r="222" spans="1:7" s="154" customFormat="1">
      <c r="A222" s="371" t="s">
        <v>335</v>
      </c>
      <c r="B222" s="195" t="s">
        <v>364</v>
      </c>
      <c r="C222" s="203" t="s">
        <v>11</v>
      </c>
      <c r="D222" s="425">
        <v>30</v>
      </c>
      <c r="E222" s="324"/>
      <c r="F222" s="324"/>
      <c r="G222" s="324"/>
    </row>
    <row r="223" spans="1:7" s="154" customFormat="1">
      <c r="A223" s="371" t="s">
        <v>336</v>
      </c>
      <c r="B223" s="195" t="s">
        <v>366</v>
      </c>
      <c r="C223" s="203" t="s">
        <v>11</v>
      </c>
      <c r="D223" s="425">
        <v>30</v>
      </c>
      <c r="E223" s="324"/>
      <c r="F223" s="324"/>
      <c r="G223" s="324"/>
    </row>
    <row r="224" spans="1:7" s="154" customFormat="1" ht="39.6">
      <c r="A224" s="370">
        <v>4.5</v>
      </c>
      <c r="B224" s="183" t="s">
        <v>689</v>
      </c>
      <c r="C224" s="201"/>
      <c r="D224" s="425"/>
      <c r="E224" s="324"/>
      <c r="F224" s="324"/>
      <c r="G224" s="324"/>
    </row>
    <row r="225" spans="1:7" s="154" customFormat="1">
      <c r="A225" s="371" t="s">
        <v>342</v>
      </c>
      <c r="B225" s="195" t="s">
        <v>343</v>
      </c>
      <c r="C225" s="201" t="s">
        <v>1</v>
      </c>
      <c r="D225" s="425">
        <v>1</v>
      </c>
      <c r="E225" s="324"/>
      <c r="F225" s="324"/>
      <c r="G225" s="324"/>
    </row>
    <row r="226" spans="1:7" s="154" customFormat="1">
      <c r="A226" s="371" t="s">
        <v>344</v>
      </c>
      <c r="B226" s="195" t="s">
        <v>387</v>
      </c>
      <c r="C226" s="201" t="s">
        <v>1</v>
      </c>
      <c r="D226" s="425">
        <v>1</v>
      </c>
      <c r="E226" s="324"/>
      <c r="F226" s="324"/>
      <c r="G226" s="324"/>
    </row>
    <row r="227" spans="1:7" s="154" customFormat="1" ht="16.2">
      <c r="A227" s="368">
        <v>5</v>
      </c>
      <c r="B227" s="369" t="s">
        <v>345</v>
      </c>
      <c r="C227" s="201"/>
      <c r="D227" s="425"/>
      <c r="E227" s="324"/>
      <c r="F227" s="324"/>
      <c r="G227" s="324"/>
    </row>
    <row r="228" spans="1:7" s="154" customFormat="1">
      <c r="A228" s="370">
        <v>5.2</v>
      </c>
      <c r="B228" s="204" t="s">
        <v>346</v>
      </c>
      <c r="C228" s="203"/>
      <c r="D228" s="425"/>
      <c r="E228" s="324"/>
      <c r="F228" s="324"/>
      <c r="G228" s="324"/>
    </row>
    <row r="229" spans="1:7" s="154" customFormat="1" ht="52.8">
      <c r="A229" s="250"/>
      <c r="B229" s="197" t="s">
        <v>440</v>
      </c>
      <c r="C229" s="203" t="s">
        <v>53</v>
      </c>
      <c r="D229" s="425">
        <v>1</v>
      </c>
      <c r="E229" s="324"/>
      <c r="F229" s="324"/>
      <c r="G229" s="324"/>
    </row>
    <row r="230" spans="1:7" s="154" customFormat="1" ht="16.2">
      <c r="A230" s="368">
        <v>6</v>
      </c>
      <c r="B230" s="369" t="s">
        <v>128</v>
      </c>
      <c r="C230" s="201"/>
      <c r="D230" s="425"/>
      <c r="E230" s="324"/>
      <c r="F230" s="324"/>
      <c r="G230" s="324"/>
    </row>
    <row r="231" spans="1:7" s="154" customFormat="1">
      <c r="A231" s="370">
        <v>6.1</v>
      </c>
      <c r="B231" s="193" t="s">
        <v>130</v>
      </c>
      <c r="C231" s="201"/>
      <c r="D231" s="425"/>
      <c r="E231" s="324"/>
      <c r="F231" s="324"/>
      <c r="G231" s="324"/>
    </row>
    <row r="232" spans="1:7" s="154" customFormat="1" ht="39.6">
      <c r="A232" s="250"/>
      <c r="B232" s="197" t="s">
        <v>669</v>
      </c>
      <c r="C232" s="372"/>
      <c r="D232" s="425"/>
      <c r="E232" s="324"/>
      <c r="F232" s="324"/>
      <c r="G232" s="324"/>
    </row>
    <row r="233" spans="1:7" s="154" customFormat="1">
      <c r="A233" s="371" t="s">
        <v>175</v>
      </c>
      <c r="B233" s="197" t="s">
        <v>386</v>
      </c>
      <c r="C233" s="192" t="s">
        <v>19</v>
      </c>
      <c r="D233" s="425">
        <v>1</v>
      </c>
      <c r="E233" s="324"/>
      <c r="F233" s="324"/>
      <c r="G233" s="324"/>
    </row>
    <row r="234" spans="1:7" s="154" customFormat="1">
      <c r="A234" s="371" t="s">
        <v>176</v>
      </c>
      <c r="B234" s="197" t="s">
        <v>385</v>
      </c>
      <c r="C234" s="192" t="s">
        <v>19</v>
      </c>
      <c r="D234" s="425">
        <v>1</v>
      </c>
      <c r="E234" s="324"/>
      <c r="F234" s="324"/>
      <c r="G234" s="324"/>
    </row>
    <row r="235" spans="1:7" s="154" customFormat="1">
      <c r="A235" s="249">
        <v>6.2</v>
      </c>
      <c r="B235" s="204" t="s">
        <v>347</v>
      </c>
      <c r="C235" s="201"/>
      <c r="D235" s="425"/>
      <c r="E235" s="324"/>
      <c r="F235" s="324"/>
      <c r="G235" s="324"/>
    </row>
    <row r="236" spans="1:7" s="154" customFormat="1" ht="26.4">
      <c r="A236" s="371" t="s">
        <v>223</v>
      </c>
      <c r="B236" s="198" t="s">
        <v>431</v>
      </c>
      <c r="C236" s="192" t="s">
        <v>19</v>
      </c>
      <c r="D236" s="425">
        <v>1</v>
      </c>
      <c r="E236" s="324"/>
      <c r="F236" s="324"/>
      <c r="G236" s="324"/>
    </row>
    <row r="237" spans="1:7" ht="16.2">
      <c r="A237" s="248"/>
      <c r="B237" s="199"/>
      <c r="C237" s="200"/>
      <c r="D237" s="417"/>
      <c r="E237" s="324"/>
      <c r="F237" s="327"/>
      <c r="G237" s="159"/>
    </row>
    <row r="238" spans="1:7" ht="32.4">
      <c r="A238" s="240" t="s">
        <v>513</v>
      </c>
      <c r="B238" s="177" t="s">
        <v>690</v>
      </c>
      <c r="C238" s="176" t="s">
        <v>19</v>
      </c>
      <c r="D238" s="415">
        <v>1</v>
      </c>
      <c r="E238" s="330"/>
      <c r="F238" s="330"/>
      <c r="G238" s="342"/>
    </row>
    <row r="239" spans="1:7" ht="16.2">
      <c r="A239" s="251">
        <v>1</v>
      </c>
      <c r="B239" s="173" t="s">
        <v>240</v>
      </c>
      <c r="C239" s="207"/>
      <c r="D239" s="417"/>
      <c r="E239" s="324"/>
      <c r="F239" s="327"/>
      <c r="G239" s="159"/>
    </row>
    <row r="240" spans="1:7" ht="70.95" customHeight="1">
      <c r="A240" s="251">
        <v>1.1000000000000001</v>
      </c>
      <c r="B240" s="166" t="s">
        <v>623</v>
      </c>
      <c r="C240" s="453" t="s">
        <v>417</v>
      </c>
      <c r="D240" s="455" t="s">
        <v>416</v>
      </c>
      <c r="E240" s="458"/>
      <c r="F240" s="458"/>
      <c r="G240" s="454"/>
    </row>
    <row r="241" spans="1:7" ht="18.75" customHeight="1">
      <c r="A241" s="251">
        <v>2</v>
      </c>
      <c r="B241" s="173" t="s">
        <v>236</v>
      </c>
      <c r="C241" s="453"/>
      <c r="D241" s="456"/>
      <c r="E241" s="459"/>
      <c r="F241" s="459"/>
      <c r="G241" s="454"/>
    </row>
    <row r="242" spans="1:7" ht="39.6">
      <c r="A242" s="251">
        <v>2.1</v>
      </c>
      <c r="B242" s="164" t="s">
        <v>443</v>
      </c>
      <c r="C242" s="453"/>
      <c r="D242" s="456"/>
      <c r="E242" s="459"/>
      <c r="F242" s="459"/>
      <c r="G242" s="454"/>
    </row>
    <row r="243" spans="1:7" ht="18.75" customHeight="1">
      <c r="A243" s="252" t="s">
        <v>222</v>
      </c>
      <c r="B243" s="164" t="s">
        <v>244</v>
      </c>
      <c r="C243" s="453"/>
      <c r="D243" s="456"/>
      <c r="E243" s="459"/>
      <c r="F243" s="459"/>
      <c r="G243" s="454"/>
    </row>
    <row r="244" spans="1:7" ht="52.8">
      <c r="A244" s="251">
        <v>2.2000000000000002</v>
      </c>
      <c r="B244" s="164" t="s">
        <v>448</v>
      </c>
      <c r="C244" s="453"/>
      <c r="D244" s="456"/>
      <c r="E244" s="459"/>
      <c r="F244" s="459"/>
      <c r="G244" s="454"/>
    </row>
    <row r="245" spans="1:7" ht="18.75" customHeight="1">
      <c r="A245" s="252" t="s">
        <v>243</v>
      </c>
      <c r="B245" s="164" t="s">
        <v>244</v>
      </c>
      <c r="C245" s="453"/>
      <c r="D245" s="456"/>
      <c r="E245" s="459"/>
      <c r="F245" s="459"/>
      <c r="G245" s="454"/>
    </row>
    <row r="246" spans="1:7" ht="18.75" customHeight="1">
      <c r="A246" s="251">
        <v>3</v>
      </c>
      <c r="B246" s="173" t="s">
        <v>237</v>
      </c>
      <c r="C246" s="453"/>
      <c r="D246" s="456"/>
      <c r="E246" s="459"/>
      <c r="F246" s="459"/>
      <c r="G246" s="454"/>
    </row>
    <row r="247" spans="1:7" ht="26.4">
      <c r="A247" s="254">
        <v>3.1</v>
      </c>
      <c r="B247" s="164" t="s">
        <v>444</v>
      </c>
      <c r="C247" s="453"/>
      <c r="D247" s="456"/>
      <c r="E247" s="459"/>
      <c r="F247" s="459"/>
      <c r="G247" s="454"/>
    </row>
    <row r="248" spans="1:7" ht="18.75" customHeight="1">
      <c r="A248" s="251">
        <v>4</v>
      </c>
      <c r="B248" s="173" t="s">
        <v>241</v>
      </c>
      <c r="C248" s="453"/>
      <c r="D248" s="456"/>
      <c r="E248" s="459"/>
      <c r="F248" s="459"/>
      <c r="G248" s="454"/>
    </row>
    <row r="249" spans="1:7" ht="79.2">
      <c r="A249" s="254">
        <v>4.0999999999999996</v>
      </c>
      <c r="B249" s="164" t="s">
        <v>445</v>
      </c>
      <c r="C249" s="453"/>
      <c r="D249" s="456"/>
      <c r="E249" s="459"/>
      <c r="F249" s="459"/>
      <c r="G249" s="454"/>
    </row>
    <row r="250" spans="1:7" ht="18.75" customHeight="1">
      <c r="A250" s="255">
        <v>5</v>
      </c>
      <c r="B250" s="173" t="s">
        <v>238</v>
      </c>
      <c r="C250" s="453"/>
      <c r="D250" s="456"/>
      <c r="E250" s="459"/>
      <c r="F250" s="459"/>
      <c r="G250" s="454"/>
    </row>
    <row r="251" spans="1:7" ht="26.4">
      <c r="A251" s="255">
        <v>5.0999999999999996</v>
      </c>
      <c r="B251" s="166" t="s">
        <v>449</v>
      </c>
      <c r="C251" s="453"/>
      <c r="D251" s="456"/>
      <c r="E251" s="459"/>
      <c r="F251" s="459"/>
      <c r="G251" s="454"/>
    </row>
    <row r="252" spans="1:7" ht="18.75" customHeight="1">
      <c r="A252" s="254" t="s">
        <v>246</v>
      </c>
      <c r="B252" s="166" t="s">
        <v>244</v>
      </c>
      <c r="C252" s="453"/>
      <c r="D252" s="456"/>
      <c r="E252" s="459"/>
      <c r="F252" s="459"/>
      <c r="G252" s="454"/>
    </row>
    <row r="253" spans="1:7" ht="26.4">
      <c r="A253" s="255">
        <v>5.2</v>
      </c>
      <c r="B253" s="166" t="s">
        <v>446</v>
      </c>
      <c r="C253" s="453"/>
      <c r="D253" s="456"/>
      <c r="E253" s="459"/>
      <c r="F253" s="459"/>
      <c r="G253" s="454"/>
    </row>
    <row r="254" spans="1:7" ht="18.75" customHeight="1">
      <c r="A254" s="254" t="s">
        <v>247</v>
      </c>
      <c r="B254" s="166" t="s">
        <v>244</v>
      </c>
      <c r="C254" s="453"/>
      <c r="D254" s="456"/>
      <c r="E254" s="459"/>
      <c r="F254" s="459"/>
      <c r="G254" s="454"/>
    </row>
    <row r="255" spans="1:7" ht="26.4">
      <c r="A255" s="255">
        <v>5.3</v>
      </c>
      <c r="B255" s="206" t="s">
        <v>447</v>
      </c>
      <c r="C255" s="453"/>
      <c r="D255" s="456"/>
      <c r="E255" s="459"/>
      <c r="F255" s="459"/>
      <c r="G255" s="454"/>
    </row>
    <row r="256" spans="1:7" ht="18.75" customHeight="1">
      <c r="A256" s="254" t="s">
        <v>248</v>
      </c>
      <c r="B256" s="166" t="s">
        <v>244</v>
      </c>
      <c r="C256" s="453"/>
      <c r="D256" s="456"/>
      <c r="E256" s="459"/>
      <c r="F256" s="459"/>
      <c r="G256" s="454"/>
    </row>
    <row r="257" spans="1:8" ht="18.75" customHeight="1">
      <c r="A257" s="256" t="s">
        <v>12</v>
      </c>
      <c r="B257" s="208" t="s">
        <v>242</v>
      </c>
      <c r="C257" s="453"/>
      <c r="D257" s="456"/>
      <c r="E257" s="459"/>
      <c r="F257" s="459"/>
      <c r="G257" s="454"/>
    </row>
    <row r="258" spans="1:8" ht="52.8">
      <c r="A258" s="257" t="s">
        <v>13</v>
      </c>
      <c r="B258" s="164" t="s">
        <v>450</v>
      </c>
      <c r="C258" s="453"/>
      <c r="D258" s="457"/>
      <c r="E258" s="460"/>
      <c r="F258" s="460"/>
      <c r="G258" s="454"/>
    </row>
    <row r="259" spans="1:8">
      <c r="A259" s="236"/>
      <c r="B259" s="160"/>
      <c r="C259" s="162"/>
      <c r="D259" s="417"/>
      <c r="E259" s="324"/>
      <c r="F259" s="324"/>
      <c r="G259" s="162"/>
    </row>
    <row r="260" spans="1:8" ht="32.4">
      <c r="A260" s="240" t="s">
        <v>523</v>
      </c>
      <c r="B260" s="177" t="s">
        <v>451</v>
      </c>
      <c r="C260" s="176" t="s">
        <v>19</v>
      </c>
      <c r="D260" s="415">
        <v>2</v>
      </c>
      <c r="E260" s="330"/>
      <c r="F260" s="330"/>
      <c r="G260" s="342"/>
    </row>
    <row r="261" spans="1:8" ht="39.6">
      <c r="A261" s="235" t="s">
        <v>42</v>
      </c>
      <c r="B261" s="160" t="s">
        <v>700</v>
      </c>
      <c r="C261" s="162"/>
      <c r="D261" s="417"/>
      <c r="E261" s="324"/>
      <c r="F261" s="324"/>
      <c r="G261" s="162"/>
    </row>
    <row r="262" spans="1:8">
      <c r="A262" s="236"/>
      <c r="B262" s="209" t="s">
        <v>409</v>
      </c>
      <c r="C262" s="162" t="s">
        <v>53</v>
      </c>
      <c r="D262" s="412">
        <v>2</v>
      </c>
      <c r="E262" s="324"/>
      <c r="F262" s="324"/>
      <c r="G262" s="324"/>
    </row>
    <row r="263" spans="1:8">
      <c r="A263" s="236"/>
      <c r="B263" s="209"/>
      <c r="C263" s="162"/>
      <c r="D263" s="417"/>
      <c r="E263" s="324"/>
      <c r="F263" s="324"/>
      <c r="G263" s="162"/>
    </row>
    <row r="264" spans="1:8" ht="32.4">
      <c r="A264" s="240" t="s">
        <v>524</v>
      </c>
      <c r="B264" s="177" t="s">
        <v>625</v>
      </c>
      <c r="C264" s="176" t="s">
        <v>19</v>
      </c>
      <c r="D264" s="415">
        <v>1</v>
      </c>
      <c r="E264" s="330"/>
      <c r="F264" s="330"/>
      <c r="G264" s="342"/>
      <c r="H264" s="359"/>
    </row>
    <row r="265" spans="1:8" ht="16.2">
      <c r="A265" s="235" t="s">
        <v>42</v>
      </c>
      <c r="B265" s="199" t="s">
        <v>322</v>
      </c>
      <c r="C265" s="159"/>
      <c r="D265" s="412"/>
      <c r="E265" s="324"/>
      <c r="F265" s="327"/>
      <c r="G265" s="159"/>
    </row>
    <row r="266" spans="1:8" ht="26.4">
      <c r="A266" s="236" t="s">
        <v>43</v>
      </c>
      <c r="B266" s="164" t="s">
        <v>624</v>
      </c>
      <c r="C266" s="169" t="s">
        <v>11</v>
      </c>
      <c r="D266" s="413">
        <v>50</v>
      </c>
      <c r="E266" s="328"/>
      <c r="F266" s="327"/>
      <c r="G266" s="324"/>
    </row>
    <row r="267" spans="1:8" ht="26.4">
      <c r="A267" s="236" t="s">
        <v>45</v>
      </c>
      <c r="B267" s="164" t="s">
        <v>418</v>
      </c>
      <c r="C267" s="169" t="s">
        <v>325</v>
      </c>
      <c r="D267" s="413">
        <v>1</v>
      </c>
      <c r="E267" s="328"/>
      <c r="F267" s="327"/>
      <c r="G267" s="324"/>
    </row>
    <row r="268" spans="1:8" ht="39.6">
      <c r="A268" s="236" t="s">
        <v>75</v>
      </c>
      <c r="B268" s="164" t="s">
        <v>622</v>
      </c>
      <c r="C268" s="169" t="s">
        <v>11</v>
      </c>
      <c r="D268" s="412">
        <v>300</v>
      </c>
      <c r="E268" s="324"/>
      <c r="F268" s="324"/>
      <c r="G268" s="324"/>
    </row>
    <row r="269" spans="1:8" s="123" customFormat="1">
      <c r="A269" s="236" t="s">
        <v>582</v>
      </c>
      <c r="B269" s="164" t="s">
        <v>583</v>
      </c>
      <c r="C269" s="169" t="s">
        <v>19</v>
      </c>
      <c r="D269" s="412">
        <v>1</v>
      </c>
      <c r="E269" s="324"/>
      <c r="F269" s="324"/>
      <c r="G269" s="324"/>
    </row>
    <row r="270" spans="1:8">
      <c r="A270" s="236"/>
      <c r="B270" s="160"/>
      <c r="C270" s="162"/>
      <c r="D270" s="412"/>
      <c r="E270" s="324"/>
      <c r="F270" s="324"/>
      <c r="G270" s="162"/>
    </row>
    <row r="271" spans="1:8" s="149" customFormat="1" ht="16.2">
      <c r="A271" s="240" t="s">
        <v>221</v>
      </c>
      <c r="B271" s="177" t="s">
        <v>252</v>
      </c>
      <c r="C271" s="210"/>
      <c r="D271" s="426"/>
      <c r="E271" s="333"/>
      <c r="F271" s="333"/>
      <c r="G271" s="342"/>
    </row>
    <row r="272" spans="1:8">
      <c r="A272" s="258" t="s">
        <v>42</v>
      </c>
      <c r="B272" s="212" t="s">
        <v>235</v>
      </c>
      <c r="C272" s="213"/>
      <c r="D272" s="412"/>
      <c r="E272" s="324"/>
      <c r="F272" s="324"/>
      <c r="G272" s="162"/>
    </row>
    <row r="273" spans="1:7" ht="52.8">
      <c r="A273" s="252" t="s">
        <v>43</v>
      </c>
      <c r="B273" s="214" t="s">
        <v>691</v>
      </c>
      <c r="C273" s="213"/>
      <c r="D273" s="412"/>
      <c r="E273" s="324"/>
      <c r="F273" s="324"/>
      <c r="G273" s="162"/>
    </row>
    <row r="274" spans="1:7">
      <c r="A274" s="252" t="s">
        <v>44</v>
      </c>
      <c r="B274" s="214" t="s">
        <v>410</v>
      </c>
      <c r="C274" s="213" t="s">
        <v>1</v>
      </c>
      <c r="D274" s="412">
        <v>2</v>
      </c>
      <c r="E274" s="329"/>
      <c r="F274" s="329"/>
      <c r="G274" s="324"/>
    </row>
    <row r="275" spans="1:7" s="154" customFormat="1">
      <c r="A275" s="252" t="s">
        <v>245</v>
      </c>
      <c r="B275" s="214" t="s">
        <v>698</v>
      </c>
      <c r="C275" s="215" t="s">
        <v>1</v>
      </c>
      <c r="D275" s="427">
        <v>2</v>
      </c>
      <c r="E275" s="344"/>
      <c r="F275" s="329"/>
      <c r="G275" s="324"/>
    </row>
    <row r="276" spans="1:7" s="154" customFormat="1">
      <c r="A276" s="252" t="s">
        <v>581</v>
      </c>
      <c r="B276" s="214" t="s">
        <v>411</v>
      </c>
      <c r="C276" s="215" t="s">
        <v>1</v>
      </c>
      <c r="D276" s="427">
        <v>2</v>
      </c>
      <c r="E276" s="344"/>
      <c r="F276" s="329"/>
      <c r="G276" s="324"/>
    </row>
    <row r="277" spans="1:7" s="154" customFormat="1">
      <c r="A277" s="252" t="s">
        <v>371</v>
      </c>
      <c r="B277" s="214" t="s">
        <v>381</v>
      </c>
      <c r="C277" s="215" t="s">
        <v>1</v>
      </c>
      <c r="D277" s="427">
        <v>4</v>
      </c>
      <c r="E277" s="344"/>
      <c r="F277" s="329"/>
      <c r="G277" s="324"/>
    </row>
    <row r="278" spans="1:7" s="154" customFormat="1">
      <c r="A278" s="252" t="s">
        <v>372</v>
      </c>
      <c r="B278" s="214" t="s">
        <v>699</v>
      </c>
      <c r="C278" s="215" t="s">
        <v>1</v>
      </c>
      <c r="D278" s="427">
        <v>2</v>
      </c>
      <c r="E278" s="344"/>
      <c r="F278" s="329"/>
      <c r="G278" s="324"/>
    </row>
    <row r="279" spans="1:7" s="154" customFormat="1">
      <c r="A279" s="252" t="s">
        <v>373</v>
      </c>
      <c r="B279" s="214" t="s">
        <v>580</v>
      </c>
      <c r="C279" s="215" t="s">
        <v>1</v>
      </c>
      <c r="D279" s="427">
        <v>2</v>
      </c>
      <c r="E279" s="344"/>
      <c r="F279" s="329"/>
      <c r="G279" s="324"/>
    </row>
    <row r="280" spans="1:7" s="154" customFormat="1">
      <c r="A280" s="252" t="s">
        <v>374</v>
      </c>
      <c r="B280" s="214" t="s">
        <v>412</v>
      </c>
      <c r="C280" s="215" t="s">
        <v>1</v>
      </c>
      <c r="D280" s="427">
        <v>2</v>
      </c>
      <c r="E280" s="344"/>
      <c r="F280" s="329"/>
      <c r="G280" s="324"/>
    </row>
    <row r="281" spans="1:7" s="154" customFormat="1">
      <c r="A281" s="252"/>
      <c r="B281" s="214"/>
      <c r="C281" s="215"/>
      <c r="D281" s="427"/>
      <c r="E281" s="344"/>
      <c r="F281" s="329"/>
      <c r="G281" s="324"/>
    </row>
    <row r="282" spans="1:7" s="154" customFormat="1">
      <c r="A282" s="252"/>
      <c r="B282" s="212" t="s">
        <v>378</v>
      </c>
      <c r="C282" s="215"/>
      <c r="D282" s="427"/>
      <c r="E282" s="344"/>
      <c r="F282" s="329"/>
      <c r="G282" s="324"/>
    </row>
    <row r="283" spans="1:7" s="154" customFormat="1" ht="39.6">
      <c r="A283" s="251">
        <v>1.2</v>
      </c>
      <c r="B283" s="214" t="s">
        <v>452</v>
      </c>
      <c r="C283" s="215"/>
      <c r="D283" s="427"/>
      <c r="E283" s="344"/>
      <c r="F283" s="329"/>
      <c r="G283" s="324"/>
    </row>
    <row r="284" spans="1:7" s="154" customFormat="1">
      <c r="A284" s="252" t="s">
        <v>201</v>
      </c>
      <c r="B284" s="214" t="s">
        <v>413</v>
      </c>
      <c r="C284" s="215" t="s">
        <v>1</v>
      </c>
      <c r="D284" s="427">
        <v>1</v>
      </c>
      <c r="E284" s="344"/>
      <c r="F284" s="329"/>
      <c r="G284" s="324"/>
    </row>
    <row r="285" spans="1:7" s="154" customFormat="1">
      <c r="A285" s="252"/>
      <c r="B285" s="214"/>
      <c r="C285" s="215"/>
      <c r="D285" s="427"/>
      <c r="E285" s="344"/>
      <c r="F285" s="329"/>
      <c r="G285" s="324"/>
    </row>
    <row r="286" spans="1:7">
      <c r="A286" s="238" t="s">
        <v>571</v>
      </c>
      <c r="B286" s="164" t="s">
        <v>692</v>
      </c>
      <c r="C286" s="165"/>
      <c r="D286" s="406"/>
      <c r="E286" s="329"/>
      <c r="F286" s="329"/>
      <c r="G286" s="324"/>
    </row>
    <row r="287" spans="1:7">
      <c r="A287" s="239" t="s">
        <v>30</v>
      </c>
      <c r="B287" s="164" t="s">
        <v>326</v>
      </c>
      <c r="C287" s="213" t="s">
        <v>1</v>
      </c>
      <c r="D287" s="406">
        <v>13</v>
      </c>
      <c r="E287" s="329"/>
      <c r="F287" s="329"/>
      <c r="G287" s="324"/>
    </row>
    <row r="288" spans="1:7">
      <c r="A288" s="239" t="s">
        <v>568</v>
      </c>
      <c r="B288" s="164" t="s">
        <v>179</v>
      </c>
      <c r="C288" s="213" t="s">
        <v>1</v>
      </c>
      <c r="D288" s="406">
        <v>4</v>
      </c>
      <c r="E288" s="329"/>
      <c r="F288" s="329"/>
      <c r="G288" s="324"/>
    </row>
    <row r="289" spans="1:7">
      <c r="A289" s="239" t="s">
        <v>569</v>
      </c>
      <c r="B289" s="164" t="s">
        <v>88</v>
      </c>
      <c r="C289" s="213" t="s">
        <v>1</v>
      </c>
      <c r="D289" s="406">
        <v>10</v>
      </c>
      <c r="E289" s="329"/>
      <c r="F289" s="329"/>
      <c r="G289" s="324"/>
    </row>
    <row r="290" spans="1:7">
      <c r="A290" s="239" t="s">
        <v>570</v>
      </c>
      <c r="B290" s="217" t="s">
        <v>369</v>
      </c>
      <c r="C290" s="213" t="s">
        <v>1</v>
      </c>
      <c r="D290" s="406">
        <v>10</v>
      </c>
      <c r="E290" s="329"/>
      <c r="F290" s="329"/>
      <c r="G290" s="324"/>
    </row>
    <row r="291" spans="1:7" s="148" customFormat="1" ht="39.6">
      <c r="A291" s="356">
        <v>3</v>
      </c>
      <c r="B291" s="164" t="s">
        <v>693</v>
      </c>
      <c r="C291" s="184"/>
      <c r="D291" s="428"/>
      <c r="E291" s="344"/>
      <c r="F291" s="344"/>
      <c r="G291" s="324"/>
    </row>
    <row r="292" spans="1:7" s="148" customFormat="1">
      <c r="A292" s="252">
        <v>3.1</v>
      </c>
      <c r="B292" s="164" t="s">
        <v>326</v>
      </c>
      <c r="C292" s="213" t="s">
        <v>1</v>
      </c>
      <c r="D292" s="428">
        <v>6</v>
      </c>
      <c r="E292" s="344"/>
      <c r="F292" s="344"/>
      <c r="G292" s="324"/>
    </row>
    <row r="293" spans="1:7" s="148" customFormat="1">
      <c r="A293" s="252">
        <v>3.2</v>
      </c>
      <c r="B293" s="164" t="s">
        <v>179</v>
      </c>
      <c r="C293" s="213" t="s">
        <v>1</v>
      </c>
      <c r="D293" s="428">
        <v>2</v>
      </c>
      <c r="E293" s="344"/>
      <c r="F293" s="344"/>
      <c r="G293" s="324"/>
    </row>
    <row r="294" spans="1:7" s="148" customFormat="1">
      <c r="A294" s="252">
        <v>3.3</v>
      </c>
      <c r="B294" s="164" t="s">
        <v>88</v>
      </c>
      <c r="C294" s="213" t="s">
        <v>1</v>
      </c>
      <c r="D294" s="428">
        <v>4</v>
      </c>
      <c r="E294" s="344"/>
      <c r="F294" s="344"/>
      <c r="G294" s="324"/>
    </row>
    <row r="295" spans="1:7">
      <c r="A295" s="239" t="s">
        <v>572</v>
      </c>
      <c r="B295" s="217" t="s">
        <v>369</v>
      </c>
      <c r="C295" s="213" t="s">
        <v>1</v>
      </c>
      <c r="D295" s="406">
        <v>4</v>
      </c>
      <c r="E295" s="329"/>
      <c r="F295" s="329"/>
      <c r="G295" s="324"/>
    </row>
    <row r="296" spans="1:7" ht="39.6">
      <c r="A296" s="238" t="s">
        <v>573</v>
      </c>
      <c r="B296" s="164" t="s">
        <v>423</v>
      </c>
      <c r="C296" s="165"/>
      <c r="D296" s="406"/>
      <c r="E296" s="329"/>
      <c r="F296" s="329"/>
      <c r="G296" s="324"/>
    </row>
    <row r="297" spans="1:7">
      <c r="A297" s="239" t="s">
        <v>76</v>
      </c>
      <c r="B297" s="164" t="s">
        <v>326</v>
      </c>
      <c r="C297" s="213" t="s">
        <v>1</v>
      </c>
      <c r="D297" s="406">
        <v>19</v>
      </c>
      <c r="E297" s="329"/>
      <c r="F297" s="329"/>
      <c r="G297" s="324"/>
    </row>
    <row r="298" spans="1:7">
      <c r="A298" s="239" t="s">
        <v>103</v>
      </c>
      <c r="B298" s="164" t="s">
        <v>179</v>
      </c>
      <c r="C298" s="213" t="s">
        <v>1</v>
      </c>
      <c r="D298" s="406">
        <v>6</v>
      </c>
      <c r="E298" s="329"/>
      <c r="F298" s="329"/>
      <c r="G298" s="324"/>
    </row>
    <row r="299" spans="1:7">
      <c r="A299" s="239" t="s">
        <v>574</v>
      </c>
      <c r="B299" s="164" t="s">
        <v>88</v>
      </c>
      <c r="C299" s="213" t="s">
        <v>1</v>
      </c>
      <c r="D299" s="406">
        <v>14</v>
      </c>
      <c r="E299" s="329"/>
      <c r="F299" s="329"/>
      <c r="G299" s="324"/>
    </row>
    <row r="300" spans="1:7">
      <c r="A300" s="239" t="s">
        <v>575</v>
      </c>
      <c r="B300" s="164" t="s">
        <v>369</v>
      </c>
      <c r="C300" s="213" t="s">
        <v>1</v>
      </c>
      <c r="D300" s="406">
        <v>14</v>
      </c>
      <c r="E300" s="329"/>
      <c r="F300" s="329"/>
      <c r="G300" s="324"/>
    </row>
    <row r="301" spans="1:7" ht="39.6">
      <c r="A301" s="238" t="s">
        <v>576</v>
      </c>
      <c r="B301" s="185" t="s">
        <v>694</v>
      </c>
      <c r="C301" s="165"/>
      <c r="D301" s="406"/>
      <c r="E301" s="329"/>
      <c r="F301" s="329"/>
      <c r="G301" s="324"/>
    </row>
    <row r="302" spans="1:7">
      <c r="A302" s="239" t="s">
        <v>32</v>
      </c>
      <c r="B302" s="164" t="s">
        <v>375</v>
      </c>
      <c r="C302" s="213" t="s">
        <v>1</v>
      </c>
      <c r="D302" s="406">
        <v>7</v>
      </c>
      <c r="E302" s="329"/>
      <c r="F302" s="329"/>
      <c r="G302" s="324"/>
    </row>
    <row r="303" spans="1:7">
      <c r="A303" s="239" t="s">
        <v>33</v>
      </c>
      <c r="B303" s="164" t="s">
        <v>384</v>
      </c>
      <c r="C303" s="213" t="s">
        <v>1</v>
      </c>
      <c r="D303" s="406">
        <v>2</v>
      </c>
      <c r="E303" s="329"/>
      <c r="F303" s="329"/>
      <c r="G303" s="324"/>
    </row>
    <row r="304" spans="1:7">
      <c r="A304" s="239" t="s">
        <v>136</v>
      </c>
      <c r="B304" s="164" t="s">
        <v>382</v>
      </c>
      <c r="C304" s="213" t="s">
        <v>1</v>
      </c>
      <c r="D304" s="406">
        <v>4</v>
      </c>
      <c r="E304" s="329"/>
      <c r="F304" s="329"/>
      <c r="G304" s="324"/>
    </row>
    <row r="305" spans="1:7">
      <c r="A305" s="239" t="s">
        <v>137</v>
      </c>
      <c r="B305" s="164" t="s">
        <v>370</v>
      </c>
      <c r="C305" s="213" t="s">
        <v>1</v>
      </c>
      <c r="D305" s="406">
        <v>4</v>
      </c>
      <c r="E305" s="329"/>
      <c r="F305" s="329"/>
      <c r="G305" s="324"/>
    </row>
    <row r="306" spans="1:7" ht="39.6">
      <c r="A306" s="259" t="s">
        <v>577</v>
      </c>
      <c r="B306" s="164" t="s">
        <v>670</v>
      </c>
      <c r="C306" s="205"/>
      <c r="D306" s="427"/>
      <c r="E306" s="344"/>
      <c r="F306" s="329"/>
      <c r="G306" s="324"/>
    </row>
    <row r="307" spans="1:7">
      <c r="A307" s="357" t="s">
        <v>13</v>
      </c>
      <c r="B307" s="164" t="s">
        <v>326</v>
      </c>
      <c r="C307" s="213" t="s">
        <v>1</v>
      </c>
      <c r="D307" s="427">
        <v>2</v>
      </c>
      <c r="E307" s="344"/>
      <c r="F307" s="329"/>
      <c r="G307" s="324"/>
    </row>
    <row r="308" spans="1:7">
      <c r="A308" s="357" t="s">
        <v>533</v>
      </c>
      <c r="B308" s="164" t="s">
        <v>179</v>
      </c>
      <c r="C308" s="213" t="s">
        <v>1</v>
      </c>
      <c r="D308" s="427">
        <v>1</v>
      </c>
      <c r="E308" s="344"/>
      <c r="F308" s="329"/>
      <c r="G308" s="324"/>
    </row>
    <row r="309" spans="1:7">
      <c r="A309" s="237" t="s">
        <v>534</v>
      </c>
      <c r="B309" s="167" t="s">
        <v>369</v>
      </c>
      <c r="C309" s="205" t="s">
        <v>1</v>
      </c>
      <c r="D309" s="413">
        <v>1</v>
      </c>
      <c r="E309" s="345"/>
      <c r="F309" s="329"/>
      <c r="G309" s="324"/>
    </row>
    <row r="310" spans="1:7" ht="26.4">
      <c r="A310" s="253" t="s">
        <v>17</v>
      </c>
      <c r="B310" s="167" t="s">
        <v>453</v>
      </c>
      <c r="C310" s="205" t="s">
        <v>1</v>
      </c>
      <c r="D310" s="413">
        <v>1</v>
      </c>
      <c r="E310" s="345"/>
      <c r="F310" s="329"/>
      <c r="G310" s="324"/>
    </row>
    <row r="311" spans="1:7" ht="26.4">
      <c r="A311" s="253" t="s">
        <v>21</v>
      </c>
      <c r="B311" s="167" t="s">
        <v>441</v>
      </c>
      <c r="C311" s="205" t="s">
        <v>1</v>
      </c>
      <c r="D311" s="413">
        <v>1</v>
      </c>
      <c r="E311" s="345"/>
      <c r="F311" s="329"/>
      <c r="G311" s="324"/>
    </row>
    <row r="312" spans="1:7" ht="26.4">
      <c r="A312" s="253" t="s">
        <v>34</v>
      </c>
      <c r="B312" s="167" t="s">
        <v>442</v>
      </c>
      <c r="C312" s="205" t="s">
        <v>1</v>
      </c>
      <c r="D312" s="413">
        <v>1</v>
      </c>
      <c r="E312" s="345"/>
      <c r="F312" s="329"/>
      <c r="G312" s="324"/>
    </row>
    <row r="313" spans="1:7">
      <c r="A313" s="260"/>
      <c r="B313" s="219"/>
      <c r="C313" s="218"/>
      <c r="D313" s="429"/>
      <c r="E313" s="346"/>
      <c r="F313" s="346"/>
      <c r="G313" s="324"/>
    </row>
    <row r="314" spans="1:7" s="154" customFormat="1">
      <c r="A314" s="251">
        <v>10</v>
      </c>
      <c r="B314" s="220" t="s">
        <v>379</v>
      </c>
      <c r="C314" s="205"/>
      <c r="D314" s="413"/>
      <c r="E314" s="345"/>
      <c r="F314" s="329"/>
      <c r="G314" s="324"/>
    </row>
    <row r="315" spans="1:7" s="154" customFormat="1" ht="145.19999999999999">
      <c r="A315" s="358">
        <v>10.1</v>
      </c>
      <c r="B315" s="179" t="s">
        <v>454</v>
      </c>
      <c r="C315" s="207"/>
      <c r="D315" s="429"/>
      <c r="E315" s="346"/>
      <c r="F315" s="346"/>
      <c r="G315" s="324"/>
    </row>
    <row r="316" spans="1:7" s="154" customFormat="1">
      <c r="A316" s="261" t="s">
        <v>203</v>
      </c>
      <c r="B316" s="179" t="s">
        <v>380</v>
      </c>
      <c r="C316" s="221" t="s">
        <v>53</v>
      </c>
      <c r="D316" s="429">
        <v>2</v>
      </c>
      <c r="E316" s="346"/>
      <c r="F316" s="346"/>
      <c r="G316" s="324"/>
    </row>
    <row r="317" spans="1:7" s="154" customFormat="1">
      <c r="A317" s="261"/>
      <c r="B317" s="179"/>
      <c r="C317" s="221"/>
      <c r="D317" s="429"/>
      <c r="E317" s="346"/>
      <c r="F317" s="346"/>
      <c r="G317" s="216"/>
    </row>
    <row r="318" spans="1:7" s="149" customFormat="1" ht="16.2">
      <c r="A318" s="240" t="s">
        <v>313</v>
      </c>
      <c r="B318" s="177" t="s">
        <v>253</v>
      </c>
      <c r="C318" s="176" t="s">
        <v>53</v>
      </c>
      <c r="D318" s="430">
        <v>1</v>
      </c>
      <c r="E318" s="333"/>
      <c r="F318" s="333"/>
      <c r="G318" s="342"/>
    </row>
    <row r="319" spans="1:7">
      <c r="A319" s="262">
        <v>1</v>
      </c>
      <c r="B319" s="222" t="s">
        <v>254</v>
      </c>
      <c r="C319" s="223"/>
      <c r="D319" s="431"/>
      <c r="E319" s="334"/>
      <c r="F319" s="335"/>
      <c r="G319" s="224"/>
    </row>
    <row r="320" spans="1:7">
      <c r="A320" s="263">
        <v>1.1000000000000001</v>
      </c>
      <c r="B320" s="225" t="s">
        <v>255</v>
      </c>
      <c r="C320" s="223" t="s">
        <v>417</v>
      </c>
      <c r="D320" s="432">
        <v>1</v>
      </c>
      <c r="E320" s="334"/>
      <c r="F320" s="335"/>
      <c r="G320" s="335"/>
    </row>
    <row r="321" spans="1:7" ht="132">
      <c r="A321" s="263" t="s">
        <v>44</v>
      </c>
      <c r="B321" s="226" t="s">
        <v>256</v>
      </c>
      <c r="C321" s="223"/>
      <c r="D321" s="432"/>
      <c r="E321" s="334"/>
      <c r="F321" s="335"/>
      <c r="G321" s="335"/>
    </row>
    <row r="322" spans="1:7">
      <c r="A322" s="263">
        <v>2</v>
      </c>
      <c r="B322" s="225" t="s">
        <v>257</v>
      </c>
      <c r="C322" s="223"/>
      <c r="D322" s="432"/>
      <c r="E322" s="334"/>
      <c r="F322" s="335"/>
      <c r="G322" s="335"/>
    </row>
    <row r="323" spans="1:7">
      <c r="A323" s="263">
        <v>2.1</v>
      </c>
      <c r="B323" s="225" t="s">
        <v>258</v>
      </c>
      <c r="C323" s="223"/>
      <c r="D323" s="432"/>
      <c r="E323" s="334"/>
      <c r="F323" s="335"/>
      <c r="G323" s="335"/>
    </row>
    <row r="324" spans="1:7" ht="79.2">
      <c r="A324" s="263" t="s">
        <v>222</v>
      </c>
      <c r="B324" s="226" t="s">
        <v>259</v>
      </c>
      <c r="C324" s="223" t="s">
        <v>417</v>
      </c>
      <c r="D324" s="432">
        <v>1</v>
      </c>
      <c r="E324" s="334"/>
      <c r="F324" s="335"/>
      <c r="G324" s="335"/>
    </row>
    <row r="325" spans="1:7" ht="52.8">
      <c r="A325" s="263" t="s">
        <v>260</v>
      </c>
      <c r="B325" s="226" t="s">
        <v>455</v>
      </c>
      <c r="C325" s="223" t="s">
        <v>417</v>
      </c>
      <c r="D325" s="432">
        <v>1</v>
      </c>
      <c r="E325" s="334"/>
      <c r="F325" s="335"/>
      <c r="G325" s="335"/>
    </row>
    <row r="326" spans="1:7">
      <c r="A326" s="263">
        <v>3</v>
      </c>
      <c r="B326" s="225" t="s">
        <v>261</v>
      </c>
      <c r="C326" s="223"/>
      <c r="D326" s="432"/>
      <c r="E326" s="334"/>
      <c r="F326" s="335"/>
      <c r="G326" s="335"/>
    </row>
    <row r="327" spans="1:7" ht="52.8">
      <c r="A327" s="264">
        <v>3.1</v>
      </c>
      <c r="B327" s="226" t="s">
        <v>456</v>
      </c>
      <c r="C327" s="223"/>
      <c r="D327" s="432"/>
      <c r="E327" s="334"/>
      <c r="F327" s="335"/>
      <c r="G327" s="335"/>
    </row>
    <row r="328" spans="1:7">
      <c r="A328" s="264" t="s">
        <v>181</v>
      </c>
      <c r="B328" s="226" t="s">
        <v>262</v>
      </c>
      <c r="C328" s="223" t="s">
        <v>417</v>
      </c>
      <c r="D328" s="432">
        <v>1</v>
      </c>
      <c r="E328" s="334"/>
      <c r="F328" s="335"/>
      <c r="G328" s="335"/>
    </row>
    <row r="329" spans="1:7">
      <c r="A329" s="263">
        <v>4</v>
      </c>
      <c r="B329" s="226" t="s">
        <v>457</v>
      </c>
      <c r="C329" s="223" t="s">
        <v>417</v>
      </c>
      <c r="D329" s="432">
        <v>1</v>
      </c>
      <c r="E329" s="334"/>
      <c r="F329" s="335"/>
      <c r="G329" s="335"/>
    </row>
    <row r="330" spans="1:7">
      <c r="A330" s="263">
        <v>5</v>
      </c>
      <c r="B330" s="225" t="s">
        <v>263</v>
      </c>
      <c r="C330" s="223"/>
      <c r="D330" s="432"/>
      <c r="E330" s="334"/>
      <c r="F330" s="335"/>
      <c r="G330" s="335"/>
    </row>
    <row r="331" spans="1:7" ht="52.8">
      <c r="A331" s="265">
        <v>5.0999999999999996</v>
      </c>
      <c r="B331" s="226" t="s">
        <v>458</v>
      </c>
      <c r="C331" s="223" t="s">
        <v>417</v>
      </c>
      <c r="D331" s="432">
        <v>1</v>
      </c>
      <c r="E331" s="334"/>
      <c r="F331" s="335"/>
      <c r="G331" s="335"/>
    </row>
    <row r="332" spans="1:7" ht="26.4">
      <c r="A332" s="265">
        <v>5.2</v>
      </c>
      <c r="B332" s="226" t="s">
        <v>264</v>
      </c>
      <c r="C332" s="223" t="s">
        <v>417</v>
      </c>
      <c r="D332" s="432">
        <v>1</v>
      </c>
      <c r="E332" s="334"/>
      <c r="F332" s="335"/>
      <c r="G332" s="335"/>
    </row>
    <row r="333" spans="1:7">
      <c r="A333" s="263">
        <v>5</v>
      </c>
      <c r="B333" s="225" t="s">
        <v>265</v>
      </c>
      <c r="C333" s="223"/>
      <c r="D333" s="432"/>
      <c r="E333" s="334"/>
      <c r="F333" s="335"/>
      <c r="G333" s="335"/>
    </row>
    <row r="334" spans="1:7" ht="39.6">
      <c r="A334" s="263">
        <v>6.1</v>
      </c>
      <c r="B334" s="226" t="s">
        <v>266</v>
      </c>
      <c r="C334" s="223"/>
      <c r="D334" s="432"/>
      <c r="E334" s="334"/>
      <c r="F334" s="335"/>
      <c r="G334" s="335"/>
    </row>
    <row r="335" spans="1:7">
      <c r="A335" s="264" t="s">
        <v>175</v>
      </c>
      <c r="B335" s="226" t="s">
        <v>267</v>
      </c>
      <c r="C335" s="223" t="s">
        <v>417</v>
      </c>
      <c r="D335" s="432">
        <v>1</v>
      </c>
      <c r="E335" s="334"/>
      <c r="F335" s="335"/>
      <c r="G335" s="335"/>
    </row>
    <row r="336" spans="1:7">
      <c r="A336" s="264" t="s">
        <v>176</v>
      </c>
      <c r="B336" s="226" t="s">
        <v>268</v>
      </c>
      <c r="C336" s="223" t="s">
        <v>417</v>
      </c>
      <c r="D336" s="432">
        <v>1</v>
      </c>
      <c r="E336" s="334"/>
      <c r="F336" s="335"/>
      <c r="G336" s="335"/>
    </row>
    <row r="337" spans="1:7" ht="26.4">
      <c r="A337" s="263">
        <v>6.2</v>
      </c>
      <c r="B337" s="226" t="s">
        <v>269</v>
      </c>
      <c r="C337" s="223"/>
      <c r="D337" s="432"/>
      <c r="E337" s="334"/>
      <c r="F337" s="335"/>
      <c r="G337" s="335"/>
    </row>
    <row r="338" spans="1:7">
      <c r="A338" s="264" t="s">
        <v>223</v>
      </c>
      <c r="B338" s="226" t="s">
        <v>270</v>
      </c>
      <c r="C338" s="223"/>
      <c r="D338" s="432"/>
      <c r="E338" s="334"/>
      <c r="F338" s="335"/>
      <c r="G338" s="335"/>
    </row>
    <row r="339" spans="1:7">
      <c r="A339" s="264" t="s">
        <v>224</v>
      </c>
      <c r="B339" s="226" t="s">
        <v>271</v>
      </c>
      <c r="C339" s="223"/>
      <c r="D339" s="432"/>
      <c r="E339" s="334"/>
      <c r="F339" s="335"/>
      <c r="G339" s="335"/>
    </row>
    <row r="340" spans="1:7">
      <c r="A340" s="264" t="s">
        <v>225</v>
      </c>
      <c r="B340" s="226" t="s">
        <v>272</v>
      </c>
      <c r="C340" s="223"/>
      <c r="D340" s="432"/>
      <c r="E340" s="334"/>
      <c r="F340" s="335"/>
      <c r="G340" s="335"/>
    </row>
    <row r="341" spans="1:7">
      <c r="A341" s="263">
        <v>7</v>
      </c>
      <c r="B341" s="225" t="s">
        <v>273</v>
      </c>
      <c r="C341" s="223"/>
      <c r="D341" s="432"/>
      <c r="E341" s="334"/>
      <c r="F341" s="335"/>
      <c r="G341" s="335"/>
    </row>
    <row r="342" spans="1:7" ht="52.8">
      <c r="A342" s="264">
        <v>7.1</v>
      </c>
      <c r="B342" s="226" t="s">
        <v>274</v>
      </c>
      <c r="C342" s="223" t="s">
        <v>417</v>
      </c>
      <c r="D342" s="432">
        <v>1</v>
      </c>
      <c r="E342" s="334"/>
      <c r="F342" s="335"/>
      <c r="G342" s="335"/>
    </row>
    <row r="343" spans="1:7" ht="26.4">
      <c r="A343" s="264">
        <v>7.2</v>
      </c>
      <c r="B343" s="226" t="s">
        <v>275</v>
      </c>
      <c r="C343" s="223" t="s">
        <v>417</v>
      </c>
      <c r="D343" s="432">
        <v>1</v>
      </c>
      <c r="E343" s="334"/>
      <c r="F343" s="335"/>
      <c r="G343" s="335"/>
    </row>
    <row r="344" spans="1:7" ht="26.4">
      <c r="A344" s="264">
        <v>7.3</v>
      </c>
      <c r="B344" s="226" t="s">
        <v>276</v>
      </c>
      <c r="C344" s="223" t="s">
        <v>417</v>
      </c>
      <c r="D344" s="432">
        <v>1</v>
      </c>
      <c r="E344" s="334"/>
      <c r="F344" s="335"/>
      <c r="G344" s="335"/>
    </row>
    <row r="345" spans="1:7">
      <c r="A345" s="263">
        <v>8</v>
      </c>
      <c r="B345" s="225" t="s">
        <v>277</v>
      </c>
      <c r="C345" s="223"/>
      <c r="D345" s="432"/>
      <c r="E345" s="334"/>
      <c r="F345" s="335"/>
      <c r="G345" s="335"/>
    </row>
    <row r="346" spans="1:7" ht="132">
      <c r="A346" s="264">
        <v>8.1</v>
      </c>
      <c r="B346" s="226" t="s">
        <v>353</v>
      </c>
      <c r="C346" s="223" t="s">
        <v>417</v>
      </c>
      <c r="D346" s="432">
        <v>1</v>
      </c>
      <c r="E346" s="334"/>
      <c r="F346" s="335"/>
      <c r="G346" s="335"/>
    </row>
    <row r="347" spans="1:7" ht="132">
      <c r="A347" s="264">
        <v>8.1999999999999993</v>
      </c>
      <c r="B347" s="226" t="s">
        <v>278</v>
      </c>
      <c r="C347" s="223" t="s">
        <v>417</v>
      </c>
      <c r="D347" s="432">
        <v>1</v>
      </c>
      <c r="E347" s="334"/>
      <c r="F347" s="335"/>
      <c r="G347" s="335"/>
    </row>
    <row r="348" spans="1:7">
      <c r="A348" s="263">
        <v>9</v>
      </c>
      <c r="B348" s="225" t="s">
        <v>279</v>
      </c>
      <c r="C348" s="223" t="s">
        <v>417</v>
      </c>
      <c r="D348" s="432">
        <v>1</v>
      </c>
      <c r="E348" s="334"/>
      <c r="F348" s="335"/>
      <c r="G348" s="335"/>
    </row>
    <row r="349" spans="1:7" ht="158.4">
      <c r="A349" s="265">
        <v>9.1</v>
      </c>
      <c r="B349" s="226" t="s">
        <v>280</v>
      </c>
      <c r="C349" s="223"/>
      <c r="D349" s="432"/>
      <c r="E349" s="334"/>
      <c r="F349" s="335"/>
      <c r="G349" s="335"/>
    </row>
    <row r="350" spans="1:7">
      <c r="A350" s="264" t="s">
        <v>183</v>
      </c>
      <c r="B350" s="226" t="s">
        <v>281</v>
      </c>
      <c r="C350" s="223" t="s">
        <v>417</v>
      </c>
      <c r="D350" s="432">
        <v>1</v>
      </c>
      <c r="E350" s="334"/>
      <c r="F350" s="335"/>
      <c r="G350" s="335"/>
    </row>
    <row r="351" spans="1:7">
      <c r="A351" s="266">
        <v>10</v>
      </c>
      <c r="B351" s="225" t="s">
        <v>282</v>
      </c>
      <c r="C351" s="223"/>
      <c r="D351" s="432"/>
      <c r="E351" s="334"/>
      <c r="F351" s="335"/>
      <c r="G351" s="335"/>
    </row>
    <row r="352" spans="1:7" ht="39.6">
      <c r="A352" s="264">
        <v>10.1</v>
      </c>
      <c r="B352" s="226" t="s">
        <v>283</v>
      </c>
      <c r="C352" s="227"/>
      <c r="D352" s="432"/>
      <c r="E352" s="334"/>
      <c r="F352" s="335"/>
      <c r="G352" s="335"/>
    </row>
    <row r="353" spans="1:7">
      <c r="A353" s="264" t="s">
        <v>203</v>
      </c>
      <c r="B353" s="226" t="s">
        <v>284</v>
      </c>
      <c r="C353" s="223" t="s">
        <v>417</v>
      </c>
      <c r="D353" s="432">
        <v>1</v>
      </c>
      <c r="E353" s="334"/>
      <c r="F353" s="335"/>
      <c r="G353" s="335"/>
    </row>
    <row r="354" spans="1:7">
      <c r="A354" s="264" t="s">
        <v>204</v>
      </c>
      <c r="B354" s="226" t="s">
        <v>285</v>
      </c>
      <c r="C354" s="223" t="s">
        <v>417</v>
      </c>
      <c r="D354" s="432">
        <v>1</v>
      </c>
      <c r="E354" s="334"/>
      <c r="F354" s="335"/>
      <c r="G354" s="335"/>
    </row>
    <row r="355" spans="1:7">
      <c r="A355" s="264" t="s">
        <v>206</v>
      </c>
      <c r="B355" s="226" t="s">
        <v>286</v>
      </c>
      <c r="C355" s="223" t="s">
        <v>417</v>
      </c>
      <c r="D355" s="432">
        <v>1</v>
      </c>
      <c r="E355" s="334"/>
      <c r="F355" s="335"/>
      <c r="G355" s="335"/>
    </row>
    <row r="356" spans="1:7">
      <c r="A356" s="264" t="s">
        <v>207</v>
      </c>
      <c r="B356" s="226" t="s">
        <v>287</v>
      </c>
      <c r="C356" s="223" t="s">
        <v>417</v>
      </c>
      <c r="D356" s="432">
        <v>1</v>
      </c>
      <c r="E356" s="334"/>
      <c r="F356" s="335"/>
      <c r="G356" s="335"/>
    </row>
    <row r="357" spans="1:7">
      <c r="A357" s="264" t="s">
        <v>208</v>
      </c>
      <c r="B357" s="226" t="s">
        <v>288</v>
      </c>
      <c r="C357" s="223" t="s">
        <v>417</v>
      </c>
      <c r="D357" s="432">
        <v>1</v>
      </c>
      <c r="E357" s="334"/>
      <c r="F357" s="335"/>
      <c r="G357" s="335"/>
    </row>
    <row r="358" spans="1:7" ht="39.6">
      <c r="A358" s="263">
        <v>11</v>
      </c>
      <c r="B358" s="226" t="s">
        <v>289</v>
      </c>
      <c r="C358" s="227"/>
      <c r="D358" s="432"/>
      <c r="E358" s="334"/>
      <c r="F358" s="335"/>
      <c r="G358" s="335"/>
    </row>
    <row r="359" spans="1:7">
      <c r="A359" s="265">
        <v>11.1</v>
      </c>
      <c r="B359" s="226" t="s">
        <v>290</v>
      </c>
      <c r="C359" s="223" t="s">
        <v>417</v>
      </c>
      <c r="D359" s="432">
        <v>1</v>
      </c>
      <c r="E359" s="334"/>
      <c r="F359" s="335"/>
      <c r="G359" s="335"/>
    </row>
    <row r="360" spans="1:7">
      <c r="A360" s="265">
        <v>11.2</v>
      </c>
      <c r="B360" s="226" t="s">
        <v>291</v>
      </c>
      <c r="C360" s="223" t="s">
        <v>417</v>
      </c>
      <c r="D360" s="432">
        <v>1</v>
      </c>
      <c r="E360" s="334"/>
      <c r="F360" s="335"/>
      <c r="G360" s="335"/>
    </row>
    <row r="361" spans="1:7">
      <c r="A361" s="265">
        <v>11.3</v>
      </c>
      <c r="B361" s="226" t="s">
        <v>292</v>
      </c>
      <c r="C361" s="223" t="s">
        <v>417</v>
      </c>
      <c r="D361" s="432">
        <v>1</v>
      </c>
      <c r="E361" s="334"/>
      <c r="F361" s="335"/>
      <c r="G361" s="335"/>
    </row>
    <row r="362" spans="1:7">
      <c r="A362" s="267">
        <v>12</v>
      </c>
      <c r="B362" s="225" t="s">
        <v>293</v>
      </c>
      <c r="C362" s="223"/>
      <c r="D362" s="432"/>
      <c r="E362" s="334"/>
      <c r="F362" s="335"/>
      <c r="G362" s="335"/>
    </row>
    <row r="363" spans="1:7" ht="26.4">
      <c r="A363" s="268">
        <v>12.1</v>
      </c>
      <c r="B363" s="226" t="s">
        <v>294</v>
      </c>
      <c r="C363" s="223"/>
      <c r="D363" s="432"/>
      <c r="E363" s="334"/>
      <c r="F363" s="335"/>
      <c r="G363" s="335"/>
    </row>
    <row r="364" spans="1:7">
      <c r="A364" s="265" t="s">
        <v>226</v>
      </c>
      <c r="B364" s="226" t="s">
        <v>295</v>
      </c>
      <c r="C364" s="223" t="s">
        <v>417</v>
      </c>
      <c r="D364" s="432">
        <v>1</v>
      </c>
      <c r="E364" s="334"/>
      <c r="F364" s="335"/>
      <c r="G364" s="335"/>
    </row>
    <row r="365" spans="1:7">
      <c r="A365" s="263">
        <v>13</v>
      </c>
      <c r="B365" s="225" t="s">
        <v>296</v>
      </c>
      <c r="C365" s="223"/>
      <c r="D365" s="432"/>
      <c r="E365" s="334"/>
      <c r="F365" s="335"/>
      <c r="G365" s="335"/>
    </row>
    <row r="366" spans="1:7" ht="52.8">
      <c r="A366" s="264">
        <v>13.1</v>
      </c>
      <c r="B366" s="226" t="s">
        <v>297</v>
      </c>
      <c r="C366" s="223" t="s">
        <v>417</v>
      </c>
      <c r="D366" s="432">
        <v>1</v>
      </c>
      <c r="E366" s="334"/>
      <c r="F366" s="335"/>
      <c r="G366" s="335"/>
    </row>
    <row r="367" spans="1:7" ht="26.4">
      <c r="A367" s="264">
        <v>13.2</v>
      </c>
      <c r="B367" s="226" t="s">
        <v>275</v>
      </c>
      <c r="C367" s="223" t="s">
        <v>417</v>
      </c>
      <c r="D367" s="432">
        <v>1</v>
      </c>
      <c r="E367" s="334"/>
      <c r="F367" s="335"/>
      <c r="G367" s="335"/>
    </row>
    <row r="368" spans="1:7" ht="26.4">
      <c r="A368" s="264">
        <v>13.3</v>
      </c>
      <c r="B368" s="226" t="s">
        <v>276</v>
      </c>
      <c r="C368" s="223" t="s">
        <v>417</v>
      </c>
      <c r="D368" s="432">
        <v>1</v>
      </c>
      <c r="E368" s="334"/>
      <c r="F368" s="335"/>
      <c r="G368" s="335"/>
    </row>
    <row r="369" spans="1:7">
      <c r="A369" s="269" t="s">
        <v>227</v>
      </c>
      <c r="B369" s="226" t="s">
        <v>459</v>
      </c>
      <c r="C369" s="223" t="s">
        <v>417</v>
      </c>
      <c r="D369" s="432">
        <v>1</v>
      </c>
      <c r="E369" s="334"/>
      <c r="F369" s="335"/>
      <c r="G369" s="335"/>
    </row>
    <row r="370" spans="1:7" ht="39.6">
      <c r="A370" s="269" t="s">
        <v>228</v>
      </c>
      <c r="B370" s="228" t="s">
        <v>354</v>
      </c>
      <c r="C370" s="223"/>
      <c r="D370" s="432"/>
      <c r="E370" s="334"/>
      <c r="F370" s="335"/>
      <c r="G370" s="335"/>
    </row>
    <row r="371" spans="1:7">
      <c r="A371" s="270" t="s">
        <v>229</v>
      </c>
      <c r="B371" s="229" t="s">
        <v>298</v>
      </c>
      <c r="C371" s="230" t="s">
        <v>299</v>
      </c>
      <c r="D371" s="433"/>
      <c r="E371" s="336"/>
      <c r="F371" s="335"/>
      <c r="G371" s="335"/>
    </row>
    <row r="372" spans="1:7">
      <c r="A372" s="270" t="s">
        <v>300</v>
      </c>
      <c r="B372" s="229" t="s">
        <v>301</v>
      </c>
      <c r="C372" s="223" t="s">
        <v>417</v>
      </c>
      <c r="D372" s="432">
        <v>1</v>
      </c>
      <c r="E372" s="336"/>
      <c r="F372" s="335"/>
      <c r="G372" s="335"/>
    </row>
    <row r="373" spans="1:7" ht="66">
      <c r="A373" s="271">
        <v>14.2</v>
      </c>
      <c r="B373" s="228" t="s">
        <v>355</v>
      </c>
      <c r="C373" s="230"/>
      <c r="D373" s="433"/>
      <c r="E373" s="336"/>
      <c r="F373" s="335"/>
      <c r="G373" s="335"/>
    </row>
    <row r="374" spans="1:7">
      <c r="A374" s="270" t="s">
        <v>230</v>
      </c>
      <c r="B374" s="229" t="s">
        <v>302</v>
      </c>
      <c r="C374" s="230"/>
      <c r="D374" s="433"/>
      <c r="E374" s="336"/>
      <c r="F374" s="335"/>
      <c r="G374" s="335"/>
    </row>
    <row r="375" spans="1:7">
      <c r="A375" s="270" t="s">
        <v>231</v>
      </c>
      <c r="B375" s="229" t="s">
        <v>301</v>
      </c>
      <c r="C375" s="223" t="s">
        <v>417</v>
      </c>
      <c r="D375" s="432">
        <v>1</v>
      </c>
      <c r="E375" s="336"/>
      <c r="F375" s="335"/>
      <c r="G375" s="335"/>
    </row>
    <row r="376" spans="1:7" ht="52.8">
      <c r="A376" s="271">
        <v>14.3</v>
      </c>
      <c r="B376" s="228" t="s">
        <v>356</v>
      </c>
      <c r="C376" s="230"/>
      <c r="D376" s="433"/>
      <c r="E376" s="336"/>
      <c r="F376" s="335"/>
      <c r="G376" s="335"/>
    </row>
    <row r="377" spans="1:7">
      <c r="A377" s="270" t="s">
        <v>232</v>
      </c>
      <c r="B377" s="229" t="s">
        <v>301</v>
      </c>
      <c r="C377" s="223" t="s">
        <v>417</v>
      </c>
      <c r="D377" s="432">
        <v>1</v>
      </c>
      <c r="E377" s="336"/>
      <c r="F377" s="335"/>
      <c r="G377" s="335"/>
    </row>
    <row r="378" spans="1:7" ht="26.4">
      <c r="A378" s="271">
        <v>14.4</v>
      </c>
      <c r="B378" s="226" t="s">
        <v>460</v>
      </c>
      <c r="C378" s="223" t="s">
        <v>417</v>
      </c>
      <c r="D378" s="432">
        <v>1</v>
      </c>
      <c r="E378" s="336"/>
      <c r="F378" s="335"/>
      <c r="G378" s="335"/>
    </row>
    <row r="379" spans="1:7" ht="26.4">
      <c r="A379" s="271">
        <v>14.5</v>
      </c>
      <c r="B379" s="226" t="s">
        <v>357</v>
      </c>
      <c r="C379" s="223" t="s">
        <v>417</v>
      </c>
      <c r="D379" s="432">
        <v>1</v>
      </c>
      <c r="E379" s="336"/>
      <c r="F379" s="335"/>
      <c r="G379" s="335"/>
    </row>
    <row r="380" spans="1:7" ht="39.6">
      <c r="A380" s="271">
        <v>14.6</v>
      </c>
      <c r="B380" s="226" t="s">
        <v>358</v>
      </c>
      <c r="C380" s="223" t="s">
        <v>417</v>
      </c>
      <c r="D380" s="432">
        <v>1</v>
      </c>
      <c r="E380" s="336"/>
      <c r="F380" s="335"/>
      <c r="G380" s="335"/>
    </row>
    <row r="381" spans="1:7">
      <c r="A381" s="271">
        <v>14.7</v>
      </c>
      <c r="B381" s="226" t="s">
        <v>359</v>
      </c>
      <c r="C381" s="223" t="s">
        <v>417</v>
      </c>
      <c r="D381" s="432">
        <v>1</v>
      </c>
      <c r="E381" s="336"/>
      <c r="F381" s="335"/>
      <c r="G381" s="335"/>
    </row>
    <row r="382" spans="1:7" ht="26.4">
      <c r="A382" s="271">
        <v>14.8</v>
      </c>
      <c r="B382" s="226" t="s">
        <v>303</v>
      </c>
      <c r="C382" s="223" t="s">
        <v>417</v>
      </c>
      <c r="D382" s="432">
        <v>1</v>
      </c>
      <c r="E382" s="336"/>
      <c r="F382" s="335"/>
      <c r="G382" s="335"/>
    </row>
    <row r="383" spans="1:7" ht="26.4">
      <c r="A383" s="271">
        <v>14.9</v>
      </c>
      <c r="B383" s="226" t="s">
        <v>304</v>
      </c>
      <c r="C383" s="223" t="s">
        <v>417</v>
      </c>
      <c r="D383" s="432">
        <v>1</v>
      </c>
      <c r="E383" s="336"/>
      <c r="F383" s="335"/>
      <c r="G383" s="335"/>
    </row>
    <row r="384" spans="1:7" ht="26.4">
      <c r="A384" s="271" t="s">
        <v>233</v>
      </c>
      <c r="B384" s="167" t="s">
        <v>305</v>
      </c>
      <c r="C384" s="223" t="s">
        <v>417</v>
      </c>
      <c r="D384" s="432">
        <v>1</v>
      </c>
      <c r="E384" s="336"/>
      <c r="F384" s="335"/>
      <c r="G384" s="335"/>
    </row>
    <row r="385" spans="1:7" ht="26.4">
      <c r="A385" s="271" t="s">
        <v>234</v>
      </c>
      <c r="B385" s="226" t="s">
        <v>360</v>
      </c>
      <c r="C385" s="223" t="s">
        <v>417</v>
      </c>
      <c r="D385" s="432">
        <v>1</v>
      </c>
      <c r="E385" s="336"/>
      <c r="F385" s="335"/>
      <c r="G385" s="335"/>
    </row>
    <row r="386" spans="1:7" ht="39.6">
      <c r="A386" s="271" t="s">
        <v>306</v>
      </c>
      <c r="B386" s="231" t="s">
        <v>361</v>
      </c>
      <c r="C386" s="223" t="s">
        <v>417</v>
      </c>
      <c r="D386" s="432">
        <v>1</v>
      </c>
      <c r="E386" s="336"/>
      <c r="F386" s="335"/>
      <c r="G386" s="335"/>
    </row>
    <row r="387" spans="1:7" ht="52.8">
      <c r="A387" s="271" t="s">
        <v>307</v>
      </c>
      <c r="B387" s="231" t="s">
        <v>362</v>
      </c>
      <c r="C387" s="223" t="s">
        <v>417</v>
      </c>
      <c r="D387" s="432">
        <v>1</v>
      </c>
      <c r="E387" s="336"/>
      <c r="F387" s="335"/>
      <c r="G387" s="335"/>
    </row>
    <row r="388" spans="1:7" ht="26.4">
      <c r="A388" s="272" t="s">
        <v>578</v>
      </c>
      <c r="B388" s="231" t="s">
        <v>308</v>
      </c>
      <c r="C388" s="223" t="s">
        <v>417</v>
      </c>
      <c r="D388" s="432">
        <v>1</v>
      </c>
      <c r="E388" s="335"/>
      <c r="F388" s="335"/>
      <c r="G388" s="335"/>
    </row>
    <row r="389" spans="1:7" ht="26.4">
      <c r="A389" s="273" t="s">
        <v>309</v>
      </c>
      <c r="B389" s="231" t="s">
        <v>310</v>
      </c>
      <c r="C389" s="223" t="s">
        <v>417</v>
      </c>
      <c r="D389" s="432">
        <v>1</v>
      </c>
      <c r="E389" s="335"/>
      <c r="F389" s="335"/>
      <c r="G389" s="335"/>
    </row>
    <row r="390" spans="1:7" ht="52.8">
      <c r="A390" s="273" t="s">
        <v>311</v>
      </c>
      <c r="B390" s="231" t="s">
        <v>312</v>
      </c>
      <c r="C390" s="223" t="s">
        <v>417</v>
      </c>
      <c r="D390" s="432">
        <v>1</v>
      </c>
      <c r="E390" s="335"/>
      <c r="F390" s="335"/>
      <c r="G390" s="335"/>
    </row>
    <row r="391" spans="1:7" ht="16.2">
      <c r="A391" s="240" t="s">
        <v>314</v>
      </c>
      <c r="B391" s="177" t="s">
        <v>584</v>
      </c>
      <c r="C391" s="304"/>
      <c r="D391" s="434"/>
      <c r="E391" s="333"/>
      <c r="F391" s="337"/>
      <c r="G391" s="353"/>
    </row>
    <row r="392" spans="1:7" ht="48" customHeight="1">
      <c r="A392" s="403">
        <v>1</v>
      </c>
      <c r="B392" s="231" t="s">
        <v>626</v>
      </c>
      <c r="C392" s="162"/>
      <c r="D392" s="391"/>
      <c r="E392" s="399"/>
      <c r="F392" s="399"/>
      <c r="G392" s="373"/>
    </row>
    <row r="393" spans="1:7">
      <c r="A393" s="391">
        <v>1.1000000000000001</v>
      </c>
      <c r="B393" s="231" t="s">
        <v>631</v>
      </c>
      <c r="C393" s="162" t="s">
        <v>588</v>
      </c>
      <c r="D393" s="432">
        <v>1</v>
      </c>
      <c r="E393" s="401"/>
      <c r="F393" s="401"/>
      <c r="G393" s="276"/>
    </row>
    <row r="394" spans="1:7">
      <c r="A394" s="391">
        <v>1.2</v>
      </c>
      <c r="B394" s="231" t="s">
        <v>585</v>
      </c>
      <c r="C394" s="162" t="s">
        <v>588</v>
      </c>
      <c r="D394" s="432">
        <v>160</v>
      </c>
      <c r="E394" s="401"/>
      <c r="F394" s="401"/>
      <c r="G394" s="276"/>
    </row>
    <row r="395" spans="1:7">
      <c r="A395" s="391">
        <v>1.3</v>
      </c>
      <c r="B395" s="231" t="s">
        <v>586</v>
      </c>
      <c r="C395" s="162" t="s">
        <v>588</v>
      </c>
      <c r="D395" s="432">
        <v>30</v>
      </c>
      <c r="E395" s="401"/>
      <c r="F395" s="401"/>
      <c r="G395" s="276"/>
    </row>
    <row r="396" spans="1:7">
      <c r="A396" s="391">
        <v>1.4</v>
      </c>
      <c r="B396" s="231" t="s">
        <v>627</v>
      </c>
      <c r="C396" s="162" t="s">
        <v>476</v>
      </c>
      <c r="D396" s="432">
        <v>1</v>
      </c>
      <c r="E396" s="401"/>
      <c r="F396" s="401"/>
      <c r="G396" s="276"/>
    </row>
    <row r="397" spans="1:7">
      <c r="A397" s="391">
        <v>1.5</v>
      </c>
      <c r="B397" s="231" t="s">
        <v>632</v>
      </c>
      <c r="C397" s="162" t="s">
        <v>476</v>
      </c>
      <c r="D397" s="432">
        <v>1</v>
      </c>
      <c r="E397" s="401"/>
      <c r="F397" s="401"/>
      <c r="G397" s="276"/>
    </row>
    <row r="398" spans="1:7">
      <c r="A398" s="391">
        <v>1.6</v>
      </c>
      <c r="B398" s="231" t="s">
        <v>633</v>
      </c>
      <c r="C398" s="162" t="s">
        <v>476</v>
      </c>
      <c r="D398" s="432">
        <v>1</v>
      </c>
      <c r="E398" s="401"/>
      <c r="F398" s="401"/>
      <c r="G398" s="276"/>
    </row>
    <row r="399" spans="1:7">
      <c r="A399" s="391">
        <v>1.7</v>
      </c>
      <c r="B399" s="231" t="s">
        <v>587</v>
      </c>
      <c r="C399" s="162" t="s">
        <v>476</v>
      </c>
      <c r="D399" s="432">
        <v>1</v>
      </c>
      <c r="E399" s="401"/>
      <c r="F399" s="401"/>
      <c r="G399" s="276"/>
    </row>
    <row r="400" spans="1:7" ht="16.2">
      <c r="A400" s="400"/>
      <c r="B400" s="402"/>
      <c r="C400" s="398"/>
      <c r="D400" s="400"/>
      <c r="E400" s="399"/>
      <c r="F400" s="399"/>
      <c r="G400" s="389"/>
    </row>
    <row r="401" spans="1:7" ht="16.2">
      <c r="A401" s="240" t="s">
        <v>463</v>
      </c>
      <c r="B401" s="177" t="s">
        <v>419</v>
      </c>
      <c r="C401" s="304" t="s">
        <v>53</v>
      </c>
      <c r="D401" s="435">
        <v>1</v>
      </c>
      <c r="E401" s="333"/>
      <c r="F401" s="337"/>
      <c r="G401" s="353"/>
    </row>
    <row r="402" spans="1:7">
      <c r="A402" s="395">
        <v>1</v>
      </c>
      <c r="B402" s="209" t="s">
        <v>641</v>
      </c>
      <c r="C402" s="162"/>
      <c r="D402" s="391"/>
      <c r="E402" s="324"/>
      <c r="F402" s="324"/>
      <c r="G402" s="394"/>
    </row>
    <row r="403" spans="1:7">
      <c r="A403" s="391"/>
      <c r="B403" s="209" t="s">
        <v>661</v>
      </c>
      <c r="C403" s="162" t="s">
        <v>1</v>
      </c>
      <c r="D403" s="436">
        <v>4</v>
      </c>
      <c r="E403" s="324"/>
      <c r="F403" s="324"/>
      <c r="G403" s="394"/>
    </row>
    <row r="404" spans="1:7">
      <c r="A404" s="391"/>
      <c r="B404" s="160" t="s">
        <v>634</v>
      </c>
      <c r="C404" s="162" t="s">
        <v>656</v>
      </c>
      <c r="D404" s="436">
        <f>11*0.45*0.45*D403</f>
        <v>8.91</v>
      </c>
      <c r="E404" s="324"/>
      <c r="F404" s="324"/>
      <c r="G404" s="394"/>
    </row>
    <row r="405" spans="1:7">
      <c r="A405" s="391"/>
      <c r="B405" s="160" t="s">
        <v>635</v>
      </c>
      <c r="C405" s="162" t="s">
        <v>656</v>
      </c>
      <c r="D405" s="436">
        <f>11*0.6*0.6</f>
        <v>3.9599999999999995</v>
      </c>
      <c r="E405" s="324"/>
      <c r="F405" s="324"/>
      <c r="G405" s="394"/>
    </row>
    <row r="406" spans="1:7">
      <c r="A406" s="391"/>
      <c r="B406" s="160" t="s">
        <v>636</v>
      </c>
      <c r="C406" s="162" t="s">
        <v>656</v>
      </c>
      <c r="D406" s="436">
        <f>11*0.45*0.05</f>
        <v>0.24750000000000003</v>
      </c>
      <c r="E406" s="324"/>
      <c r="F406" s="324"/>
      <c r="G406" s="394"/>
    </row>
    <row r="407" spans="1:7">
      <c r="A407" s="391"/>
      <c r="B407" s="160" t="s">
        <v>637</v>
      </c>
      <c r="C407" s="162" t="s">
        <v>638</v>
      </c>
      <c r="D407" s="436">
        <f>+(D406+D404)*1000*10%</f>
        <v>915.75</v>
      </c>
      <c r="E407" s="324"/>
      <c r="F407" s="324"/>
      <c r="G407" s="394"/>
    </row>
    <row r="408" spans="1:7">
      <c r="A408" s="391"/>
      <c r="B408" s="160"/>
      <c r="C408" s="162"/>
      <c r="D408" s="436"/>
      <c r="E408" s="324"/>
      <c r="F408" s="324"/>
      <c r="G408" s="394"/>
    </row>
    <row r="409" spans="1:7">
      <c r="A409" s="391"/>
      <c r="B409" s="209" t="s">
        <v>659</v>
      </c>
      <c r="C409" s="162" t="s">
        <v>1</v>
      </c>
      <c r="D409" s="436">
        <v>16</v>
      </c>
      <c r="E409" s="324"/>
      <c r="F409" s="324"/>
      <c r="G409" s="394"/>
    </row>
    <row r="410" spans="1:7">
      <c r="A410" s="391"/>
      <c r="B410" s="160" t="s">
        <v>634</v>
      </c>
      <c r="C410" s="162" t="s">
        <v>656</v>
      </c>
      <c r="D410" s="436">
        <f>0.3*0.3*4.861*D409</f>
        <v>6.9998399999999998</v>
      </c>
      <c r="E410" s="324"/>
      <c r="F410" s="324"/>
      <c r="G410" s="394"/>
    </row>
    <row r="411" spans="1:7">
      <c r="A411" s="391"/>
      <c r="B411" s="160" t="s">
        <v>637</v>
      </c>
      <c r="C411" s="162" t="s">
        <v>638</v>
      </c>
      <c r="D411" s="436">
        <f>+D410*1000*10%</f>
        <v>699.98400000000004</v>
      </c>
      <c r="E411" s="324"/>
      <c r="F411" s="324"/>
      <c r="G411" s="394"/>
    </row>
    <row r="412" spans="1:7">
      <c r="A412" s="391"/>
      <c r="B412" s="160" t="s">
        <v>639</v>
      </c>
      <c r="C412" s="162" t="s">
        <v>640</v>
      </c>
      <c r="D412" s="436" t="s">
        <v>417</v>
      </c>
      <c r="E412" s="324"/>
      <c r="F412" s="324"/>
      <c r="G412" s="394"/>
    </row>
    <row r="413" spans="1:7">
      <c r="A413" s="391"/>
      <c r="B413" s="160"/>
      <c r="C413" s="162"/>
      <c r="D413" s="436"/>
      <c r="E413" s="324"/>
      <c r="F413" s="324"/>
      <c r="G413" s="394"/>
    </row>
    <row r="414" spans="1:7">
      <c r="A414" s="391"/>
      <c r="B414" s="209" t="s">
        <v>660</v>
      </c>
      <c r="C414" s="162" t="s">
        <v>1</v>
      </c>
      <c r="D414" s="436">
        <v>3</v>
      </c>
      <c r="E414" s="324"/>
      <c r="F414" s="324"/>
      <c r="G414" s="394"/>
    </row>
    <row r="415" spans="1:7">
      <c r="A415" s="391"/>
      <c r="B415" s="160" t="s">
        <v>634</v>
      </c>
      <c r="C415" s="162" t="s">
        <v>656</v>
      </c>
      <c r="D415" s="436">
        <f>11*0.3*0.3*D414</f>
        <v>2.9699999999999998</v>
      </c>
      <c r="E415" s="324"/>
      <c r="F415" s="324"/>
      <c r="G415" s="394"/>
    </row>
    <row r="416" spans="1:7">
      <c r="A416" s="391"/>
      <c r="B416" s="160" t="s">
        <v>637</v>
      </c>
      <c r="C416" s="162" t="s">
        <v>638</v>
      </c>
      <c r="D416" s="436">
        <f>+D415*100</f>
        <v>297</v>
      </c>
      <c r="E416" s="324"/>
      <c r="F416" s="324"/>
      <c r="G416" s="394"/>
    </row>
    <row r="417" spans="1:7">
      <c r="A417" s="391"/>
      <c r="B417" s="160" t="s">
        <v>639</v>
      </c>
      <c r="C417" s="162" t="s">
        <v>640</v>
      </c>
      <c r="D417" s="436" t="s">
        <v>417</v>
      </c>
      <c r="E417" s="324"/>
      <c r="F417" s="324"/>
      <c r="G417" s="394"/>
    </row>
    <row r="418" spans="1:7">
      <c r="A418" s="391"/>
      <c r="B418" s="160"/>
      <c r="C418" s="162"/>
      <c r="D418" s="436"/>
      <c r="E418" s="324"/>
      <c r="F418" s="324"/>
      <c r="G418" s="394"/>
    </row>
    <row r="419" spans="1:7">
      <c r="A419" s="391"/>
      <c r="B419" s="209" t="s">
        <v>662</v>
      </c>
      <c r="C419" s="162" t="s">
        <v>1</v>
      </c>
      <c r="D419" s="436">
        <v>1</v>
      </c>
      <c r="E419" s="324"/>
      <c r="F419" s="324"/>
      <c r="G419" s="394"/>
    </row>
    <row r="420" spans="1:7">
      <c r="A420" s="391"/>
      <c r="B420" s="160" t="s">
        <v>634</v>
      </c>
      <c r="C420" s="162" t="s">
        <v>656</v>
      </c>
      <c r="D420" s="436">
        <f>11*16.5*0.1</f>
        <v>18.150000000000002</v>
      </c>
      <c r="E420" s="324"/>
      <c r="F420" s="324"/>
      <c r="G420" s="394"/>
    </row>
    <row r="421" spans="1:7">
      <c r="A421" s="391"/>
      <c r="B421" s="160" t="s">
        <v>637</v>
      </c>
      <c r="C421" s="162" t="s">
        <v>638</v>
      </c>
      <c r="D421" s="436">
        <f>+D420*100</f>
        <v>1815.0000000000002</v>
      </c>
      <c r="E421" s="324"/>
      <c r="F421" s="324"/>
      <c r="G421" s="394"/>
    </row>
    <row r="422" spans="1:7">
      <c r="A422" s="391"/>
      <c r="B422" s="160" t="s">
        <v>639</v>
      </c>
      <c r="C422" s="162" t="s">
        <v>640</v>
      </c>
      <c r="D422" s="436" t="s">
        <v>417</v>
      </c>
      <c r="E422" s="324"/>
      <c r="F422" s="324"/>
      <c r="G422" s="394"/>
    </row>
    <row r="423" spans="1:7">
      <c r="A423" s="391"/>
      <c r="B423" s="160"/>
      <c r="C423" s="162"/>
      <c r="D423" s="436"/>
      <c r="E423" s="324"/>
      <c r="F423" s="324"/>
      <c r="G423" s="394"/>
    </row>
    <row r="424" spans="1:7">
      <c r="A424" s="395">
        <v>2</v>
      </c>
      <c r="B424" s="209" t="s">
        <v>642</v>
      </c>
      <c r="C424" s="162"/>
      <c r="D424" s="436"/>
      <c r="E424" s="324"/>
      <c r="F424" s="324"/>
      <c r="G424" s="394"/>
    </row>
    <row r="425" spans="1:7">
      <c r="A425" s="395"/>
      <c r="B425" s="209" t="s">
        <v>701</v>
      </c>
      <c r="C425" s="162" t="s">
        <v>656</v>
      </c>
      <c r="D425" s="436">
        <f>0.15*4.861*4*11 + 0.15*4.861*2*16.5</f>
        <v>56.144549999999995</v>
      </c>
      <c r="E425" s="324"/>
      <c r="F425" s="324"/>
      <c r="G425" s="394"/>
    </row>
    <row r="426" spans="1:7">
      <c r="A426" s="391"/>
      <c r="B426" s="160" t="s">
        <v>702</v>
      </c>
      <c r="C426" s="162" t="s">
        <v>657</v>
      </c>
      <c r="D426" s="436">
        <f>4*4.861*11</f>
        <v>213.88399999999999</v>
      </c>
      <c r="E426" s="324"/>
      <c r="F426" s="324"/>
      <c r="G426" s="394"/>
    </row>
    <row r="427" spans="1:7">
      <c r="A427" s="391"/>
      <c r="B427" s="160" t="s">
        <v>643</v>
      </c>
      <c r="C427" s="162" t="s">
        <v>657</v>
      </c>
      <c r="D427" s="436"/>
      <c r="E427" s="324"/>
      <c r="F427" s="324"/>
      <c r="G427" s="394"/>
    </row>
    <row r="428" spans="1:7">
      <c r="A428" s="391"/>
      <c r="B428" s="160" t="s">
        <v>644</v>
      </c>
      <c r="C428" s="162" t="s">
        <v>657</v>
      </c>
      <c r="D428" s="436">
        <f>+D426</f>
        <v>213.88399999999999</v>
      </c>
      <c r="E428" s="324"/>
      <c r="F428" s="324"/>
      <c r="G428" s="394"/>
    </row>
    <row r="429" spans="1:7">
      <c r="A429" s="391"/>
      <c r="B429" s="160" t="s">
        <v>645</v>
      </c>
      <c r="C429" s="162" t="s">
        <v>657</v>
      </c>
      <c r="D429" s="436"/>
      <c r="E429" s="324"/>
      <c r="F429" s="324"/>
      <c r="G429" s="394"/>
    </row>
    <row r="430" spans="1:7">
      <c r="A430" s="391"/>
      <c r="B430" s="160" t="s">
        <v>646</v>
      </c>
      <c r="C430" s="162"/>
      <c r="D430" s="436"/>
      <c r="E430" s="324"/>
      <c r="F430" s="324"/>
      <c r="G430" s="394"/>
    </row>
    <row r="431" spans="1:7">
      <c r="A431" s="391"/>
      <c r="B431" s="160"/>
      <c r="C431" s="162"/>
      <c r="D431" s="436"/>
      <c r="E431" s="324"/>
      <c r="F431" s="324"/>
      <c r="G431" s="394"/>
    </row>
    <row r="432" spans="1:7">
      <c r="A432" s="395">
        <v>4</v>
      </c>
      <c r="B432" s="209" t="s">
        <v>703</v>
      </c>
      <c r="C432" s="162" t="s">
        <v>704</v>
      </c>
      <c r="D432" s="436" t="s">
        <v>417</v>
      </c>
      <c r="E432" s="324"/>
      <c r="F432" s="324"/>
      <c r="G432" s="394"/>
    </row>
    <row r="433" spans="1:7">
      <c r="A433" s="395">
        <v>5</v>
      </c>
      <c r="B433" s="209" t="s">
        <v>663</v>
      </c>
      <c r="C433" s="162" t="s">
        <v>657</v>
      </c>
      <c r="D433" s="436">
        <f>11*16.5</f>
        <v>181.5</v>
      </c>
      <c r="E433" s="324"/>
      <c r="F433" s="324"/>
      <c r="G433" s="394"/>
    </row>
    <row r="434" spans="1:7">
      <c r="A434" s="395">
        <v>6</v>
      </c>
      <c r="B434" s="209" t="s">
        <v>647</v>
      </c>
      <c r="C434" s="162" t="s">
        <v>657</v>
      </c>
      <c r="D434" s="436">
        <f>2.1*1.5*11</f>
        <v>34.650000000000006</v>
      </c>
      <c r="E434" s="324"/>
      <c r="F434" s="324"/>
      <c r="G434" s="394"/>
    </row>
    <row r="435" spans="1:7">
      <c r="A435" s="391">
        <v>7</v>
      </c>
      <c r="B435" s="209" t="s">
        <v>648</v>
      </c>
      <c r="C435" s="162" t="s">
        <v>11</v>
      </c>
      <c r="D435" s="436"/>
      <c r="E435" s="324"/>
      <c r="F435" s="324"/>
      <c r="G435" s="394"/>
    </row>
    <row r="436" spans="1:7">
      <c r="A436" s="395">
        <v>8</v>
      </c>
      <c r="B436" s="209" t="s">
        <v>253</v>
      </c>
      <c r="C436" s="162"/>
      <c r="D436" s="436"/>
      <c r="E436" s="324"/>
      <c r="F436" s="324"/>
      <c r="G436" s="394"/>
    </row>
    <row r="437" spans="1:7">
      <c r="A437" s="391"/>
      <c r="B437" s="160" t="s">
        <v>649</v>
      </c>
      <c r="C437" s="162" t="s">
        <v>476</v>
      </c>
      <c r="D437" s="436" t="s">
        <v>417</v>
      </c>
      <c r="E437" s="324"/>
      <c r="F437" s="324"/>
      <c r="G437" s="394"/>
    </row>
    <row r="438" spans="1:7">
      <c r="A438" s="391"/>
      <c r="B438" s="160"/>
      <c r="C438" s="162"/>
      <c r="D438" s="436"/>
      <c r="E438" s="324"/>
      <c r="F438" s="324"/>
      <c r="G438" s="394"/>
    </row>
    <row r="439" spans="1:7">
      <c r="A439" s="395">
        <v>9</v>
      </c>
      <c r="B439" s="209" t="s">
        <v>650</v>
      </c>
      <c r="C439" s="162"/>
      <c r="D439" s="436"/>
      <c r="E439" s="324"/>
      <c r="F439" s="324"/>
      <c r="G439" s="394"/>
    </row>
    <row r="440" spans="1:7">
      <c r="A440" s="391"/>
      <c r="B440" s="160" t="s">
        <v>664</v>
      </c>
      <c r="C440" s="162" t="s">
        <v>657</v>
      </c>
      <c r="D440" s="436">
        <f>+D428</f>
        <v>213.88399999999999</v>
      </c>
      <c r="E440" s="324"/>
      <c r="F440" s="324"/>
      <c r="G440" s="394"/>
    </row>
    <row r="441" spans="1:7">
      <c r="A441" s="391"/>
      <c r="B441" s="209" t="s">
        <v>653</v>
      </c>
      <c r="C441" s="162"/>
      <c r="D441" s="436"/>
      <c r="E441" s="324"/>
      <c r="F441" s="324"/>
      <c r="G441" s="394"/>
    </row>
    <row r="442" spans="1:7">
      <c r="A442" s="391"/>
      <c r="B442" s="160" t="s">
        <v>652</v>
      </c>
      <c r="C442" s="162" t="s">
        <v>657</v>
      </c>
      <c r="D442" s="436">
        <f>16.5*11-3*3</f>
        <v>172.5</v>
      </c>
      <c r="E442" s="324"/>
      <c r="F442" s="324"/>
      <c r="G442" s="394"/>
    </row>
    <row r="443" spans="1:7">
      <c r="A443" s="391"/>
      <c r="B443" s="160" t="s">
        <v>654</v>
      </c>
      <c r="C443" s="162" t="s">
        <v>657</v>
      </c>
      <c r="D443" s="436">
        <f>3*3</f>
        <v>9</v>
      </c>
      <c r="E443" s="324"/>
      <c r="F443" s="324"/>
      <c r="G443" s="394"/>
    </row>
    <row r="444" spans="1:7">
      <c r="A444" s="391"/>
      <c r="B444" s="160"/>
      <c r="C444" s="162"/>
      <c r="D444" s="436"/>
      <c r="E444" s="324"/>
      <c r="F444" s="324"/>
      <c r="G444" s="394"/>
    </row>
    <row r="445" spans="1:7">
      <c r="A445" s="391">
        <v>10</v>
      </c>
      <c r="B445" s="209" t="s">
        <v>651</v>
      </c>
      <c r="C445" s="162"/>
      <c r="D445" s="436"/>
      <c r="E445" s="324"/>
      <c r="F445" s="324"/>
      <c r="G445" s="394"/>
    </row>
    <row r="446" spans="1:7">
      <c r="A446" s="391"/>
      <c r="B446" s="160" t="s">
        <v>655</v>
      </c>
      <c r="C446" s="162" t="s">
        <v>657</v>
      </c>
      <c r="D446" s="436">
        <f>12*16*1.5</f>
        <v>288</v>
      </c>
      <c r="E446" s="324"/>
      <c r="F446" s="324"/>
      <c r="G446" s="394"/>
    </row>
    <row r="447" spans="1:7">
      <c r="A447" s="395"/>
      <c r="B447" s="209"/>
      <c r="C447" s="162"/>
      <c r="D447" s="440"/>
      <c r="E447" s="324"/>
      <c r="F447" s="324"/>
      <c r="G447" s="394"/>
    </row>
    <row r="448" spans="1:7" ht="16.2">
      <c r="A448" s="240" t="s">
        <v>348</v>
      </c>
      <c r="B448" s="177" t="s">
        <v>589</v>
      </c>
      <c r="C448" s="304" t="s">
        <v>476</v>
      </c>
      <c r="D448" s="434" t="s">
        <v>417</v>
      </c>
      <c r="E448" s="333"/>
      <c r="F448" s="337"/>
      <c r="G448" s="353"/>
    </row>
    <row r="449" spans="1:7" ht="16.2">
      <c r="A449" s="388"/>
      <c r="B449" s="392" t="s">
        <v>590</v>
      </c>
      <c r="C449" s="162"/>
      <c r="D449" s="391"/>
      <c r="E449" s="327"/>
      <c r="F449" s="327"/>
      <c r="G449" s="387"/>
    </row>
    <row r="450" spans="1:7" ht="16.2">
      <c r="A450" s="393">
        <v>1</v>
      </c>
      <c r="B450" s="392" t="s">
        <v>591</v>
      </c>
      <c r="C450" s="162"/>
      <c r="D450" s="412"/>
      <c r="E450" s="327"/>
      <c r="F450" s="327"/>
      <c r="G450" s="387"/>
    </row>
    <row r="451" spans="1:7" ht="16.2">
      <c r="A451" s="273" t="s">
        <v>43</v>
      </c>
      <c r="B451" s="231" t="s">
        <v>592</v>
      </c>
      <c r="C451" s="162"/>
      <c r="D451" s="412"/>
      <c r="E451" s="327"/>
      <c r="F451" s="327"/>
      <c r="G451" s="387"/>
    </row>
    <row r="452" spans="1:7" ht="16.2">
      <c r="A452" s="273" t="s">
        <v>44</v>
      </c>
      <c r="B452" s="231" t="s">
        <v>593</v>
      </c>
      <c r="C452" s="162" t="s">
        <v>588</v>
      </c>
      <c r="D452" s="412">
        <v>4</v>
      </c>
      <c r="E452" s="327"/>
      <c r="F452" s="327"/>
      <c r="G452" s="387"/>
    </row>
    <row r="453" spans="1:7" ht="16.2">
      <c r="A453" s="273" t="s">
        <v>245</v>
      </c>
      <c r="B453" s="231" t="s">
        <v>594</v>
      </c>
      <c r="C453" s="162" t="s">
        <v>588</v>
      </c>
      <c r="D453" s="412">
        <v>4</v>
      </c>
      <c r="E453" s="327"/>
      <c r="F453" s="327"/>
      <c r="G453" s="387"/>
    </row>
    <row r="454" spans="1:7" ht="16.2">
      <c r="A454" s="273" t="s">
        <v>581</v>
      </c>
      <c r="B454" s="231" t="s">
        <v>595</v>
      </c>
      <c r="C454" s="162" t="s">
        <v>588</v>
      </c>
      <c r="D454" s="412">
        <v>4</v>
      </c>
      <c r="E454" s="327"/>
      <c r="F454" s="327"/>
      <c r="G454" s="387"/>
    </row>
    <row r="455" spans="1:7" ht="16.2">
      <c r="A455" s="273" t="s">
        <v>371</v>
      </c>
      <c r="B455" s="231" t="s">
        <v>596</v>
      </c>
      <c r="C455" s="162" t="s">
        <v>588</v>
      </c>
      <c r="D455" s="412">
        <v>4</v>
      </c>
      <c r="E455" s="327"/>
      <c r="F455" s="327"/>
      <c r="G455" s="387"/>
    </row>
    <row r="456" spans="1:7" ht="16.2">
      <c r="A456" s="273" t="s">
        <v>372</v>
      </c>
      <c r="B456" s="231" t="s">
        <v>597</v>
      </c>
      <c r="C456" s="162" t="s">
        <v>588</v>
      </c>
      <c r="D456" s="412">
        <v>4</v>
      </c>
      <c r="E456" s="327"/>
      <c r="F456" s="327"/>
      <c r="G456" s="387"/>
    </row>
    <row r="457" spans="1:7" ht="16.2">
      <c r="A457" s="273" t="s">
        <v>373</v>
      </c>
      <c r="B457" s="231" t="s">
        <v>598</v>
      </c>
      <c r="C457" s="162" t="s">
        <v>588</v>
      </c>
      <c r="D457" s="412">
        <v>4</v>
      </c>
      <c r="E457" s="327"/>
      <c r="F457" s="327"/>
      <c r="G457" s="387"/>
    </row>
    <row r="458" spans="1:7" ht="16.2">
      <c r="A458" s="393">
        <v>2</v>
      </c>
      <c r="B458" s="392" t="s">
        <v>599</v>
      </c>
      <c r="C458" s="162"/>
      <c r="D458" s="412"/>
      <c r="E458" s="327"/>
      <c r="F458" s="327"/>
      <c r="G458" s="387"/>
    </row>
    <row r="459" spans="1:7" ht="16.2">
      <c r="A459" s="273" t="s">
        <v>30</v>
      </c>
      <c r="B459" s="231" t="s">
        <v>600</v>
      </c>
      <c r="C459" s="162"/>
      <c r="D459" s="412"/>
      <c r="E459" s="327"/>
      <c r="F459" s="327"/>
      <c r="G459" s="387"/>
    </row>
    <row r="460" spans="1:7" ht="16.2">
      <c r="A460" s="273" t="s">
        <v>222</v>
      </c>
      <c r="B460" s="231" t="s">
        <v>601</v>
      </c>
      <c r="C460" s="162" t="s">
        <v>588</v>
      </c>
      <c r="D460" s="412">
        <v>2</v>
      </c>
      <c r="E460" s="327"/>
      <c r="F460" s="327"/>
      <c r="G460" s="387"/>
    </row>
    <row r="461" spans="1:7" ht="26.4">
      <c r="A461" s="273" t="s">
        <v>260</v>
      </c>
      <c r="B461" s="231" t="s">
        <v>602</v>
      </c>
      <c r="C461" s="162" t="s">
        <v>588</v>
      </c>
      <c r="D461" s="412">
        <v>2</v>
      </c>
      <c r="E461" s="327"/>
      <c r="F461" s="327"/>
      <c r="G461" s="387"/>
    </row>
    <row r="462" spans="1:7" ht="16.2">
      <c r="A462" s="273" t="s">
        <v>628</v>
      </c>
      <c r="B462" s="231" t="s">
        <v>603</v>
      </c>
      <c r="C462" s="162" t="s">
        <v>588</v>
      </c>
      <c r="D462" s="412">
        <v>2</v>
      </c>
      <c r="E462" s="327"/>
      <c r="F462" s="327"/>
      <c r="G462" s="387"/>
    </row>
    <row r="463" spans="1:7" ht="16.2">
      <c r="A463" s="273" t="s">
        <v>629</v>
      </c>
      <c r="B463" s="231" t="s">
        <v>604</v>
      </c>
      <c r="C463" s="162" t="s">
        <v>588</v>
      </c>
      <c r="D463" s="412">
        <v>2</v>
      </c>
      <c r="E463" s="327"/>
      <c r="F463" s="327"/>
      <c r="G463" s="387"/>
    </row>
    <row r="464" spans="1:7" ht="16.2">
      <c r="A464" s="273" t="s">
        <v>630</v>
      </c>
      <c r="B464" s="231" t="s">
        <v>605</v>
      </c>
      <c r="C464" s="162" t="s">
        <v>588</v>
      </c>
      <c r="D464" s="412">
        <v>2</v>
      </c>
      <c r="E464" s="327"/>
      <c r="F464" s="327"/>
      <c r="G464" s="387"/>
    </row>
    <row r="465" spans="1:7" ht="16.2">
      <c r="A465" s="393">
        <v>3</v>
      </c>
      <c r="B465" s="392" t="s">
        <v>606</v>
      </c>
      <c r="C465" s="162"/>
      <c r="D465" s="412"/>
      <c r="E465" s="327"/>
      <c r="F465" s="175"/>
      <c r="G465" s="387"/>
    </row>
    <row r="466" spans="1:7" ht="16.2">
      <c r="A466" s="273" t="s">
        <v>6</v>
      </c>
      <c r="B466" s="231" t="s">
        <v>607</v>
      </c>
      <c r="C466" s="162" t="s">
        <v>588</v>
      </c>
      <c r="D466" s="412">
        <v>2</v>
      </c>
      <c r="E466" s="327"/>
      <c r="F466" s="327"/>
      <c r="G466" s="387"/>
    </row>
    <row r="467" spans="1:7" ht="16.2">
      <c r="A467" s="273" t="s">
        <v>181</v>
      </c>
      <c r="B467" s="231" t="s">
        <v>608</v>
      </c>
      <c r="C467" s="162" t="s">
        <v>588</v>
      </c>
      <c r="D467" s="412">
        <v>2</v>
      </c>
      <c r="E467" s="327"/>
      <c r="F467" s="327"/>
      <c r="G467" s="387"/>
    </row>
    <row r="468" spans="1:7" ht="37.950000000000003" customHeight="1">
      <c r="A468" s="273" t="s">
        <v>182</v>
      </c>
      <c r="B468" s="231" t="s">
        <v>609</v>
      </c>
      <c r="C468" s="162"/>
      <c r="D468" s="412" t="s">
        <v>417</v>
      </c>
      <c r="E468" s="327"/>
      <c r="F468" s="327"/>
      <c r="G468" s="387"/>
    </row>
    <row r="469" spans="1:7" ht="16.2">
      <c r="A469" s="393">
        <v>4</v>
      </c>
      <c r="B469" s="392" t="s">
        <v>610</v>
      </c>
      <c r="C469" s="162"/>
      <c r="D469" s="412"/>
      <c r="E469" s="327"/>
      <c r="F469" s="327"/>
      <c r="G469" s="387"/>
    </row>
    <row r="470" spans="1:7" ht="16.2">
      <c r="A470" s="273" t="s">
        <v>76</v>
      </c>
      <c r="B470" s="231" t="s">
        <v>611</v>
      </c>
      <c r="C470" s="162"/>
      <c r="D470" s="412"/>
      <c r="E470" s="327"/>
      <c r="F470" s="327"/>
      <c r="G470" s="387"/>
    </row>
    <row r="471" spans="1:7" ht="16.2">
      <c r="A471" s="273" t="s">
        <v>560</v>
      </c>
      <c r="B471" s="231" t="s">
        <v>612</v>
      </c>
      <c r="C471" s="162" t="s">
        <v>588</v>
      </c>
      <c r="D471" s="412">
        <v>1</v>
      </c>
      <c r="E471" s="327"/>
      <c r="F471" s="327"/>
      <c r="G471" s="387"/>
    </row>
    <row r="472" spans="1:7" ht="16.2">
      <c r="A472" s="385"/>
      <c r="B472" s="386"/>
      <c r="C472" s="162"/>
      <c r="D472" s="391"/>
      <c r="E472" s="327"/>
      <c r="F472" s="327"/>
      <c r="G472" s="387"/>
    </row>
    <row r="473" spans="1:7" ht="16.2">
      <c r="A473" s="374" t="s">
        <v>525</v>
      </c>
      <c r="B473" s="177" t="s">
        <v>420</v>
      </c>
      <c r="C473" s="304" t="s">
        <v>476</v>
      </c>
      <c r="D473" s="434" t="s">
        <v>417</v>
      </c>
      <c r="E473" s="333"/>
      <c r="F473" s="337"/>
      <c r="G473" s="353"/>
    </row>
    <row r="474" spans="1:7" ht="16.2">
      <c r="A474" s="374" t="s">
        <v>614</v>
      </c>
      <c r="B474" s="177" t="s">
        <v>613</v>
      </c>
      <c r="C474" s="304"/>
      <c r="D474" s="434"/>
      <c r="E474" s="333"/>
      <c r="F474" s="337"/>
      <c r="G474" s="353"/>
    </row>
    <row r="475" spans="1:7" ht="21.6" customHeight="1">
      <c r="A475" s="385"/>
      <c r="B475" s="390" t="s">
        <v>617</v>
      </c>
      <c r="C475" s="305" t="s">
        <v>476</v>
      </c>
      <c r="D475" s="437" t="s">
        <v>417</v>
      </c>
      <c r="E475" s="327"/>
      <c r="F475" s="327"/>
      <c r="G475" s="387"/>
    </row>
    <row r="476" spans="1:7" ht="16.2">
      <c r="A476" s="240" t="s">
        <v>615</v>
      </c>
      <c r="B476" s="177" t="s">
        <v>514</v>
      </c>
      <c r="C476" s="304" t="s">
        <v>476</v>
      </c>
      <c r="D476" s="434" t="s">
        <v>417</v>
      </c>
      <c r="E476" s="333"/>
      <c r="F476" s="337"/>
      <c r="G476" s="211"/>
    </row>
    <row r="477" spans="1:7" ht="16.2">
      <c r="A477" s="279" t="s">
        <v>42</v>
      </c>
      <c r="B477" s="280" t="s">
        <v>516</v>
      </c>
      <c r="C477" s="305" t="s">
        <v>476</v>
      </c>
      <c r="D477" s="437" t="s">
        <v>417</v>
      </c>
      <c r="E477" s="338"/>
      <c r="F477" s="327"/>
      <c r="G477" s="303"/>
    </row>
    <row r="478" spans="1:7" ht="16.2">
      <c r="A478" s="279" t="s">
        <v>29</v>
      </c>
      <c r="B478" s="280" t="s">
        <v>464</v>
      </c>
      <c r="C478" s="305" t="s">
        <v>476</v>
      </c>
      <c r="D478" s="437" t="s">
        <v>417</v>
      </c>
      <c r="E478" s="339"/>
      <c r="F478" s="339"/>
      <c r="G478" s="281"/>
    </row>
    <row r="479" spans="1:7" ht="16.2">
      <c r="A479" s="279" t="s">
        <v>5</v>
      </c>
      <c r="B479" s="280" t="s">
        <v>465</v>
      </c>
      <c r="C479" s="305" t="s">
        <v>476</v>
      </c>
      <c r="D479" s="437" t="s">
        <v>417</v>
      </c>
      <c r="E479" s="339"/>
      <c r="F479" s="339"/>
      <c r="G479" s="281"/>
    </row>
    <row r="480" spans="1:7" ht="16.2">
      <c r="A480" s="279" t="s">
        <v>8</v>
      </c>
      <c r="B480" s="280" t="s">
        <v>695</v>
      </c>
      <c r="C480" s="305" t="s">
        <v>476</v>
      </c>
      <c r="D480" s="437" t="s">
        <v>417</v>
      </c>
      <c r="E480" s="339"/>
      <c r="F480" s="339"/>
      <c r="G480" s="281"/>
    </row>
    <row r="481" spans="1:7" ht="16.2">
      <c r="A481" s="279" t="s">
        <v>31</v>
      </c>
      <c r="B481" s="280" t="s">
        <v>466</v>
      </c>
      <c r="C481" s="305" t="s">
        <v>476</v>
      </c>
      <c r="D481" s="437" t="s">
        <v>417</v>
      </c>
      <c r="E481" s="339"/>
      <c r="F481" s="339"/>
      <c r="G481" s="281"/>
    </row>
    <row r="482" spans="1:7" ht="16.2">
      <c r="A482" s="279" t="s">
        <v>12</v>
      </c>
      <c r="B482" s="280" t="s">
        <v>467</v>
      </c>
      <c r="C482" s="305" t="s">
        <v>476</v>
      </c>
      <c r="D482" s="437" t="s">
        <v>417</v>
      </c>
      <c r="E482" s="339"/>
      <c r="F482" s="339"/>
      <c r="G482" s="281"/>
    </row>
    <row r="483" spans="1:7" ht="16.2">
      <c r="A483" s="279" t="s">
        <v>17</v>
      </c>
      <c r="B483" s="280" t="s">
        <v>468</v>
      </c>
      <c r="C483" s="305" t="s">
        <v>476</v>
      </c>
      <c r="D483" s="437" t="s">
        <v>417</v>
      </c>
      <c r="E483" s="339"/>
      <c r="F483" s="339"/>
      <c r="G483" s="281"/>
    </row>
    <row r="484" spans="1:7" ht="16.2">
      <c r="A484" s="279" t="s">
        <v>21</v>
      </c>
      <c r="B484" s="280" t="s">
        <v>469</v>
      </c>
      <c r="C484" s="305" t="s">
        <v>476</v>
      </c>
      <c r="D484" s="437" t="s">
        <v>417</v>
      </c>
      <c r="E484" s="339"/>
      <c r="F484" s="339"/>
      <c r="G484" s="281"/>
    </row>
    <row r="485" spans="1:7" ht="16.2">
      <c r="A485" s="279" t="s">
        <v>34</v>
      </c>
      <c r="B485" s="280" t="s">
        <v>470</v>
      </c>
      <c r="C485" s="305" t="s">
        <v>476</v>
      </c>
      <c r="D485" s="437" t="s">
        <v>417</v>
      </c>
      <c r="E485" s="339"/>
      <c r="F485" s="339"/>
      <c r="G485" s="281"/>
    </row>
    <row r="486" spans="1:7" ht="16.2">
      <c r="A486" s="279" t="s">
        <v>37</v>
      </c>
      <c r="B486" s="280" t="s">
        <v>471</v>
      </c>
      <c r="C486" s="305" t="s">
        <v>476</v>
      </c>
      <c r="D486" s="437" t="s">
        <v>417</v>
      </c>
      <c r="E486" s="339"/>
      <c r="F486" s="339"/>
      <c r="G486" s="281"/>
    </row>
    <row r="487" spans="1:7" ht="16.2">
      <c r="A487" s="279" t="s">
        <v>26</v>
      </c>
      <c r="B487" s="280" t="s">
        <v>252</v>
      </c>
      <c r="C487" s="305" t="s">
        <v>476</v>
      </c>
      <c r="D487" s="437" t="s">
        <v>417</v>
      </c>
      <c r="E487" s="339"/>
      <c r="F487" s="339"/>
      <c r="G487" s="281"/>
    </row>
    <row r="488" spans="1:7" ht="16.2">
      <c r="A488" s="279" t="s">
        <v>239</v>
      </c>
      <c r="B488" s="280" t="s">
        <v>253</v>
      </c>
      <c r="C488" s="305" t="s">
        <v>476</v>
      </c>
      <c r="D488" s="437" t="s">
        <v>417</v>
      </c>
      <c r="E488" s="339"/>
      <c r="F488" s="339"/>
      <c r="G488" s="281"/>
    </row>
    <row r="489" spans="1:7" ht="16.2">
      <c r="A489" s="279" t="s">
        <v>618</v>
      </c>
      <c r="B489" s="280" t="s">
        <v>584</v>
      </c>
      <c r="C489" s="305" t="s">
        <v>476</v>
      </c>
      <c r="D489" s="437" t="s">
        <v>417</v>
      </c>
      <c r="E489" s="339"/>
      <c r="F489" s="339"/>
      <c r="G489" s="281"/>
    </row>
    <row r="490" spans="1:7" ht="16.2">
      <c r="A490" s="279" t="s">
        <v>227</v>
      </c>
      <c r="B490" s="280" t="s">
        <v>419</v>
      </c>
      <c r="C490" s="305" t="s">
        <v>476</v>
      </c>
      <c r="D490" s="437" t="s">
        <v>417</v>
      </c>
      <c r="E490" s="339"/>
      <c r="F490" s="339"/>
      <c r="G490" s="281"/>
    </row>
    <row r="491" spans="1:7" ht="16.2">
      <c r="A491" s="279" t="s">
        <v>619</v>
      </c>
      <c r="B491" s="280" t="s">
        <v>589</v>
      </c>
      <c r="C491" s="305" t="s">
        <v>476</v>
      </c>
      <c r="D491" s="437" t="s">
        <v>417</v>
      </c>
      <c r="E491" s="339"/>
      <c r="F491" s="339"/>
      <c r="G491" s="281"/>
    </row>
    <row r="492" spans="1:7" ht="16.2">
      <c r="A492" s="279" t="s">
        <v>620</v>
      </c>
      <c r="B492" s="280" t="s">
        <v>420</v>
      </c>
      <c r="C492" s="305" t="s">
        <v>476</v>
      </c>
      <c r="D492" s="437" t="s">
        <v>417</v>
      </c>
      <c r="E492" s="339"/>
      <c r="F492" s="339"/>
      <c r="G492" s="281"/>
    </row>
    <row r="493" spans="1:7" ht="16.2">
      <c r="A493" s="279" t="s">
        <v>621</v>
      </c>
      <c r="B493" s="280" t="s">
        <v>613</v>
      </c>
      <c r="C493" s="305" t="s">
        <v>476</v>
      </c>
      <c r="D493" s="437" t="s">
        <v>417</v>
      </c>
      <c r="E493" s="339"/>
      <c r="F493" s="339"/>
      <c r="G493" s="281"/>
    </row>
    <row r="494" spans="1:7" ht="16.2">
      <c r="A494" s="240" t="s">
        <v>616</v>
      </c>
      <c r="B494" s="177" t="s">
        <v>515</v>
      </c>
      <c r="C494" s="304" t="s">
        <v>476</v>
      </c>
      <c r="D494" s="434" t="s">
        <v>417</v>
      </c>
      <c r="E494" s="333"/>
      <c r="F494" s="337"/>
      <c r="G494" s="211"/>
    </row>
    <row r="495" spans="1:7" ht="16.2">
      <c r="A495" s="279" t="s">
        <v>42</v>
      </c>
      <c r="B495" s="280" t="s">
        <v>516</v>
      </c>
      <c r="C495" s="305" t="s">
        <v>476</v>
      </c>
      <c r="D495" s="437" t="s">
        <v>417</v>
      </c>
      <c r="E495" s="338"/>
      <c r="F495" s="327"/>
      <c r="G495" s="303"/>
    </row>
    <row r="496" spans="1:7" ht="16.2">
      <c r="A496" s="279" t="s">
        <v>29</v>
      </c>
      <c r="B496" s="280" t="s">
        <v>464</v>
      </c>
      <c r="C496" s="305" t="s">
        <v>476</v>
      </c>
      <c r="D496" s="437" t="s">
        <v>417</v>
      </c>
      <c r="E496" s="339"/>
      <c r="F496" s="339"/>
      <c r="G496" s="281"/>
    </row>
    <row r="497" spans="1:7" ht="16.2">
      <c r="A497" s="279" t="s">
        <v>5</v>
      </c>
      <c r="B497" s="280" t="s">
        <v>465</v>
      </c>
      <c r="C497" s="305" t="s">
        <v>476</v>
      </c>
      <c r="D497" s="437" t="s">
        <v>417</v>
      </c>
      <c r="E497" s="339"/>
      <c r="F497" s="339"/>
      <c r="G497" s="281"/>
    </row>
    <row r="498" spans="1:7" ht="16.2">
      <c r="A498" s="279" t="s">
        <v>8</v>
      </c>
      <c r="B498" s="280" t="s">
        <v>695</v>
      </c>
      <c r="C498" s="305" t="s">
        <v>476</v>
      </c>
      <c r="D498" s="437" t="s">
        <v>417</v>
      </c>
      <c r="E498" s="339"/>
      <c r="F498" s="339"/>
      <c r="G498" s="281"/>
    </row>
    <row r="499" spans="1:7" ht="16.2">
      <c r="A499" s="279" t="s">
        <v>31</v>
      </c>
      <c r="B499" s="280" t="s">
        <v>466</v>
      </c>
      <c r="C499" s="305" t="s">
        <v>476</v>
      </c>
      <c r="D499" s="437" t="s">
        <v>417</v>
      </c>
      <c r="E499" s="339"/>
      <c r="F499" s="339"/>
      <c r="G499" s="281"/>
    </row>
    <row r="500" spans="1:7" ht="16.2">
      <c r="A500" s="279" t="s">
        <v>12</v>
      </c>
      <c r="B500" s="280" t="s">
        <v>467</v>
      </c>
      <c r="C500" s="305" t="s">
        <v>476</v>
      </c>
      <c r="D500" s="437" t="s">
        <v>417</v>
      </c>
      <c r="E500" s="339"/>
      <c r="F500" s="339"/>
      <c r="G500" s="281"/>
    </row>
    <row r="501" spans="1:7" ht="16.2">
      <c r="A501" s="279" t="s">
        <v>17</v>
      </c>
      <c r="B501" s="280" t="s">
        <v>468</v>
      </c>
      <c r="C501" s="305" t="s">
        <v>476</v>
      </c>
      <c r="D501" s="437" t="s">
        <v>417</v>
      </c>
      <c r="E501" s="339"/>
      <c r="F501" s="339"/>
      <c r="G501" s="281"/>
    </row>
    <row r="502" spans="1:7" ht="16.2">
      <c r="A502" s="279" t="s">
        <v>21</v>
      </c>
      <c r="B502" s="280" t="s">
        <v>469</v>
      </c>
      <c r="C502" s="305" t="s">
        <v>476</v>
      </c>
      <c r="D502" s="437" t="s">
        <v>417</v>
      </c>
      <c r="E502" s="339"/>
      <c r="F502" s="339"/>
      <c r="G502" s="281"/>
    </row>
    <row r="503" spans="1:7" ht="16.2">
      <c r="A503" s="279" t="s">
        <v>34</v>
      </c>
      <c r="B503" s="280" t="s">
        <v>470</v>
      </c>
      <c r="C503" s="305" t="s">
        <v>476</v>
      </c>
      <c r="D503" s="437" t="s">
        <v>417</v>
      </c>
      <c r="E503" s="339"/>
      <c r="F503" s="339"/>
      <c r="G503" s="281"/>
    </row>
    <row r="504" spans="1:7" ht="16.2">
      <c r="A504" s="279" t="s">
        <v>37</v>
      </c>
      <c r="B504" s="280" t="s">
        <v>471</v>
      </c>
      <c r="C504" s="305" t="s">
        <v>476</v>
      </c>
      <c r="D504" s="437" t="s">
        <v>417</v>
      </c>
      <c r="E504" s="339"/>
      <c r="F504" s="339"/>
      <c r="G504" s="281"/>
    </row>
    <row r="505" spans="1:7" ht="16.2">
      <c r="A505" s="279" t="s">
        <v>26</v>
      </c>
      <c r="B505" s="280" t="s">
        <v>252</v>
      </c>
      <c r="C505" s="305" t="s">
        <v>476</v>
      </c>
      <c r="D505" s="437" t="s">
        <v>417</v>
      </c>
      <c r="E505" s="339"/>
      <c r="F505" s="339"/>
      <c r="G505" s="281"/>
    </row>
    <row r="506" spans="1:7" ht="16.2">
      <c r="A506" s="279" t="s">
        <v>239</v>
      </c>
      <c r="B506" s="280" t="s">
        <v>253</v>
      </c>
      <c r="C506" s="305" t="s">
        <v>476</v>
      </c>
      <c r="D506" s="437" t="s">
        <v>417</v>
      </c>
      <c r="E506" s="339"/>
      <c r="F506" s="339"/>
      <c r="G506" s="281"/>
    </row>
    <row r="507" spans="1:7" ht="16.2">
      <c r="A507" s="279" t="s">
        <v>618</v>
      </c>
      <c r="B507" s="280" t="s">
        <v>584</v>
      </c>
      <c r="C507" s="305" t="s">
        <v>476</v>
      </c>
      <c r="D507" s="437" t="s">
        <v>417</v>
      </c>
      <c r="E507" s="339"/>
      <c r="F507" s="339"/>
      <c r="G507" s="281"/>
    </row>
    <row r="508" spans="1:7" ht="16.2">
      <c r="A508" s="279" t="s">
        <v>227</v>
      </c>
      <c r="B508" s="280" t="s">
        <v>419</v>
      </c>
      <c r="C508" s="305" t="s">
        <v>476</v>
      </c>
      <c r="D508" s="437" t="s">
        <v>417</v>
      </c>
      <c r="E508" s="339"/>
      <c r="F508" s="339"/>
      <c r="G508" s="281"/>
    </row>
    <row r="509" spans="1:7" ht="16.2">
      <c r="A509" s="279" t="s">
        <v>619</v>
      </c>
      <c r="B509" s="280" t="s">
        <v>589</v>
      </c>
      <c r="C509" s="305" t="s">
        <v>476</v>
      </c>
      <c r="D509" s="437" t="s">
        <v>417</v>
      </c>
      <c r="E509" s="339"/>
      <c r="F509" s="339"/>
      <c r="G509" s="281"/>
    </row>
    <row r="510" spans="1:7" ht="16.2">
      <c r="A510" s="279" t="s">
        <v>620</v>
      </c>
      <c r="B510" s="280" t="s">
        <v>420</v>
      </c>
      <c r="C510" s="305" t="s">
        <v>476</v>
      </c>
      <c r="D510" s="437" t="s">
        <v>417</v>
      </c>
      <c r="E510" s="339"/>
      <c r="F510" s="339"/>
      <c r="G510" s="281"/>
    </row>
    <row r="511" spans="1:7" ht="16.2">
      <c r="A511" s="360" t="s">
        <v>621</v>
      </c>
      <c r="B511" s="381" t="s">
        <v>613</v>
      </c>
      <c r="C511" s="382" t="s">
        <v>476</v>
      </c>
      <c r="D511" s="438" t="s">
        <v>417</v>
      </c>
      <c r="E511" s="383"/>
      <c r="F511" s="383"/>
      <c r="G511" s="384"/>
    </row>
  </sheetData>
  <autoFilter ref="A3:D3"/>
  <mergeCells count="7">
    <mergeCell ref="A1:G1"/>
    <mergeCell ref="A2:G2"/>
    <mergeCell ref="C240:C258"/>
    <mergeCell ref="G240:G258"/>
    <mergeCell ref="D240:D258"/>
    <mergeCell ref="E240:E258"/>
    <mergeCell ref="F240:F258"/>
  </mergeCells>
  <printOptions horizontalCentered="1"/>
  <pageMargins left="0.43307086614173229" right="0.43307086614173229" top="0.6692913385826772" bottom="0.59055118110236227" header="0.31496062992125984" footer="0.31496062992125984"/>
  <pageSetup paperSize="9" scale="72" fitToHeight="31" orientation="landscape" r:id="rId1"/>
  <headerFooter>
    <oddHeader>&amp;LSection-10 - Bill of Quantities&amp;R&amp;12Annexure 8.1</oddHeader>
    <oddFooter>&amp;LB. Dharavandhoo&amp;RPage &amp;P of &amp;N</oddFooter>
  </headerFooter>
  <rowBreaks count="2" manualBreakCount="2">
    <brk id="237" max="6" man="1"/>
    <brk id="317"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09375" defaultRowHeight="13.8"/>
  <cols>
    <col min="1" max="1" width="8.109375" style="30" customWidth="1"/>
    <col min="2" max="2" width="72.6640625" style="31" customWidth="1"/>
    <col min="3" max="3" width="10.5546875" style="43" bestFit="1" customWidth="1"/>
    <col min="4" max="4" width="13" style="146" bestFit="1" customWidth="1"/>
    <col min="5" max="5" width="25.44140625" style="32" customWidth="1"/>
    <col min="6" max="16384" width="9.109375" style="9"/>
  </cols>
  <sheetData>
    <row r="1" spans="1:5">
      <c r="A1" s="461" t="s">
        <v>107</v>
      </c>
      <c r="B1" s="461"/>
      <c r="C1" s="461"/>
      <c r="D1" s="461"/>
      <c r="E1" s="461"/>
    </row>
    <row r="2" spans="1:5" ht="17.399999999999999">
      <c r="A2" s="462" t="s">
        <v>108</v>
      </c>
      <c r="B2" s="462"/>
      <c r="C2" s="462"/>
      <c r="D2" s="462"/>
      <c r="E2" s="462"/>
    </row>
    <row r="3" spans="1:5">
      <c r="A3" s="463" t="s">
        <v>109</v>
      </c>
      <c r="B3" s="463"/>
      <c r="C3" s="463"/>
      <c r="D3" s="463"/>
      <c r="E3" s="463"/>
    </row>
    <row r="4" spans="1:5">
      <c r="A4" s="10" t="s">
        <v>0</v>
      </c>
      <c r="B4" s="11" t="s">
        <v>79</v>
      </c>
      <c r="C4" s="41" t="s">
        <v>2</v>
      </c>
      <c r="D4" s="138" t="s">
        <v>106</v>
      </c>
      <c r="E4" s="12" t="s">
        <v>27</v>
      </c>
    </row>
    <row r="5" spans="1:5" s="18" customFormat="1" ht="17.399999999999999">
      <c r="A5" s="35" t="s">
        <v>42</v>
      </c>
      <c r="B5" s="132" t="s">
        <v>92</v>
      </c>
      <c r="C5" s="42"/>
      <c r="D5" s="139"/>
      <c r="E5" s="36"/>
    </row>
    <row r="6" spans="1:5" s="18" customFormat="1">
      <c r="A6" s="13" t="s">
        <v>43</v>
      </c>
      <c r="B6" s="14" t="s">
        <v>104</v>
      </c>
      <c r="C6" s="24"/>
      <c r="D6" s="140"/>
      <c r="E6" s="15"/>
    </row>
    <row r="7" spans="1:5" s="18" customFormat="1" ht="41.4">
      <c r="A7" s="13"/>
      <c r="B7" s="127" t="s">
        <v>173</v>
      </c>
      <c r="C7" s="24"/>
      <c r="D7" s="140"/>
      <c r="E7" s="133"/>
    </row>
    <row r="8" spans="1:5" s="18" customFormat="1">
      <c r="A8" s="13"/>
      <c r="B8" s="127" t="s">
        <v>168</v>
      </c>
      <c r="C8" s="128" t="s">
        <v>4</v>
      </c>
      <c r="D8" s="141" t="e">
        <f>#REF!</f>
        <v>#REF!</v>
      </c>
    </row>
    <row r="9" spans="1:5" s="18" customFormat="1">
      <c r="A9" s="13"/>
      <c r="B9" s="127" t="s">
        <v>169</v>
      </c>
      <c r="C9" s="128" t="s">
        <v>4</v>
      </c>
      <c r="D9" s="141"/>
    </row>
    <row r="10" spans="1:5" s="18" customFormat="1">
      <c r="A10" s="13"/>
      <c r="B10" s="127" t="s">
        <v>170</v>
      </c>
      <c r="C10" s="128" t="s">
        <v>4</v>
      </c>
      <c r="D10" s="141"/>
    </row>
    <row r="11" spans="1:5" s="18" customFormat="1" ht="17.399999999999999">
      <c r="A11" s="13" t="s">
        <v>45</v>
      </c>
      <c r="B11" s="126" t="s">
        <v>46</v>
      </c>
      <c r="E11" s="15"/>
    </row>
    <row r="12" spans="1:5" s="18" customFormat="1" ht="55.2">
      <c r="A12" s="13"/>
      <c r="B12" s="127" t="s">
        <v>166</v>
      </c>
      <c r="C12" s="24" t="s">
        <v>4</v>
      </c>
      <c r="D12" s="141" t="e">
        <f>#REF!</f>
        <v>#REF!</v>
      </c>
      <c r="E12" s="15"/>
    </row>
    <row r="13" spans="1:5" s="18" customFormat="1" ht="17.399999999999999">
      <c r="A13" s="13" t="s">
        <v>75</v>
      </c>
      <c r="B13" s="126" t="s">
        <v>47</v>
      </c>
      <c r="E13" s="15"/>
    </row>
    <row r="14" spans="1:5" s="18" customFormat="1" ht="27.6">
      <c r="A14" s="13"/>
      <c r="B14" s="127" t="s">
        <v>174</v>
      </c>
      <c r="C14" s="24" t="s">
        <v>4</v>
      </c>
      <c r="D14" s="141" t="e">
        <f>#REF!</f>
        <v>#REF!</v>
      </c>
      <c r="E14" s="15"/>
    </row>
    <row r="15" spans="1:5" s="18" customFormat="1" ht="17.399999999999999">
      <c r="A15" s="35" t="s">
        <v>29</v>
      </c>
      <c r="B15" s="132" t="s">
        <v>110</v>
      </c>
      <c r="C15" s="42"/>
      <c r="D15" s="139"/>
      <c r="E15" s="36"/>
    </row>
    <row r="16" spans="1:5" s="18" customFormat="1" ht="43.2">
      <c r="A16" s="16" t="s">
        <v>30</v>
      </c>
      <c r="B16" s="130" t="s">
        <v>194</v>
      </c>
      <c r="C16" s="129" t="s">
        <v>4</v>
      </c>
      <c r="D16" s="141" t="e">
        <f>#REF!</f>
        <v>#REF!</v>
      </c>
      <c r="E16" s="17"/>
    </row>
    <row r="17" spans="1:5" s="18" customFormat="1" ht="17.399999999999999">
      <c r="A17" s="35" t="s">
        <v>5</v>
      </c>
      <c r="B17" s="132" t="s">
        <v>111</v>
      </c>
      <c r="C17" s="42"/>
      <c r="D17" s="139"/>
      <c r="E17" s="36"/>
    </row>
    <row r="18" spans="1:5" s="18" customFormat="1" ht="41.4">
      <c r="A18" s="35"/>
      <c r="B18" s="130" t="s">
        <v>196</v>
      </c>
      <c r="C18" s="42"/>
      <c r="D18" s="139"/>
      <c r="E18" s="36"/>
    </row>
    <row r="19" spans="1:5" s="18" customFormat="1">
      <c r="A19" s="19" t="s">
        <v>6</v>
      </c>
      <c r="B19" s="20" t="s">
        <v>50</v>
      </c>
      <c r="C19" s="24" t="s">
        <v>4</v>
      </c>
      <c r="D19" s="140" t="e">
        <f>#REF!</f>
        <v>#REF!</v>
      </c>
      <c r="E19" s="15"/>
    </row>
    <row r="20" spans="1:5" s="18" customFormat="1">
      <c r="A20" s="19" t="s">
        <v>7</v>
      </c>
      <c r="B20" s="20" t="s">
        <v>51</v>
      </c>
      <c r="C20" s="27" t="s">
        <v>4</v>
      </c>
      <c r="D20" s="141" t="e">
        <f>#REF!</f>
        <v>#REF!</v>
      </c>
      <c r="E20" s="15"/>
    </row>
    <row r="21" spans="1:5" s="18" customFormat="1" ht="17.399999999999999">
      <c r="A21" s="35" t="s">
        <v>8</v>
      </c>
      <c r="B21" s="132" t="s">
        <v>83</v>
      </c>
      <c r="C21" s="42"/>
      <c r="D21" s="139"/>
      <c r="E21" s="36"/>
    </row>
    <row r="22" spans="1:5" s="22" customFormat="1">
      <c r="A22" s="19" t="s">
        <v>76</v>
      </c>
      <c r="B22" s="20" t="s">
        <v>50</v>
      </c>
      <c r="C22" s="27" t="s">
        <v>151</v>
      </c>
      <c r="D22" s="140" t="e">
        <f>#REF!</f>
        <v>#REF!</v>
      </c>
      <c r="E22" s="33" t="s">
        <v>112</v>
      </c>
    </row>
    <row r="23" spans="1:5" s="22" customFormat="1">
      <c r="A23" s="19" t="s">
        <v>103</v>
      </c>
      <c r="B23" s="20" t="s">
        <v>51</v>
      </c>
      <c r="C23" s="27" t="s">
        <v>151</v>
      </c>
      <c r="D23" s="140" t="e">
        <f>#REF!</f>
        <v>#REF!</v>
      </c>
      <c r="E23" s="23"/>
    </row>
    <row r="24" spans="1:5" s="18" customFormat="1" ht="34.799999999999997">
      <c r="A24" s="35" t="s">
        <v>31</v>
      </c>
      <c r="B24" s="132" t="s">
        <v>135</v>
      </c>
      <c r="C24" s="42"/>
      <c r="D24" s="139"/>
      <c r="E24" s="36"/>
    </row>
    <row r="25" spans="1:5" s="18" customFormat="1">
      <c r="A25" s="19" t="s">
        <v>32</v>
      </c>
      <c r="B25" s="20" t="s">
        <v>80</v>
      </c>
      <c r="C25" s="27" t="s">
        <v>9</v>
      </c>
      <c r="D25" s="141" t="e">
        <f>#REF!</f>
        <v>#REF!</v>
      </c>
      <c r="E25" s="15"/>
    </row>
    <row r="26" spans="1:5" s="18" customFormat="1" ht="27.6">
      <c r="A26" s="19" t="s">
        <v>33</v>
      </c>
      <c r="B26" s="20" t="s">
        <v>105</v>
      </c>
      <c r="C26" s="27" t="s">
        <v>9</v>
      </c>
      <c r="D26" s="141" t="e">
        <f>#REF!</f>
        <v>#REF!</v>
      </c>
      <c r="E26" s="15"/>
    </row>
    <row r="27" spans="1:5" s="18" customFormat="1">
      <c r="A27" s="19" t="s">
        <v>136</v>
      </c>
      <c r="B27" s="20" t="s">
        <v>55</v>
      </c>
      <c r="C27" s="27" t="s">
        <v>9</v>
      </c>
      <c r="D27" s="141" t="e">
        <f>#REF!</f>
        <v>#REF!</v>
      </c>
      <c r="E27" s="15"/>
    </row>
    <row r="28" spans="1:5" s="18" customFormat="1">
      <c r="A28" s="19" t="s">
        <v>137</v>
      </c>
      <c r="B28" s="20" t="s">
        <v>131</v>
      </c>
      <c r="C28" s="27" t="s">
        <v>9</v>
      </c>
      <c r="D28" s="141" t="e">
        <f>#REF!</f>
        <v>#REF!</v>
      </c>
      <c r="E28" s="15"/>
    </row>
    <row r="29" spans="1:5" s="18" customFormat="1">
      <c r="A29" s="19" t="s">
        <v>138</v>
      </c>
      <c r="B29" s="20" t="s">
        <v>132</v>
      </c>
      <c r="C29" s="27" t="s">
        <v>9</v>
      </c>
      <c r="D29" s="141" t="e">
        <f>#REF!</f>
        <v>#REF!</v>
      </c>
      <c r="E29" s="15"/>
    </row>
    <row r="30" spans="1:5" s="18" customFormat="1" ht="27.6">
      <c r="A30" s="13" t="s">
        <v>139</v>
      </c>
      <c r="B30" s="20" t="s">
        <v>133</v>
      </c>
      <c r="C30" s="27" t="s">
        <v>9</v>
      </c>
      <c r="D30" s="140" t="e">
        <f>#REF!</f>
        <v>#REF!</v>
      </c>
      <c r="E30" s="15"/>
    </row>
    <row r="31" spans="1:5" s="22" customFormat="1" ht="17.399999999999999">
      <c r="A31" s="38" t="s">
        <v>140</v>
      </c>
      <c r="B31" s="39" t="s">
        <v>134</v>
      </c>
      <c r="C31" s="27" t="s">
        <v>9</v>
      </c>
      <c r="D31" s="142" t="e">
        <f>#REF!</f>
        <v>#REF!</v>
      </c>
      <c r="E31" s="40"/>
    </row>
    <row r="32" spans="1:5" s="18" customFormat="1" ht="17.399999999999999">
      <c r="A32" s="35" t="s">
        <v>12</v>
      </c>
      <c r="B32" s="132" t="s">
        <v>78</v>
      </c>
      <c r="C32" s="42"/>
      <c r="D32" s="139"/>
      <c r="E32" s="36"/>
    </row>
    <row r="33" spans="1:5" s="18" customFormat="1">
      <c r="A33" s="19" t="s">
        <v>13</v>
      </c>
      <c r="B33" s="20" t="s">
        <v>82</v>
      </c>
      <c r="C33" s="27" t="s">
        <v>9</v>
      </c>
      <c r="D33" s="140" t="e">
        <f>#REF!</f>
        <v>#REF!</v>
      </c>
      <c r="E33" s="15"/>
    </row>
    <row r="34" spans="1:5" s="18" customFormat="1" ht="17.399999999999999">
      <c r="A34" s="35" t="s">
        <v>17</v>
      </c>
      <c r="B34" s="132" t="s">
        <v>113</v>
      </c>
      <c r="C34" s="42"/>
      <c r="D34" s="139"/>
      <c r="E34" s="36"/>
    </row>
    <row r="35" spans="1:5" s="18" customFormat="1">
      <c r="A35" s="19" t="s">
        <v>18</v>
      </c>
      <c r="B35" s="20" t="s">
        <v>114</v>
      </c>
      <c r="C35" s="27"/>
      <c r="D35" s="141"/>
      <c r="E35" s="15"/>
    </row>
    <row r="36" spans="1:5" s="18" customFormat="1">
      <c r="A36" s="19"/>
      <c r="B36" s="20" t="s">
        <v>142</v>
      </c>
      <c r="C36" s="27"/>
      <c r="D36" s="141" t="e">
        <f>#REF!</f>
        <v>#REF!</v>
      </c>
      <c r="E36" s="15"/>
    </row>
    <row r="37" spans="1:5" s="18" customFormat="1">
      <c r="A37" s="13" t="s">
        <v>20</v>
      </c>
      <c r="B37" s="20" t="s">
        <v>141</v>
      </c>
      <c r="C37" s="27"/>
      <c r="D37" s="141"/>
      <c r="E37" s="15"/>
    </row>
    <row r="38" spans="1:5" s="18" customFormat="1">
      <c r="A38" s="19"/>
      <c r="B38" s="20" t="s">
        <v>115</v>
      </c>
      <c r="C38" s="27" t="s">
        <v>9</v>
      </c>
      <c r="D38" s="141" t="e">
        <f>#REF!</f>
        <v>#REF!</v>
      </c>
      <c r="E38" s="15"/>
    </row>
    <row r="39" spans="1:5" s="18" customFormat="1" ht="17.399999999999999">
      <c r="A39" s="35" t="s">
        <v>17</v>
      </c>
      <c r="B39" s="132" t="s">
        <v>116</v>
      </c>
      <c r="C39" s="42"/>
      <c r="D39" s="139"/>
      <c r="E39" s="36"/>
    </row>
    <row r="40" spans="1:5" s="18" customFormat="1" ht="17.399999999999999">
      <c r="A40" s="19" t="s">
        <v>18</v>
      </c>
      <c r="B40" s="28" t="s">
        <v>118</v>
      </c>
      <c r="C40" s="42"/>
      <c r="D40" s="139"/>
      <c r="E40" s="36"/>
    </row>
    <row r="41" spans="1:5" s="18" customFormat="1">
      <c r="A41" s="37" t="s">
        <v>143</v>
      </c>
      <c r="B41" s="25" t="s">
        <v>388</v>
      </c>
      <c r="C41" s="27" t="s">
        <v>11</v>
      </c>
      <c r="D41" s="141" t="e">
        <f>#REF!</f>
        <v>#REF!</v>
      </c>
      <c r="E41" s="34"/>
    </row>
    <row r="42" spans="1:5" s="18" customFormat="1">
      <c r="A42" s="37" t="s">
        <v>144</v>
      </c>
      <c r="B42" s="25" t="s">
        <v>389</v>
      </c>
      <c r="C42" s="27" t="s">
        <v>11</v>
      </c>
      <c r="D42" s="141" t="e">
        <f>#REF!</f>
        <v>#REF!</v>
      </c>
      <c r="E42" s="34"/>
    </row>
    <row r="43" spans="1:5" s="18" customFormat="1">
      <c r="A43" s="37" t="s">
        <v>145</v>
      </c>
      <c r="B43" s="25" t="s">
        <v>390</v>
      </c>
      <c r="C43" s="27" t="s">
        <v>11</v>
      </c>
      <c r="D43" s="141" t="e">
        <f>#REF!</f>
        <v>#REF!</v>
      </c>
      <c r="E43" s="34"/>
    </row>
    <row r="44" spans="1:5" s="18" customFormat="1">
      <c r="A44" s="19" t="s">
        <v>20</v>
      </c>
      <c r="B44" s="28" t="s">
        <v>117</v>
      </c>
      <c r="C44" s="24"/>
      <c r="D44" s="143"/>
      <c r="E44" s="15"/>
    </row>
    <row r="45" spans="1:5" s="18" customFormat="1">
      <c r="A45" s="37" t="s">
        <v>119</v>
      </c>
      <c r="B45" s="28" t="s">
        <v>391</v>
      </c>
      <c r="C45" s="24"/>
      <c r="D45" s="141"/>
      <c r="E45" s="26"/>
    </row>
    <row r="46" spans="1:5" s="18" customFormat="1">
      <c r="A46" s="19"/>
      <c r="B46" s="25" t="s">
        <v>392</v>
      </c>
      <c r="C46" s="24" t="s">
        <v>38</v>
      </c>
      <c r="D46" s="141" t="e">
        <f>#REF!</f>
        <v>#REF!</v>
      </c>
      <c r="E46" s="26"/>
    </row>
    <row r="47" spans="1:5" s="18" customFormat="1">
      <c r="A47" s="19"/>
      <c r="B47" s="25" t="s">
        <v>393</v>
      </c>
      <c r="C47" s="24" t="s">
        <v>38</v>
      </c>
      <c r="D47" s="141" t="e">
        <f>#REF!</f>
        <v>#REF!</v>
      </c>
      <c r="E47" s="26"/>
    </row>
    <row r="48" spans="1:5" s="18" customFormat="1">
      <c r="A48" s="19"/>
      <c r="B48" s="25" t="s">
        <v>394</v>
      </c>
      <c r="C48" s="24" t="s">
        <v>38</v>
      </c>
      <c r="D48" s="141" t="e">
        <f>#REF!</f>
        <v>#REF!</v>
      </c>
      <c r="E48" s="26"/>
    </row>
    <row r="49" spans="1:5" s="18" customFormat="1">
      <c r="A49" s="37" t="s">
        <v>120</v>
      </c>
      <c r="B49" s="28" t="s">
        <v>395</v>
      </c>
      <c r="C49" s="24"/>
      <c r="D49" s="141"/>
      <c r="E49" s="26"/>
    </row>
    <row r="50" spans="1:5" s="18" customFormat="1">
      <c r="A50" s="19"/>
      <c r="B50" s="25" t="s">
        <v>396</v>
      </c>
      <c r="C50" s="24" t="s">
        <v>38</v>
      </c>
      <c r="D50" s="141" t="e">
        <f>#REF!</f>
        <v>#REF!</v>
      </c>
      <c r="E50" s="26"/>
    </row>
    <row r="51" spans="1:5" s="18" customFormat="1">
      <c r="A51" s="19"/>
      <c r="B51" s="25" t="s">
        <v>397</v>
      </c>
      <c r="C51" s="24" t="s">
        <v>38</v>
      </c>
      <c r="D51" s="141" t="e">
        <f>#REF!</f>
        <v>#REF!</v>
      </c>
      <c r="E51" s="26"/>
    </row>
    <row r="52" spans="1:5" s="18" customFormat="1">
      <c r="A52" s="19"/>
      <c r="B52" s="25" t="s">
        <v>398</v>
      </c>
      <c r="C52" s="24" t="s">
        <v>38</v>
      </c>
      <c r="D52" s="141" t="e">
        <f>#REF!</f>
        <v>#REF!</v>
      </c>
      <c r="E52" s="26"/>
    </row>
    <row r="53" spans="1:5" s="18" customFormat="1" ht="17.399999999999999">
      <c r="A53" s="35" t="s">
        <v>21</v>
      </c>
      <c r="B53" s="132" t="s">
        <v>54</v>
      </c>
      <c r="C53" s="42"/>
      <c r="D53" s="139"/>
      <c r="E53" s="36"/>
    </row>
    <row r="54" spans="1:5" s="18" customFormat="1">
      <c r="A54" s="19" t="s">
        <v>22</v>
      </c>
      <c r="B54" s="14" t="s">
        <v>123</v>
      </c>
      <c r="C54" s="24"/>
      <c r="D54" s="140"/>
      <c r="E54" s="15"/>
    </row>
    <row r="55" spans="1:5" s="18" customFormat="1">
      <c r="A55" s="19"/>
      <c r="B55" s="25" t="s">
        <v>14</v>
      </c>
      <c r="C55" s="24" t="s">
        <v>38</v>
      </c>
      <c r="D55" s="143" t="e">
        <f>#REF!</f>
        <v>#REF!</v>
      </c>
      <c r="E55" s="34"/>
    </row>
    <row r="56" spans="1:5" s="18" customFormat="1">
      <c r="A56" s="19" t="s">
        <v>23</v>
      </c>
      <c r="B56" s="14" t="s">
        <v>124</v>
      </c>
      <c r="C56" s="24"/>
      <c r="D56" s="143"/>
      <c r="E56" s="15"/>
    </row>
    <row r="57" spans="1:5" s="18" customFormat="1">
      <c r="A57" s="19"/>
      <c r="B57" s="25" t="s">
        <v>399</v>
      </c>
      <c r="C57" s="24" t="s">
        <v>38</v>
      </c>
      <c r="D57" s="143" t="e">
        <f>#REF!</f>
        <v>#REF!</v>
      </c>
      <c r="E57" s="34"/>
    </row>
    <row r="58" spans="1:5" s="18" customFormat="1">
      <c r="A58" s="19"/>
      <c r="B58" s="25" t="s">
        <v>400</v>
      </c>
      <c r="C58" s="24" t="s">
        <v>38</v>
      </c>
      <c r="D58" s="143" t="e">
        <f>#REF!</f>
        <v>#REF!</v>
      </c>
      <c r="E58" s="34"/>
    </row>
    <row r="59" spans="1:5" s="134" customFormat="1">
      <c r="A59" s="13" t="s">
        <v>81</v>
      </c>
      <c r="B59" s="28" t="s">
        <v>118</v>
      </c>
      <c r="C59" s="24"/>
      <c r="D59" s="143"/>
      <c r="E59" s="26"/>
    </row>
    <row r="60" spans="1:5" s="134" customFormat="1">
      <c r="A60" s="13"/>
      <c r="B60" s="25" t="s">
        <v>401</v>
      </c>
      <c r="C60" s="24" t="s">
        <v>11</v>
      </c>
      <c r="D60" s="143" t="e">
        <f>#REF!</f>
        <v>#REF!</v>
      </c>
      <c r="E60" s="34"/>
    </row>
    <row r="61" spans="1:5" s="134" customFormat="1">
      <c r="A61" s="19"/>
      <c r="B61" s="25" t="s">
        <v>399</v>
      </c>
      <c r="C61" s="24" t="s">
        <v>11</v>
      </c>
      <c r="D61" s="143" t="e">
        <f>#REF!</f>
        <v>#REF!</v>
      </c>
      <c r="E61" s="34"/>
    </row>
    <row r="62" spans="1:5" s="134" customFormat="1">
      <c r="A62" s="19"/>
      <c r="B62" s="25" t="s">
        <v>400</v>
      </c>
      <c r="C62" s="24" t="s">
        <v>11</v>
      </c>
      <c r="D62" s="143" t="e">
        <f>#REF!</f>
        <v>#REF!</v>
      </c>
      <c r="E62" s="34"/>
    </row>
    <row r="63" spans="1:5" s="134" customFormat="1">
      <c r="A63" s="19" t="s">
        <v>95</v>
      </c>
      <c r="B63" s="28" t="s">
        <v>93</v>
      </c>
      <c r="C63" s="24"/>
      <c r="D63" s="143"/>
      <c r="E63" s="19"/>
    </row>
    <row r="64" spans="1:5" s="18" customFormat="1">
      <c r="A64" s="19"/>
      <c r="B64" s="25" t="s">
        <v>14</v>
      </c>
      <c r="C64" s="24" t="s">
        <v>38</v>
      </c>
      <c r="D64" s="143" t="e">
        <f>#REF!</f>
        <v>#REF!</v>
      </c>
      <c r="E64" s="26"/>
    </row>
    <row r="65" spans="1:5" s="18" customFormat="1">
      <c r="A65" s="19"/>
      <c r="B65" s="25" t="s">
        <v>251</v>
      </c>
      <c r="C65" s="24" t="s">
        <v>38</v>
      </c>
      <c r="D65" s="143" t="e">
        <f>#REF!</f>
        <v>#REF!</v>
      </c>
      <c r="E65" s="26"/>
    </row>
    <row r="66" spans="1:5" s="18" customFormat="1">
      <c r="A66" s="19"/>
      <c r="B66" s="25" t="s">
        <v>16</v>
      </c>
      <c r="C66" s="24" t="s">
        <v>38</v>
      </c>
      <c r="D66" s="143" t="e">
        <f>#REF!</f>
        <v>#REF!</v>
      </c>
      <c r="E66" s="26"/>
    </row>
    <row r="67" spans="1:5" s="134" customFormat="1">
      <c r="A67" s="19" t="s">
        <v>121</v>
      </c>
      <c r="B67" s="14" t="s">
        <v>122</v>
      </c>
      <c r="C67" s="24"/>
      <c r="D67" s="143"/>
      <c r="E67" s="15"/>
    </row>
    <row r="68" spans="1:5" s="134" customFormat="1">
      <c r="A68" s="19"/>
      <c r="B68" s="25" t="s">
        <v>402</v>
      </c>
      <c r="C68" s="24" t="s">
        <v>38</v>
      </c>
      <c r="D68" s="143" t="e">
        <f>#REF!</f>
        <v>#REF!</v>
      </c>
      <c r="E68" s="29"/>
    </row>
    <row r="69" spans="1:5" s="134" customFormat="1">
      <c r="A69" s="19"/>
      <c r="B69" s="25" t="s">
        <v>403</v>
      </c>
      <c r="C69" s="24" t="s">
        <v>38</v>
      </c>
      <c r="D69" s="143" t="e">
        <f>#REF!</f>
        <v>#REF!</v>
      </c>
      <c r="E69" s="19"/>
    </row>
    <row r="70" spans="1:5" s="134" customFormat="1">
      <c r="A70" s="19"/>
      <c r="B70" s="25" t="s">
        <v>404</v>
      </c>
      <c r="C70" s="24" t="s">
        <v>38</v>
      </c>
      <c r="D70" s="143" t="e">
        <f>#REF!</f>
        <v>#REF!</v>
      </c>
      <c r="E70" s="19"/>
    </row>
    <row r="71" spans="1:5" s="18" customFormat="1" ht="17.399999999999999">
      <c r="A71" s="35" t="s">
        <v>34</v>
      </c>
      <c r="B71" s="132" t="s">
        <v>128</v>
      </c>
      <c r="C71" s="42"/>
      <c r="D71" s="139"/>
      <c r="E71" s="36"/>
    </row>
    <row r="72" spans="1:5" s="134" customFormat="1">
      <c r="A72" s="19" t="s">
        <v>35</v>
      </c>
      <c r="B72" s="20" t="s">
        <v>130</v>
      </c>
      <c r="C72" s="24"/>
      <c r="D72" s="144"/>
      <c r="E72" s="15"/>
    </row>
    <row r="73" spans="1:5" s="18" customFormat="1">
      <c r="A73" s="19"/>
      <c r="B73" s="8" t="s">
        <v>16</v>
      </c>
      <c r="C73" s="24" t="s">
        <v>38</v>
      </c>
      <c r="D73" s="144" t="e">
        <f>#REF!</f>
        <v>#REF!</v>
      </c>
      <c r="E73" s="21"/>
    </row>
    <row r="74" spans="1:5" s="18" customFormat="1">
      <c r="A74" s="19" t="s">
        <v>36</v>
      </c>
      <c r="B74" s="20" t="s">
        <v>127</v>
      </c>
      <c r="C74" s="24" t="s">
        <v>38</v>
      </c>
      <c r="D74" s="144" t="e">
        <f>#REF!</f>
        <v>#REF!</v>
      </c>
      <c r="E74" s="21"/>
    </row>
    <row r="75" spans="1:5" s="18" customFormat="1" ht="17.399999999999999">
      <c r="A75" s="35" t="s">
        <v>37</v>
      </c>
      <c r="B75" s="132" t="s">
        <v>77</v>
      </c>
      <c r="C75" s="42"/>
      <c r="D75" s="139"/>
      <c r="E75" s="36"/>
    </row>
    <row r="76" spans="1:5" s="18" customFormat="1">
      <c r="A76" s="19">
        <v>10.1</v>
      </c>
      <c r="B76" s="135" t="s">
        <v>96</v>
      </c>
      <c r="C76" s="27" t="s">
        <v>48</v>
      </c>
      <c r="D76" s="141" t="e">
        <f>#REF!</f>
        <v>#REF!</v>
      </c>
      <c r="E76" s="15"/>
    </row>
    <row r="77" spans="1:5" s="18" customFormat="1">
      <c r="A77" s="19">
        <v>10.199999999999999</v>
      </c>
      <c r="B77" s="20" t="s">
        <v>97</v>
      </c>
      <c r="C77" s="27" t="s">
        <v>48</v>
      </c>
      <c r="D77" s="141" t="e">
        <f>#REF!</f>
        <v>#REF!</v>
      </c>
      <c r="E77" s="15"/>
    </row>
    <row r="78" spans="1:5" s="18" customFormat="1">
      <c r="A78" s="19">
        <v>10.3</v>
      </c>
      <c r="B78" s="20" t="s">
        <v>98</v>
      </c>
      <c r="C78" s="27" t="s">
        <v>38</v>
      </c>
      <c r="D78" s="141" t="e">
        <f>#REF!</f>
        <v>#REF!</v>
      </c>
      <c r="E78" s="15"/>
    </row>
    <row r="79" spans="1:5" s="18" customFormat="1">
      <c r="A79" s="19">
        <v>10.4</v>
      </c>
      <c r="B79" s="20" t="s">
        <v>99</v>
      </c>
      <c r="C79" s="27" t="s">
        <v>38</v>
      </c>
      <c r="D79" s="141" t="e">
        <f>#REF!</f>
        <v>#REF!</v>
      </c>
      <c r="E79" s="15"/>
    </row>
    <row r="80" spans="1:5" s="18" customFormat="1">
      <c r="A80" s="19">
        <v>10.5</v>
      </c>
      <c r="B80" s="20" t="s">
        <v>125</v>
      </c>
      <c r="C80" s="27" t="s">
        <v>38</v>
      </c>
      <c r="D80" s="141" t="e">
        <f>#REF!</f>
        <v>#REF!</v>
      </c>
      <c r="E80" s="15"/>
    </row>
    <row r="81" spans="1:5" s="134" customFormat="1">
      <c r="A81" s="19">
        <v>10.6</v>
      </c>
      <c r="B81" s="20" t="s">
        <v>100</v>
      </c>
      <c r="C81" s="27" t="s">
        <v>11</v>
      </c>
      <c r="D81" s="141" t="e">
        <f>#REF!</f>
        <v>#REF!</v>
      </c>
      <c r="E81" s="15"/>
    </row>
    <row r="82" spans="1:5" s="134" customFormat="1">
      <c r="A82" s="13">
        <v>10.7</v>
      </c>
      <c r="B82" s="20" t="s">
        <v>101</v>
      </c>
      <c r="C82" s="27" t="s">
        <v>11</v>
      </c>
      <c r="D82" s="141" t="e">
        <f>#REF!</f>
        <v>#REF!</v>
      </c>
      <c r="E82" s="15"/>
    </row>
    <row r="83" spans="1:5" s="134" customFormat="1">
      <c r="A83" s="13" t="s">
        <v>147</v>
      </c>
      <c r="B83" s="20" t="s">
        <v>146</v>
      </c>
      <c r="C83" s="24" t="s">
        <v>11</v>
      </c>
      <c r="D83" s="141" t="e">
        <f>#REF!</f>
        <v>#REF!</v>
      </c>
      <c r="E83" s="15"/>
    </row>
    <row r="84" spans="1:5" s="134" customFormat="1">
      <c r="A84" s="13" t="s">
        <v>148</v>
      </c>
      <c r="B84" s="20" t="s">
        <v>102</v>
      </c>
      <c r="C84" s="24" t="s">
        <v>52</v>
      </c>
      <c r="D84" s="141" t="e">
        <f>#REF!</f>
        <v>#REF!</v>
      </c>
      <c r="E84" s="15"/>
    </row>
    <row r="85" spans="1:5" s="134" customFormat="1">
      <c r="A85" s="13" t="s">
        <v>149</v>
      </c>
      <c r="B85" s="20" t="s">
        <v>129</v>
      </c>
      <c r="C85" s="24" t="s">
        <v>53</v>
      </c>
      <c r="D85" s="141" t="e">
        <f>#REF!</f>
        <v>#REF!</v>
      </c>
      <c r="E85" s="15"/>
    </row>
    <row r="86" spans="1:5" s="134" customFormat="1">
      <c r="A86" s="13" t="s">
        <v>150</v>
      </c>
      <c r="B86" s="20" t="s">
        <v>126</v>
      </c>
      <c r="C86" s="24" t="s">
        <v>53</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Summary_BOQ_WSP Dharavandhoo</vt:lpstr>
      <vt:lpstr>1.1-Valve Specials</vt:lpstr>
      <vt:lpstr>BOQ.-WSP Dharavandhoo</vt:lpstr>
      <vt:lpstr>4.2-Abst.-RWR</vt:lpstr>
      <vt:lpstr>'BOQ.-WSP Dharavandhoo'!_FilterDatabase</vt:lpstr>
      <vt:lpstr>'4.2-Abst.-RWR'!Print_Area</vt:lpstr>
      <vt:lpstr>'BOQ.-WSP Dharavandhoo'!Print_Area</vt:lpstr>
      <vt:lpstr>'1.1-Valve Specials'!Print_Titles</vt:lpstr>
      <vt:lpstr>'BOQ.-WSP Dharavandhoo'!Print_Titles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Esmael</cp:lastModifiedBy>
  <cp:lastPrinted>2017-11-29T11:07:50Z</cp:lastPrinted>
  <dcterms:created xsi:type="dcterms:W3CDTF">2016-05-11T04:46:02Z</dcterms:created>
  <dcterms:modified xsi:type="dcterms:W3CDTF">2017-12-16T09:12:45Z</dcterms:modified>
</cp:coreProperties>
</file>