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files-health\MOH\Admin\Infrastructure\Section\COMMON FOLDER\2021\PROJECTS\Ha. Ihavandhoo Mid Hospital\Ha. Ihavandhoo Hospital Project\BOQ\"/>
    </mc:Choice>
  </mc:AlternateContent>
  <xr:revisionPtr revIDLastSave="0" documentId="13_ncr:1_{9C306AF2-4ADC-4CEC-8A4C-EA9BBD94089A}" xr6:coauthVersionLast="47" xr6:coauthVersionMax="47" xr10:uidLastSave="{00000000-0000-0000-0000-000000000000}"/>
  <bookViews>
    <workbookView xWindow="28680" yWindow="-120" windowWidth="29040" windowHeight="15840" activeTab="2" xr2:uid="{00000000-000D-0000-FFFF-FFFF00000000}"/>
  </bookViews>
  <sheets>
    <sheet name="COVER PAGE" sheetId="8" r:id="rId1"/>
    <sheet name="Summary1" sheetId="2" r:id="rId2"/>
    <sheet name="BOQ" sheetId="5" r:id="rId3"/>
  </sheets>
  <definedNames>
    <definedName name="_xlnm.Print_Area" localSheetId="2">BOQ!$A$1:$F$1343</definedName>
    <definedName name="_xlnm.Print_Area" localSheetId="0">'COVER PAGE'!$A$1:$G$53</definedName>
    <definedName name="_xlnm.Print_Titles" localSheetId="2">BOQ!$2:$3</definedName>
    <definedName name="_xlnm.Print_Titles" localSheetId="1">Summary1!$1:$3</definedName>
  </definedNames>
  <calcPr calcId="191029"/>
</workbook>
</file>

<file path=xl/calcChain.xml><?xml version="1.0" encoding="utf-8"?>
<calcChain xmlns="http://schemas.openxmlformats.org/spreadsheetml/2006/main">
  <c r="C22" i="2" l="1"/>
  <c r="C21" i="2"/>
  <c r="C20" i="2"/>
  <c r="C19" i="2"/>
  <c r="C18" i="2"/>
  <c r="C17" i="2"/>
  <c r="C16" i="2"/>
  <c r="C15" i="2"/>
  <c r="C14" i="2"/>
  <c r="C13" i="2"/>
  <c r="C12" i="2"/>
  <c r="C11" i="2"/>
  <c r="C10" i="2"/>
  <c r="C9" i="2"/>
  <c r="C8" i="2"/>
  <c r="C7" i="2"/>
  <c r="C6" i="2"/>
  <c r="C5" i="2"/>
  <c r="D873" i="5" l="1"/>
  <c r="D872" i="5"/>
  <c r="D871" i="5"/>
  <c r="D862" i="5"/>
  <c r="D861" i="5"/>
  <c r="D860" i="5"/>
  <c r="D856" i="5"/>
  <c r="D855" i="5"/>
  <c r="D846" i="5"/>
  <c r="D845" i="5"/>
  <c r="D458" i="5"/>
  <c r="D454" i="5"/>
  <c r="D449" i="5"/>
  <c r="D453" i="5"/>
  <c r="D105" i="5"/>
  <c r="D515" i="5"/>
  <c r="D690" i="5"/>
  <c r="D226" i="5"/>
  <c r="D225" i="5"/>
  <c r="D224" i="5"/>
  <c r="D223" i="5"/>
  <c r="D222" i="5"/>
  <c r="D221" i="5"/>
  <c r="D151" i="5"/>
  <c r="D518" i="5"/>
  <c r="D25" i="2"/>
</calcChain>
</file>

<file path=xl/sharedStrings.xml><?xml version="1.0" encoding="utf-8"?>
<sst xmlns="http://schemas.openxmlformats.org/spreadsheetml/2006/main" count="1861" uniqueCount="854">
  <si>
    <t>Item</t>
  </si>
  <si>
    <t>Description</t>
  </si>
  <si>
    <t>Unit</t>
  </si>
  <si>
    <t>Qty</t>
  </si>
  <si>
    <t>Amount</t>
  </si>
  <si>
    <t>BILL No: 01</t>
  </si>
  <si>
    <t>PRELIMINARIES</t>
  </si>
  <si>
    <t>General Notes</t>
  </si>
  <si>
    <t>(1)</t>
  </si>
  <si>
    <t>Abbreviations</t>
  </si>
  <si>
    <t>m - metre</t>
  </si>
  <si>
    <t>No - numbers</t>
  </si>
  <si>
    <t>m³ - cubic metre</t>
  </si>
  <si>
    <t>m² - square metre</t>
  </si>
  <si>
    <t>Lm - Linear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</si>
  <si>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</si>
  <si>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</si>
  <si>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</si>
  <si>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</si>
  <si>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</si>
  <si>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</si>
  <si>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</si>
  <si>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and similar.</t>
  </si>
  <si>
    <t>item</t>
  </si>
  <si>
    <t>Sign Board</t>
  </si>
  <si>
    <t>Allow for sign board.</t>
  </si>
  <si>
    <t>no</t>
  </si>
  <si>
    <t>Clean-up</t>
  </si>
  <si>
    <t>Allow for clean-up of completed works and site upon completion.</t>
  </si>
  <si>
    <t>BILL No: 01 PRELIMINARIES</t>
  </si>
  <si>
    <t>TOTAL OF BILL No: 01 - Carried over to summary</t>
  </si>
  <si>
    <t>BILL No: 02</t>
  </si>
  <si>
    <t>GROUND WORKS</t>
  </si>
  <si>
    <t>General</t>
  </si>
  <si>
    <t>Site Clearing</t>
  </si>
  <si>
    <t>Clearing site including trees less than 0.5m girth complete with stumps and roots.</t>
  </si>
  <si>
    <t>m²</t>
  </si>
  <si>
    <t>Excavation</t>
  </si>
  <si>
    <t xml:space="preserve">(a) Excavation quantities are measured to the faces of concrete members. Rates shall include for all additional excavation required to place the formwork. </t>
  </si>
  <si>
    <t>m³</t>
  </si>
  <si>
    <t>BILL No: 02 - GROUND WORKS</t>
  </si>
  <si>
    <t>TOTAL OF BILL No: 02 - Carried over to summary</t>
  </si>
  <si>
    <t>BILL No: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</si>
  <si>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</si>
  <si>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</si>
  <si>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</si>
  <si>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Lean Concrete</t>
  </si>
  <si>
    <t>(a) Quantity is measured to the edges of concrete foundation members. Rates shall be inclusive for any additional concrete required to place the formwork.</t>
  </si>
  <si>
    <t xml:space="preserve"> </t>
  </si>
  <si>
    <t>In-situ reinforced concrete to:</t>
  </si>
  <si>
    <t>3.3.1</t>
  </si>
  <si>
    <t>Foundations</t>
  </si>
  <si>
    <t>3.3.2</t>
  </si>
  <si>
    <t>3.3.3</t>
  </si>
  <si>
    <t>Formwork</t>
  </si>
  <si>
    <t>m</t>
  </si>
  <si>
    <t>Reinforcement</t>
  </si>
  <si>
    <t>(b) All reinforcing bars shall be high strength bars.</t>
  </si>
  <si>
    <t>BILL No: 03 - CONCRETE WORKS</t>
  </si>
  <si>
    <t>TOTAL OF BILL No: 03 - Carried over to summary</t>
  </si>
  <si>
    <t>BILL No: 04</t>
  </si>
  <si>
    <t>MASONRY AND PLASTERING</t>
  </si>
  <si>
    <t xml:space="preserve">floor slabs, cutting or leaving holes and openings as recesses for and building in pipes, conduits, sleeves and similar as required for all trades; leaving surfaces rough or raking out joints for plastering and flashings, bedding </t>
  </si>
  <si>
    <t>Cement brickwork</t>
  </si>
  <si>
    <t>4.2.1</t>
  </si>
  <si>
    <t>Plastering</t>
  </si>
  <si>
    <t xml:space="preserve">(a) Cement plastering on walls and concrete surfaces as specified incl. wire mesh at the joints of concrete surfaces and walls </t>
  </si>
  <si>
    <t>4.3.1</t>
  </si>
  <si>
    <t>Cement Screed</t>
  </si>
  <si>
    <t>BILL No: 04 - MASONRY AND PLASTERING</t>
  </si>
  <si>
    <t>TOTAL OF BILL No: 04 - Carried over to summary</t>
  </si>
  <si>
    <t>BILL No: 05</t>
  </si>
  <si>
    <t>TOTAL OF BILL No: 05 - Carried over to summary</t>
  </si>
  <si>
    <t>BILL No: 06</t>
  </si>
  <si>
    <t>WOODWORK</t>
  </si>
  <si>
    <t>(a) Rates shall include for: all labour in framing, notching and fitting around projections, pipes, light fittings, hatches, grilles and similar and complete with cleats, packers, wedges and similar and all nails and screws.</t>
  </si>
  <si>
    <t>TOTAL OF BILL No: 06 - Carried over to summary</t>
  </si>
  <si>
    <t>ROOFING</t>
  </si>
  <si>
    <t>Roof Coverings</t>
  </si>
  <si>
    <t>Cappings and Flashings</t>
  </si>
  <si>
    <t>Down Pipes</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</si>
  <si>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</si>
  <si>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</si>
  <si>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</si>
  <si>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TOTAL OF BILL No: 09 - Carried over to summary</t>
  </si>
  <si>
    <t>PAINTING</t>
  </si>
  <si>
    <t>Ceilings</t>
  </si>
  <si>
    <t>Roof structure</t>
  </si>
  <si>
    <t>SUMMARY OF BILLS OF QUANTITIES</t>
  </si>
  <si>
    <t>Bill No</t>
  </si>
  <si>
    <t>GRAND TOTAL carried to form of bid</t>
  </si>
  <si>
    <t>CEILINGS</t>
  </si>
  <si>
    <t>Water proofing</t>
  </si>
  <si>
    <t>Filling</t>
  </si>
  <si>
    <t>Damp Proof Membrane</t>
  </si>
  <si>
    <t>(a) Rates shall include for: dressing around and sealing to all penetrations.</t>
  </si>
  <si>
    <t xml:space="preserve">Polythene sheet damp proof membrane (500 gauge) laid on blinding layer.  </t>
  </si>
  <si>
    <t>TOTAL OF BILL No: 07 - Carried over to summary</t>
  </si>
  <si>
    <t>(c) All door frames and window frames shall be as specified in the drawing</t>
  </si>
  <si>
    <t>(a) Rates shall include for: leveling, grading, trimming and compacting.</t>
  </si>
  <si>
    <t>Apply bitumen type waterproofing to all surfaces of concrete below ground level in accordance with manufacturer's instructions.</t>
  </si>
  <si>
    <t>BILL No: 06 - ROOFING</t>
  </si>
  <si>
    <t>BILL N0: 07</t>
  </si>
  <si>
    <t>BILL N0: 07 -  DOORS AND WINDOWS</t>
  </si>
  <si>
    <t>TENDERER'S ADJUSTMENTS</t>
  </si>
  <si>
    <t>(a) Provide detail description of work items under each bill and insert extra pages if required.</t>
  </si>
  <si>
    <t>Additions</t>
  </si>
  <si>
    <t>Preliminaries - Bill no. 1</t>
  </si>
  <si>
    <t>ADDITIONS TOTAL</t>
  </si>
  <si>
    <t>Omissions</t>
  </si>
  <si>
    <t>Ground works - Bill no. 2</t>
  </si>
  <si>
    <t>Concrete - Bill no. 3</t>
  </si>
  <si>
    <t>Masonry and plastering - Bill no. 4</t>
  </si>
  <si>
    <t>Wood work - Bill no. 5</t>
  </si>
  <si>
    <t>Roofing - Bill no. 6</t>
  </si>
  <si>
    <t>Doors and windows - Bill no. 7</t>
  </si>
  <si>
    <t>(d) Rates shall include for all painting and putty as specified.</t>
  </si>
  <si>
    <t>(a) Rates shall include for: leveling, grading, trimming, compacting to faces of excavation, keep sides plumb, backfilling, dewatering, consolidating and disposing surplus soil.</t>
  </si>
  <si>
    <t>50 mm thick sand blinding layer to recieve damp proof membrane.</t>
  </si>
  <si>
    <t>METAL WORKS</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</si>
  <si>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</si>
  <si>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</si>
  <si>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</si>
  <si>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Nos</t>
  </si>
  <si>
    <t>BILL No: 08</t>
  </si>
  <si>
    <t>BILL No: 9</t>
  </si>
  <si>
    <t>BILL No: 09 - PAINTING</t>
  </si>
  <si>
    <t>TOTAL OF BILL No: 08 - Carried over to summary</t>
  </si>
  <si>
    <t>9.2.1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</si>
  <si>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</si>
  <si>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</si>
  <si>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</si>
  <si>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</si>
  <si>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</si>
  <si>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</si>
  <si>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</si>
  <si>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Electrical boards</t>
  </si>
  <si>
    <t>Complete installation, including for all connections, earthing, painting, testing and similar of:</t>
  </si>
  <si>
    <t>Electrical wiring</t>
  </si>
  <si>
    <t>Electrical wiring with copper conductor cable in conduits in walls and in casing on soffits of slab as specified to:</t>
  </si>
  <si>
    <t>points</t>
  </si>
  <si>
    <t>Lighting</t>
  </si>
  <si>
    <t>Light switches</t>
  </si>
  <si>
    <t>(a) All light switches shall be "Clipsal" or equivalent.</t>
  </si>
  <si>
    <t>TOTAL OF BILL No: 11 - Carried over to summary</t>
  </si>
  <si>
    <t>Ceiling - Bill no. 8</t>
  </si>
  <si>
    <t>Painting - Bill no. 9</t>
  </si>
  <si>
    <t>Reinforced Concrete</t>
  </si>
  <si>
    <t>Rates shall include for: dressing around and sealing to all penetrations</t>
  </si>
  <si>
    <t>FINISHES</t>
  </si>
  <si>
    <t>BILL N0: 11</t>
  </si>
  <si>
    <t>TOTAL OF BILL No: 12 - Carried over to summary</t>
  </si>
  <si>
    <t>BILL N0: 08 CEILINGS</t>
  </si>
  <si>
    <t>FIRE FIGHTING SYSTEM</t>
  </si>
  <si>
    <t>(a) Provide and install fire fighting equipment inclusive of all necessary connection as per local requlations as described.</t>
  </si>
  <si>
    <t>BILL No: 11 - FIRE FIGHTING SYSTEM</t>
  </si>
  <si>
    <t>Ceramic floor tiles</t>
  </si>
  <si>
    <t>BILL No: 12</t>
  </si>
  <si>
    <t>HYDRAULICS &amp; DRAINAGE</t>
  </si>
  <si>
    <t>Hydraulics</t>
  </si>
  <si>
    <t>12.1.1</t>
  </si>
  <si>
    <t xml:space="preserve">(a) Rates shall include for: sockets, running joints, connectors, elbows, junctions, reducers, expansion joints; backnuts and similar; incidental fittings, clips, saddles, brackets, straps, hangers, screws, nails and </t>
  </si>
  <si>
    <t>fixing complete, including cutting and forming holes; excavating, laying pipes and backfilling trenches.</t>
  </si>
  <si>
    <t>(b) All pipework shall be UPVC.</t>
  </si>
  <si>
    <t>12.1.2</t>
  </si>
  <si>
    <t>12.1.5</t>
  </si>
  <si>
    <t>Sanitary fixtures &amp; accessories</t>
  </si>
  <si>
    <t>Drainage</t>
  </si>
  <si>
    <t>12.2.1</t>
  </si>
  <si>
    <t>(a) Rates shall include for: excavation, maintaining faces of drain pipe trenches and pits, backfilling, disposal of surplus spoil; bends, junctions, reducers, expansion joints and all joints and other incidental materials.</t>
  </si>
  <si>
    <t>Inspection chambers complete as shown on the Drawings incl all pipe connections and similar</t>
  </si>
  <si>
    <t>BILL No: 12 - HYDRAULICS &amp; DRAINAGE</t>
  </si>
  <si>
    <t>BILL No:13</t>
  </si>
  <si>
    <t>(f) All main distribution boards distribution boards are 3 phase.</t>
  </si>
  <si>
    <t xml:space="preserve">Power distribution board </t>
  </si>
  <si>
    <t>Wiring with 1.5 mm² cable to lighting</t>
  </si>
  <si>
    <t>Wiring with 2.5 mm² cable to power points</t>
  </si>
  <si>
    <t>Ceiling fan</t>
  </si>
  <si>
    <t>Socket outlets</t>
  </si>
  <si>
    <t>(a) All socket outlets shall be "Clipsal" or equivalent.</t>
  </si>
  <si>
    <t>2 x13A socket outlet</t>
  </si>
  <si>
    <t xml:space="preserve">1 x15A socket outlet </t>
  </si>
  <si>
    <t>Fan regulators</t>
  </si>
  <si>
    <t>Lightening Protection System</t>
  </si>
  <si>
    <t>BILL No:13 - ELECTRICAL INSTALLATIONS</t>
  </si>
  <si>
    <t>TOTAL OF BILL No:13 - Carried over to summary</t>
  </si>
  <si>
    <t>BILL N0: 10</t>
  </si>
  <si>
    <t>BILL No: 10 - FINISHES</t>
  </si>
  <si>
    <t>TOTAL OF BILL No: 10 - Carried over to summary</t>
  </si>
  <si>
    <t>BILL No: 14</t>
  </si>
  <si>
    <t>Finishes - Bill no.  10</t>
  </si>
  <si>
    <t>Fire fighting system - Bill no.  11</t>
  </si>
  <si>
    <t>Electrical Installation - Bill no. 13</t>
  </si>
  <si>
    <t>Hydraulics &amp; Drainage -  Bill no.12</t>
  </si>
  <si>
    <t>9.2.2</t>
  </si>
  <si>
    <t>4.3.2</t>
  </si>
  <si>
    <t>External painting 1 coat of wall sealer, 1 coat tex compound &amp; 2 coats of paints</t>
  </si>
  <si>
    <t>Emulsion paint putty finish system on plastered and concrete surfaces of internal walls. Internal painting 1 coat of wall sealer, 2 coats of paints</t>
  </si>
  <si>
    <t>AIR-CONDITIONING SYSTEM</t>
  </si>
  <si>
    <t>(a) Rates shall include for supplying and complete installation of air-conditioning systems; including all pipework, electrical wiring, insulation, stands for outdoor units etc.</t>
  </si>
  <si>
    <t>Inspection Chambers,</t>
  </si>
  <si>
    <t>Rate</t>
  </si>
  <si>
    <t>BILL No:14 - AIR-CONDITIONING SYSTEM</t>
  </si>
  <si>
    <t>TOTAL OF BILL No:14 - Carried over to summary</t>
  </si>
  <si>
    <t>BILL No: 15</t>
  </si>
  <si>
    <t>TOTAL OF BILL No:15 - Carried over to summary</t>
  </si>
  <si>
    <t>BILL No: 16</t>
  </si>
  <si>
    <t>BILL OF QUANTITIES</t>
  </si>
  <si>
    <t>Air - condition system - Bill no. 14</t>
  </si>
  <si>
    <t>Main panel board as specified.. (3phase Meter)</t>
  </si>
  <si>
    <t>Foundation Beams</t>
  </si>
  <si>
    <t>(c) Rate shall include for supply and fixing of all pipes</t>
  </si>
  <si>
    <t>3.5.4</t>
  </si>
  <si>
    <t>Total</t>
  </si>
  <si>
    <t>Retention</t>
  </si>
  <si>
    <t>Less Rentention</t>
  </si>
  <si>
    <t>GST 6%</t>
  </si>
  <si>
    <t>nos</t>
  </si>
  <si>
    <t>Network points</t>
  </si>
  <si>
    <t xml:space="preserve">Rates shall include Cable, box,face plate, and fixsing </t>
  </si>
  <si>
    <t>14.2.1</t>
  </si>
  <si>
    <t>(c ) Use plasticiser and admixture checmicals in all concrete works.</t>
  </si>
  <si>
    <t>(a) Rates shall include for: all necessary boarding, supports, erecting, framing, temporary cambering, cutting, perforations for reinforcing bars, bolts, straps, ties, hangers, pipes and removal of formwork including mould oil.</t>
  </si>
  <si>
    <t>(a) Rates shall include for: cleaning, fabrication, placing, the provision for all necessary temporary fixings, and supports including tie wire (1.6mm dia. X 90mm) and chair supports, laps, distribution bars and wastage.</t>
  </si>
  <si>
    <t xml:space="preserve">150 mm wide solid block masonry wall, laid on and incl. mortar  tie rods, compression joint gap filling material such as mastic sealent as specified external walls </t>
  </si>
  <si>
    <t>20mm thick plastering one layer as per specified drawing (external surface )</t>
  </si>
  <si>
    <t>12mm thick plastering one layer as per specified drawing (internal surface)</t>
  </si>
  <si>
    <t>Metal signboard</t>
  </si>
  <si>
    <t>Canopy roof truss</t>
  </si>
  <si>
    <t>Fixed glass Units</t>
  </si>
  <si>
    <t>200 x 200mm  Stairs non slip ceramic floor tiles</t>
  </si>
  <si>
    <t>Wall tiles</t>
  </si>
  <si>
    <t>Water meter</t>
  </si>
  <si>
    <t>Supply and installation of water complete including connecting to pipework as specified.</t>
  </si>
  <si>
    <t>SPN Isolator 20A</t>
  </si>
  <si>
    <t>One way switch 1-gang</t>
  </si>
  <si>
    <t>Internet, Phone and TV</t>
  </si>
  <si>
    <t>Provide &amp; install Network fittings, wiring(CAT6/RF/coaxial),   equipment inclusive of all necessary connection as per drawing</t>
  </si>
  <si>
    <t>Phone points</t>
  </si>
  <si>
    <t>TV points</t>
  </si>
  <si>
    <t>PAVEMENT</t>
  </si>
  <si>
    <t>(a) Rates shall include for supplying and complete installation of pavement blocks; including all laying levelling and compacting etc.</t>
  </si>
  <si>
    <t>15.2.1</t>
  </si>
  <si>
    <t>BILL No:15 - PAVEMENT</t>
  </si>
  <si>
    <t>Pavement - Bill no. 15</t>
  </si>
  <si>
    <t>Skirting</t>
  </si>
  <si>
    <t>Ground floor (20 x 100 mm timber skirting)</t>
  </si>
  <si>
    <t>First Floor (20 x 100 mm timber skirting)</t>
  </si>
  <si>
    <t>(b) All fixtures shall be Percelain sanitary fixtures and all fittings Chrome plated and shall be Cotto or equivalent.</t>
  </si>
  <si>
    <t>(a) Sanitary fixtures complete including brackets, flush pipes, overflows, plugs and washers, as specified.</t>
  </si>
  <si>
    <t>(g) All electrical fittings shall be mid-range Clipsal or equivalent.</t>
  </si>
  <si>
    <t>1.2m dia. Ceiling fan, (KDK or equivalent)</t>
  </si>
  <si>
    <t>3.3.5</t>
  </si>
  <si>
    <t>3.3.6</t>
  </si>
  <si>
    <t>Ramps</t>
  </si>
  <si>
    <t>3.3.7</t>
  </si>
  <si>
    <t>Ramp railing</t>
  </si>
  <si>
    <t>BILL No: 05 - WOODWORK AND METALWORK</t>
  </si>
  <si>
    <t xml:space="preserve">200 x 50mm Ramps and Stairs non slip edge nosing </t>
  </si>
  <si>
    <t>Sub distribution board</t>
  </si>
  <si>
    <t>MARCH -2021</t>
  </si>
  <si>
    <t>PROPOSED THREE  STOREY HOSPITAL AT …………..</t>
  </si>
  <si>
    <t>Proposed Three Storey Hospital</t>
  </si>
  <si>
    <t>Excavation for foundation pads ST1</t>
  </si>
  <si>
    <t>Excavation for foundation pads ST2</t>
  </si>
  <si>
    <t>Excavation for foundation beams TB</t>
  </si>
  <si>
    <t>Excavation for foundation beams FB</t>
  </si>
  <si>
    <t>Excavation for boundary</t>
  </si>
  <si>
    <t>Sand blinding layer to receive damp proof membrane</t>
  </si>
  <si>
    <t>Earth filling in ground floor (300mm above ground level)</t>
  </si>
  <si>
    <t>50mm thick lean concrete to bottom of Footings and Beams</t>
  </si>
  <si>
    <t>Foundation Strip ST1 (5330 x 1600 x 300mm x 5)</t>
  </si>
  <si>
    <t>Foundation Strip ST2 (53.30m x 900 x 300mm)</t>
  </si>
  <si>
    <t>Foundation Pad F1 (1950 x 1950 x 350mm x 9)</t>
  </si>
  <si>
    <t>Foundation Beam ST1</t>
  </si>
  <si>
    <t>Foundation Beam ST2</t>
  </si>
  <si>
    <t>Tie Beams TB</t>
  </si>
  <si>
    <t>Foundation Beam FB</t>
  </si>
  <si>
    <t>Boundary Foundation Beam</t>
  </si>
  <si>
    <t>Column C2</t>
  </si>
  <si>
    <t>Column C3</t>
  </si>
  <si>
    <t>Column C4 (Circular)</t>
  </si>
  <si>
    <t>Column C1</t>
  </si>
  <si>
    <t>RCC Walls</t>
  </si>
  <si>
    <t>Lift x 2</t>
  </si>
  <si>
    <t>X-Ray Room</t>
  </si>
  <si>
    <t>Column (Boundary)</t>
  </si>
  <si>
    <t>First Floor</t>
  </si>
  <si>
    <t>Columns (Foundation to Roof Beams)</t>
  </si>
  <si>
    <t>Beams B1</t>
  </si>
  <si>
    <t>Beams B2</t>
  </si>
  <si>
    <t>Beams B3</t>
  </si>
  <si>
    <t>Beams B4</t>
  </si>
  <si>
    <t>Beams B5</t>
  </si>
  <si>
    <t>Beams B6</t>
  </si>
  <si>
    <t>Beams B7</t>
  </si>
  <si>
    <t>Second Floor</t>
  </si>
  <si>
    <t>Roof Beams</t>
  </si>
  <si>
    <t>3.3.8</t>
  </si>
  <si>
    <t>3.3.9</t>
  </si>
  <si>
    <t>Beams B6 (Lift and Stairs)</t>
  </si>
  <si>
    <t>Litel Beams</t>
  </si>
  <si>
    <t>Lintel Beams</t>
  </si>
  <si>
    <t>3.3.10</t>
  </si>
  <si>
    <t>Slabs</t>
  </si>
  <si>
    <t>First Floor (175mm thickness)</t>
  </si>
  <si>
    <t>First Floor (150mm thickness)</t>
  </si>
  <si>
    <t>Second Floor (175mm thickness)</t>
  </si>
  <si>
    <t>Second Floor (150mm thickness)</t>
  </si>
  <si>
    <t>Roof Slab (175mm thickness)</t>
  </si>
  <si>
    <t>Roof Slab (150mm thickness)</t>
  </si>
  <si>
    <t>Lift and Stair Slab (175mm thickness)</t>
  </si>
  <si>
    <t>Column C4 (Circular metal frame)</t>
  </si>
  <si>
    <t>20mm. dia, 6m. high tensile steel bar (15T20)</t>
  </si>
  <si>
    <t>16mm. dia, 6m. high tensile steel bar (4T16)</t>
  </si>
  <si>
    <t>10mm. dia, 6m. high tensile steel bar (12T10)</t>
  </si>
  <si>
    <t>10mm. dia, 6m. Ring bars (3R10@200 with HOOK)</t>
  </si>
  <si>
    <t>10mm. dia, 6m. Ring bars (R10@150 with HOOK)</t>
  </si>
  <si>
    <t>1.6mm. dia, 90mm Steel ties</t>
  </si>
  <si>
    <t>t</t>
  </si>
  <si>
    <t>10mm. dia, 6m. high tensile steel bar (8T10)</t>
  </si>
  <si>
    <t>10mm. dia, 6m. Ring bars (R10@100 with HOOK)</t>
  </si>
  <si>
    <t>12mm. dia, 6m. high tensile steel bar (T12@75)</t>
  </si>
  <si>
    <t>16mm. dia, 6m. high tensile steel bar (12T16)</t>
  </si>
  <si>
    <t>12mm. dia, 6m. high tensile steel bar (2T12)</t>
  </si>
  <si>
    <t>6mm. dia, ring bar (2R6@100)</t>
  </si>
  <si>
    <t>12mm. dia, 6m. high tensile steel bar (4T12)</t>
  </si>
  <si>
    <t>6mm. dia, ring bar (R6@100)</t>
  </si>
  <si>
    <t>20mm. dia, 6m. high tensile steel bar (4T20)</t>
  </si>
  <si>
    <t>12mm. dia, 6m. high tensile steel bar (8T12)</t>
  </si>
  <si>
    <t>06mm. dia, 6m. Ring bars (3R6@150 with HOOK)</t>
  </si>
  <si>
    <t>16mm. dia, 6m. high tensile steel bar (8T16)</t>
  </si>
  <si>
    <t>6mm. dia, 6m. Ring bars (2R6@150 with HOOK)</t>
  </si>
  <si>
    <t>12mm. dia, 6m. high tensile steel bar (T12@125 bw)</t>
  </si>
  <si>
    <t>10mm. dia, 6m. Ring bars (4R10@200 with HOOK)</t>
  </si>
  <si>
    <t>20mm. dia, 6m. high tensile steel bar (7T20)</t>
  </si>
  <si>
    <t>16mm. dia, 6m. high tensile steel bar (2T16)</t>
  </si>
  <si>
    <t>6mm. dia, ring bar (R6@125)</t>
  </si>
  <si>
    <t>25mm. dia, 6m. high tensile steel bar (6T25)</t>
  </si>
  <si>
    <t>20mm. dia, 6m. high tensile steel bar (6T20)</t>
  </si>
  <si>
    <t>25mm. dia, 6m. high tensile steel bar (8T25)</t>
  </si>
  <si>
    <t>20mm. dia, 6m. high tensile steel bar (12T20)</t>
  </si>
  <si>
    <t>6mm. dia, ring bar (R6@150)</t>
  </si>
  <si>
    <t>12mm. dia, 6m. Cross bars (T12@150)</t>
  </si>
  <si>
    <t>06mm. dia, 6m. Ring bars (R6@150)</t>
  </si>
  <si>
    <t>12mm. dia, 6m. high tensile steel bar (T12@40) Distribution Steel</t>
  </si>
  <si>
    <t>10mm. dia, 6m. high tensile steel bar (T10@150) BW</t>
  </si>
  <si>
    <t>10mm. dia, 6m. high tensile steel bar (T10@150) Top Reinf.</t>
  </si>
  <si>
    <t>Second Floor (20 x 100 mm timber skirting)</t>
  </si>
  <si>
    <t>1100mm high handrail with 3x ø50mm SS pipe horizontally with rounded ends and ø35mm SS balustrades veritically @14m distance with 18mm welded base plates as shown in the drawing</t>
  </si>
  <si>
    <t>Railing for staircase from Grd flr to Roof level .</t>
  </si>
  <si>
    <t>965mm high handrail with 3x ø25mm SS pipe horizontally and ø50mm SS pipes veritically with 18mm welded base plates as shown in the drawing</t>
  </si>
  <si>
    <t>20 x 10 x 1.2mm thick SS capping on glass balcony as shown in the drawing</t>
  </si>
  <si>
    <t>6mm thick tempered laminated glass panels x2 with 1.5mm gap</t>
  </si>
  <si>
    <t>GI Truss battens</t>
  </si>
  <si>
    <t>GI Truss rafters</t>
  </si>
  <si>
    <t>Doors</t>
  </si>
  <si>
    <t>Windows</t>
  </si>
  <si>
    <t>D1 Alum Coated Frame with Tempered Glass Panel (2600 x 2000) Sliding Doors with Mortise Lock x 2</t>
  </si>
  <si>
    <t>D2 Frameless Tempered Glass Panels (2500 x 1600) fixed with Butt Hinge x4 on each flap and Mortose Lock x2</t>
  </si>
  <si>
    <t>D3 Powder Coated Aluminum in White GRP Door Panel with Glazing (2500 x 1600) with Peep through Glass Panels (1300 x 300) Silver Butt Hinges x4 per flap and Mortise Lock x2</t>
  </si>
  <si>
    <t>D4 Powder Coated Aluminum in White with Tempered Glass Panels (2200 x 1100) Silver Butt Hinges x4 per flap and Mortise Lock x2</t>
  </si>
  <si>
    <t>D5 Powder Coated Aluminum in White GRP Door Panel with Glazing (2500 x 1000) Single Flap with Peep through Glass Panel (950 x 300) Silver Butt Hinges x4 per flap and Mortise Lock x2</t>
  </si>
  <si>
    <t>D6 Powder Coated Aluminum in White GRP Door Panel with Glazing (2500 x 800) Single Flap with Peep through Glass Panel (650 x 300) Silver Butt Hinges x4 per flap and Mortise Lock x2</t>
  </si>
  <si>
    <t>D7 Powder Coated Aluminum in White GRP Door Panel with Glazing (2100 x 700) Single Flap with Silver Butt Hinges x4 per flap and Mortise Lock x2</t>
  </si>
  <si>
    <t>D8 Powder Coated Aluminum in White GRP Door Panel with Glazing (2500 x 800) Single Flap with SS Garb Bar and Silver Butt Hinges x4 per flap and Mortise Lock x2</t>
  </si>
  <si>
    <t>D9 Powder Coated Aluminum in White GRP Door Panel with Glazing (2300 x 1000) Single Flap with Silver Butt Hinges x4 per flap and Mortise Lock x2</t>
  </si>
  <si>
    <t>D10 Powder Coated Aluminum in White GRP Door Panel with Glazing (2500 x 1600) with Peep through Glass Panels (1300 x 300) Silver Butt Hinges x4 per flap and Mortise Lock x2</t>
  </si>
  <si>
    <t>D11 Powder Coated Aluminum in White GRP Door Panel with Glazing (2500 x 1200) Single Flap with Peep through Glass Panel (950 x 300) Silver Butt Hinges x4 per flap and Mortise Lock x2</t>
  </si>
  <si>
    <t>D12 Powder Coated Aluminum in White GRP Door Panel with Glazing (2500 x 1200) Single Flap with Silver Butt Hinges x4 per flap and Mortise Lock x2</t>
  </si>
  <si>
    <t>D13 Powder Coated Aluminum in White GRP Door Panel with Glazing (2100 x 700) Single Flap with Silver Butt Hinges x4 per flap and Mortise Lock x2</t>
  </si>
  <si>
    <t>D14 Powder Coated Aluminum in White GRP Door Panel with Glazing (2100 x 900) Single Flap with Silver Butt Hinges x4 per flap and Mortise Lock x3</t>
  </si>
  <si>
    <t xml:space="preserve">D15 Powder Coated Aluminum in White GRP Door Panel with Glazing (2500 x 1500) Two Flaps (900 + 500) with Silver Butt Hinges x4 per flap </t>
  </si>
  <si>
    <t>W1 Power Coated Aluminum Frame with 6mm Float Glass (1400 x 1200) WHITE Finish Sliding Window with Lock x1</t>
  </si>
  <si>
    <t>W2 Power Coated Aluminum Frame with 6mm Float Glass (1200 x 1250) WHITE Finish Sliding Window with Lock x1</t>
  </si>
  <si>
    <t>W3 Power Coated Aluminum Frame with 6mm Clear Glass (1200 x 850) WHITE Finish Window with Brushed Metal (SILVER) Hinges x3 and Lock x1</t>
  </si>
  <si>
    <t>W4 Power Coated Aluminum Frame with 6mm Float Glass (1200 x 1100) WHITE Finish Sliding Window with Lock x1</t>
  </si>
  <si>
    <t>W5 Power Coated Aluminum Frame with 6mm Black Tinted Float Glass (1200 x 1400) WHITE Finish Sliding Window with Lock x1</t>
  </si>
  <si>
    <t>W6 Power Coated Aluminum Frame with 6mm Float Glass (1200 x 2000) WHITE Finish Sliding Window with Lock x1</t>
  </si>
  <si>
    <t>Vents</t>
  </si>
  <si>
    <t>V1 Powder Coated Aluminum Frame (750 x 450) with Louvers WHITE Finish</t>
  </si>
  <si>
    <t>Ground Floor Ceilings</t>
  </si>
  <si>
    <t>First Floor Ceilings</t>
  </si>
  <si>
    <t>Second Floor Ceilings</t>
  </si>
  <si>
    <t xml:space="preserve">Emulsion paint finish on ceiling </t>
  </si>
  <si>
    <t>Emulsion paint finish after grinding the area and applying putty. Both Slab soffit and false ceiling</t>
  </si>
  <si>
    <t>150 x 150mm Ceramic wall tiles</t>
  </si>
  <si>
    <t>Light Grey Linoleum Flooring</t>
  </si>
  <si>
    <t>Resin Flooring</t>
  </si>
  <si>
    <t>Water Feature with Sign and Flagposts</t>
  </si>
  <si>
    <t>Signage</t>
  </si>
  <si>
    <t>Stepping Stones</t>
  </si>
  <si>
    <t>Platform for flags and signage</t>
  </si>
  <si>
    <t>Water feature and pool</t>
  </si>
  <si>
    <t>Landscaping</t>
  </si>
  <si>
    <t>Vanity with counter top</t>
  </si>
  <si>
    <t>Floor drain</t>
  </si>
  <si>
    <t>Water pumps</t>
  </si>
  <si>
    <t>Supply and installation of appropriate capacity Water pump 'Davey' or equivalent, complete including pump stand, connecting to pipe work and electricity as specified</t>
  </si>
  <si>
    <t>Fixed glass panels (Gift Shop)</t>
  </si>
  <si>
    <t>Fixed glass panels (Main Building)</t>
  </si>
  <si>
    <t>Wall Cladding</t>
  </si>
  <si>
    <t>600 x 600mm wall cladding panels</t>
  </si>
  <si>
    <t>Ground Floor</t>
  </si>
  <si>
    <t xml:space="preserve">Fire extinguisher </t>
  </si>
  <si>
    <t>Fire Blanket</t>
  </si>
  <si>
    <t>Smoke detector</t>
  </si>
  <si>
    <t>Manual call point.</t>
  </si>
  <si>
    <t>Alarm Bell</t>
  </si>
  <si>
    <t>Fire hose Reel</t>
  </si>
  <si>
    <t>11.1.1</t>
  </si>
  <si>
    <t>11.1.2</t>
  </si>
  <si>
    <t>11.1.3</t>
  </si>
  <si>
    <t>Anti Slip Epoxy Rubber Flooring</t>
  </si>
  <si>
    <t>Services Building Foundation Beam</t>
  </si>
  <si>
    <t>Main Building (all floors)</t>
  </si>
  <si>
    <t>4.2.2</t>
  </si>
  <si>
    <t>Services Building</t>
  </si>
  <si>
    <t>Backup Genset 600KVA</t>
  </si>
  <si>
    <t>50 mm thick floor screed on  all floors (Main bldg)</t>
  </si>
  <si>
    <t>50 mm thick floor screed (Services bldg)</t>
  </si>
  <si>
    <t>Alum Coated Frame with Aluminium Panels Shutter Door (2600 x 4200) Sliding Doors with Mortise Lock x 2</t>
  </si>
  <si>
    <t>Door Alum Coated Frame with Aluminium Panel (2600 x 1700) Double Flap Doors with Mortise Lock x 3</t>
  </si>
  <si>
    <t>Door Alum Coated Frame with Aluminium Panel (2600 x 950) Single Flap Doors with Mortise Lock x 3</t>
  </si>
  <si>
    <t>W4 Power Coated Aluminum Frame and 3 sliding panels with 6mm Float Glass (1200 x 1100) WHITE Finish Sliding Window with Lock x1</t>
  </si>
  <si>
    <t>W4 Power Coated Aluminum Frame and 2 sliding panels with 6mm Float Glass (1200 x 1100) WHITE Finish Sliding Window with Lock x1</t>
  </si>
  <si>
    <t>14.2.2</t>
  </si>
  <si>
    <t>14.2.3</t>
  </si>
  <si>
    <t>14.2.4</t>
  </si>
  <si>
    <t>Ground Floor Air System</t>
  </si>
  <si>
    <t>Stairs</t>
  </si>
  <si>
    <t>10mm. dia, 6m. high tensile steel bar (T10@100) BW</t>
  </si>
  <si>
    <t>10mm. dia, 6m. high tensile steel bar (T10@250) Bottom Reinf.</t>
  </si>
  <si>
    <t>25mm thick 700mm x 28m Metal signboard fixed in Reception and Exterior.</t>
  </si>
  <si>
    <t>Blinds</t>
  </si>
  <si>
    <t>Ground Floor 1200 x 3900mm Blinds</t>
  </si>
  <si>
    <t>First Floor 1200 x 3900mm Blinds</t>
  </si>
  <si>
    <t>Second Floor 1200 x 3900mm Blinds</t>
  </si>
  <si>
    <t>Light Matric 55mm Wall Direct D3</t>
  </si>
  <si>
    <t>Wall Mount Light KTEG LED 597 LED 830 5500lm DMPR 51W RAL9016 DRV</t>
  </si>
  <si>
    <t>Ceiling Mount Light LED Downlight White Square Surface 48W 6500K</t>
  </si>
  <si>
    <t>Ceiling Suspended Light LSP44 - 2x54 - 011</t>
  </si>
  <si>
    <t>One way switch 2-gang</t>
  </si>
  <si>
    <t>Light DTFN SLITE LED Theatre</t>
  </si>
  <si>
    <t>Accessibility Railing</t>
  </si>
  <si>
    <t>Accessibility Railing fixed in walkways including fixtures and fastening</t>
  </si>
  <si>
    <t>Reception Counters and Nurse Stations</t>
  </si>
  <si>
    <t>Waiting Areas</t>
  </si>
  <si>
    <t>CLIENT: Ministry of Health</t>
  </si>
  <si>
    <t>WC suites incl. Flush tank and fittings with fresh water connection  and accessibility railing, Water closet must be (American standard, Neo Modern,  Anti bacterial type) or equivalent.</t>
  </si>
  <si>
    <t>TOTAL OF BILL No:16 - Carried over to summary</t>
  </si>
  <si>
    <t>BILL No: 17</t>
  </si>
  <si>
    <t>COMMON WORKS</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</si>
  <si>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</si>
  <si>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</si>
  <si>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</si>
  <si>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LIFTS</t>
  </si>
  <si>
    <t>Access Constrol system</t>
  </si>
  <si>
    <t>Access control system as required for all floors
(call buttons, monitors etc) design, supply and install according to hospital operators’ demand/specifications.</t>
  </si>
  <si>
    <t>Electromagnetic lock with Proximity Card Reader and Push Button</t>
  </si>
  <si>
    <t>Door Bell</t>
  </si>
  <si>
    <t>CCTV SYSTEM (SECURITY SYSTEM)</t>
  </si>
  <si>
    <t>CCTV system full system incluing all hardwear, wiring as required for all floors all inclusive installation and commissioning.design, supply and install according to hospital operators’ demand/specifications.</t>
  </si>
  <si>
    <t>Angular Camera</t>
  </si>
  <si>
    <t>Ceiling mounted 360 degree camera</t>
  </si>
  <si>
    <t>Wall mounted 360 degree camera</t>
  </si>
  <si>
    <t>NURSE CALL SYSTEM &amp; PUBLIC ADDRESS SYSTEM</t>
  </si>
  <si>
    <t>a) Rates shall include for: Design, supply and install according to hospital operators’ demand/specifications. screws, nails, bolts, nuts, standard cable fixing or supporting clips, brackets, straps, rivets, plugs and all incidental accessories.</t>
  </si>
  <si>
    <t>HUT FOR OXYGEN &amp; AIR DESIGN &amp; BUILD</t>
  </si>
  <si>
    <t>Hut for Oxygen and Medical Air</t>
  </si>
  <si>
    <t>QUEUE NUMBER SYSTEM</t>
  </si>
  <si>
    <t>LIGHTENING PROTECTION SYSTEM</t>
  </si>
  <si>
    <t>Passenger Lift</t>
  </si>
  <si>
    <t>Bed Lift</t>
  </si>
  <si>
    <t>BILL No:16 - COMMON WORKS</t>
  </si>
  <si>
    <t>SOLAR PV SYSTEM</t>
  </si>
  <si>
    <t>BILL No:17 - SOLAR PV SYSTEM</t>
  </si>
  <si>
    <t>TOTAL OF BILL No:17 - Carried over to summary</t>
  </si>
  <si>
    <t>c) Rate shall include to complete the system and connect to the grid with net metering as per specification and approval of Consultant/ Client (Junction box specs, solar AC &amp; DC cable specs, solar brackets specs, inverter specs &amp; solar panel specs…etc)</t>
  </si>
  <si>
    <t>16.2.1</t>
  </si>
  <si>
    <t>16.2.2</t>
  </si>
  <si>
    <t>16.3.1</t>
  </si>
  <si>
    <t>16.3.2</t>
  </si>
  <si>
    <t>16.4.1</t>
  </si>
  <si>
    <t>16.4.2</t>
  </si>
  <si>
    <t>16.4.3</t>
  </si>
  <si>
    <t>16.5.1</t>
  </si>
  <si>
    <t>16.6.1</t>
  </si>
  <si>
    <t>16.7.1</t>
  </si>
  <si>
    <t>16.8.1</t>
  </si>
  <si>
    <t>17.1.1</t>
  </si>
  <si>
    <t>BILL No: 18</t>
  </si>
  <si>
    <t>Common Works - Bill no.16</t>
  </si>
  <si>
    <t>Solar PV System - Bill no.17</t>
  </si>
  <si>
    <t>BILL No: 18- TENDERER'S ADJUSTMENTS</t>
  </si>
  <si>
    <t>TOTAL OF BILL No: 18 - Carried over to summary</t>
  </si>
  <si>
    <t>Service and Facilities</t>
  </si>
  <si>
    <t>Provision and maintenance of service and facilities such as Water, Power supply, lighting and fuel required for the project</t>
  </si>
  <si>
    <t>Temporary Fencing and hoarding</t>
  </si>
  <si>
    <t>Supply, erect and maintenance of a fence through out the construction period and hoarding all along the perimeter of the site.</t>
  </si>
  <si>
    <t>Site clearing and Demolition</t>
  </si>
  <si>
    <t>Inspection Trips</t>
  </si>
  <si>
    <t>Arrange inspection trips to a Client/consultant, each inspection trip takes 2 days, the contractor has to arrange;
 - 2 air tickets from Male'/ nearby domestic airport of the facility/ Male' by air (normal fair) 
 - Speed boat transport  Domestic Airport/ facility Island/  Domestic Airport 
 - Accommodations  (2 Air condition rooms) per trip.</t>
  </si>
  <si>
    <t>2m Height of boundary wall surrounded by the land area with oil based paint system and textured finish
Footing: 600 x 600mm (T10 @150 BW)
Foundation Beam: 300 x 200mm (4T12, R6@150)
Columns (at 3.5M span): 200 x 200mm (4T12, R6@150)
Foundation Depth: 750mm
Capping Beam: 150 x 150mm (4T10, R6@150)</t>
  </si>
  <si>
    <t>PUBLIC ADDRESSING (PA)  SYSTEM</t>
  </si>
  <si>
    <t>Design, supply and complete installation of PA system. incluing all hardwear, wiring as required for all floors all inclusive installation and commissioning.design, supply and install according to hospital operators’ demand/specifications.</t>
  </si>
  <si>
    <t>EQUIPMENTS</t>
  </si>
  <si>
    <t>Supply and complete installation of following items.</t>
  </si>
  <si>
    <t>Laser Printers:
Paper sizes:
Minimum: 76 x 127 mm (3 x 5 inches)
Maximum: 216 x 356 mm (8.5 x 14 inches)</t>
  </si>
  <si>
    <t>Network Server with server rack (Spec Attached)</t>
  </si>
  <si>
    <t>Manageable Network Port Switch (with spare 24 ports)</t>
  </si>
  <si>
    <t>Display TV 65" (Spec attached)</t>
  </si>
  <si>
    <t>Display TV 32" (Spec attached)</t>
  </si>
  <si>
    <t>Token Printer (Spec attached)</t>
  </si>
  <si>
    <t>Touch Screen (Spec attached)</t>
  </si>
  <si>
    <t>8KVA Smart UPS (Spec attached)</t>
  </si>
  <si>
    <t xml:space="preserve">BOUNDARY WALL </t>
  </si>
  <si>
    <t>GROUND FLOOR</t>
  </si>
  <si>
    <t>ER</t>
  </si>
  <si>
    <t>Treatment room</t>
  </si>
  <si>
    <t>Isolation room 1,2</t>
  </si>
  <si>
    <t>FIRST FLOOR</t>
  </si>
  <si>
    <t>Pediatric Ward</t>
  </si>
  <si>
    <t>Gynecology Ward</t>
  </si>
  <si>
    <t>Medical Ward / Men</t>
  </si>
  <si>
    <t>Medical Ward / Women</t>
  </si>
  <si>
    <t>surgical Ward</t>
  </si>
  <si>
    <t>Preparation area of OT</t>
  </si>
  <si>
    <t>OT</t>
  </si>
  <si>
    <t>Pre Delivery suite</t>
  </si>
  <si>
    <t>Delivery suite</t>
  </si>
  <si>
    <t>NICU</t>
  </si>
  <si>
    <t>ICU</t>
  </si>
  <si>
    <t>SECOND FLOOR</t>
  </si>
  <si>
    <t>Private rooms</t>
  </si>
  <si>
    <t>Oxygen delivery system</t>
  </si>
  <si>
    <t>Medical Air System</t>
  </si>
  <si>
    <t>Vaccum System</t>
  </si>
  <si>
    <t>Bed Head Units</t>
  </si>
  <si>
    <t>Supply and complete installation of Bed head units, with control panels , each unit must includes 13amp 4 single sockets, 13amp 1 single socket with USB port, 1 network point, Obsevatuion light and necessary accessories.</t>
  </si>
  <si>
    <t>Supplying and installation of Furniture</t>
  </si>
  <si>
    <t>Supply and Complete installation of Furniture's.</t>
  </si>
  <si>
    <t>No</t>
  </si>
  <si>
    <t>Secretary chair , high back.</t>
  </si>
  <si>
    <t>Secretary chair , Low back.</t>
  </si>
  <si>
    <t>Conference table for 8 Person with Low back chair</t>
  </si>
  <si>
    <t>Dining table for 4 person with chair</t>
  </si>
  <si>
    <t>Sofar set for 3-4 person</t>
  </si>
  <si>
    <t>Auditorium chair</t>
  </si>
  <si>
    <t>Office Table with partition, 1200mm ( table should be solid wood). Also drawer to be include.</t>
  </si>
  <si>
    <t>Office Table, 1200mm ( table should be solid wood). Also drawer to be include.</t>
  </si>
  <si>
    <t>Office Table 1500mm for Executives ( table should be solid wood). Also drawer to be include.</t>
  </si>
  <si>
    <t>Side cupboard lockable. 750X450mm</t>
  </si>
  <si>
    <t>Filling rack, 2000X800mm</t>
  </si>
  <si>
    <t>Sofar set for 2-3 person</t>
  </si>
  <si>
    <t xml:space="preserve">Meeting room chair 
Material: Iron/Aluminium
Surface treatment: Sprey painting finished.
Seat and back: Hight-density sponge, minimum 2.5" thick seat cushion </t>
  </si>
  <si>
    <t>Folding Meeting Table, 1400X600mm, 
Specifications: Lockabale castorsm Aluminium compolenets
Feature: Chrome with polished aluminium feet, Easy tilt machanism for compact storage, 
Table surface: Scrach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</si>
  <si>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</si>
  <si>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Display TV 75" (Spec attached)</t>
  </si>
  <si>
    <t>Design, supply and installation of Yanmar or equivalent Genset 600KVA with synchoronize panel board (Approve by Client)</t>
  </si>
  <si>
    <t>Oxygen Genarator</t>
  </si>
  <si>
    <t>Interior Works</t>
  </si>
  <si>
    <t>Fresh water supply pipe work</t>
  </si>
  <si>
    <t>Completion of pipe works and Connect ground water supply pipe work to Fresh water network installed at hospital.</t>
  </si>
  <si>
    <t>Ground water supply pipe work</t>
  </si>
  <si>
    <t>Completion of pipe works and Connect ground water supply pipe work.</t>
  </si>
  <si>
    <t>12.1.3</t>
  </si>
  <si>
    <t>12.1.4</t>
  </si>
  <si>
    <t>12.1.6</t>
  </si>
  <si>
    <t>(b) All pipe work shall be UPVC</t>
  </si>
  <si>
    <t>Constructing  Concrete Inspection Chamber of required size with all provisions to connect pipelines as per drawing.</t>
  </si>
  <si>
    <t>Pipe work</t>
  </si>
  <si>
    <t>Completion of pipe works and Connect Waste disposal pipe 75mm dia to Sewer network installed at existing system.</t>
  </si>
  <si>
    <t>Completion of pipe works and Connect Sewers pipe 100mm dia UPVC to   Sewer network installed at existing system. Rates includes to install inspection chamber as per consultants instructions.</t>
  </si>
  <si>
    <t xml:space="preserv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t>
  </si>
  <si>
    <t>Any adjustments that the contractor may consider necessary should be written below and on similar continuation sheets if required, and the net amount of the adjustments is to be carried to the summary.</t>
  </si>
  <si>
    <t>3KVA Smart UPS (Spec attached)</t>
  </si>
  <si>
    <t xml:space="preserve">Supply and complete installation of PABX, minimum 150 Extensoon and 10 lines, and expandable. With telephones. </t>
  </si>
  <si>
    <t>Interior decorations as per the  drawings details as well as renders. Including floor, walls and ceilings.</t>
  </si>
  <si>
    <t>Built-in storage cabinets/Sink cupboards. All the sink  must be Ceramic lab sink, minimum 620x480x255mm, (Cotto or equivalent) with elbow operated taps.</t>
  </si>
  <si>
    <t>Muslim Shower with water connection ( cotto or equivalent)</t>
  </si>
  <si>
    <t>Head shower with hot and cold water ( cotto or equivalent)</t>
  </si>
  <si>
    <t>Hand shower with hot and cold water ( cotto or equivalent)</t>
  </si>
  <si>
    <t>Mirror and tower bar</t>
  </si>
  <si>
    <t xml:space="preserve">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t>
  </si>
  <si>
    <t>Desktop Computer Systems (Specification attached)</t>
  </si>
  <si>
    <t>Prepare EIA.</t>
  </si>
  <si>
    <t>Prepare EIA as per Government regulations, following requirements also include;</t>
  </si>
  <si>
    <t>a) Site cleaning, Removal of trees 
b) Biohazardous chemicals separation, if cleaning is done - biohazard waste disposal using a sewage treatment plant 
c) Chemical Waste disposal during construction, if applied as well to include in EIA
c)Backup Generator - Specification, capacity requirement, fuel storage - day tank size - emissions levels etc.</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</si>
  <si>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Manufactured sand) shall be of OPC &amp; free form salt.</t>
  </si>
  <si>
    <t>(a) Rates shall include for: fair edges, dressing over angel fillets, turning into grooves, all other labors, circular edges, nails, screws and other fixings and laps.</t>
  </si>
  <si>
    <t>(b) Rates shall include to apply Wood preservative to  all the surface of timbers (Roof structure).</t>
  </si>
  <si>
    <t xml:space="preserve">(b) Rates shall include to remove existing end cap, fascia board and necessary roofing sheets and necessary works to connect new roof to existing roof. </t>
  </si>
  <si>
    <t>Roofing sheets: Blue scope steel international limited MSP, Total coated thickness minimum 0.47mm thick - Aqua marine or equivalent, including all fixings, fixed in accordance with manufacturer's instructions.</t>
  </si>
  <si>
    <t>Ridge Capping and Flashing as per drawing:  Blue scope steel international limited MSP, Total coated thickness minimum 0.47mm thick- Aqua marine or equivalent</t>
  </si>
  <si>
    <t>75 mm dia uPVC down pipes including bends, junctions, straps, brackets, clips, roof drain strainer and all fixings.</t>
  </si>
  <si>
    <t>(Aluminium Profiles to be chosen by client, profile thickness must be minimun 2.5mm thick).</t>
  </si>
  <si>
    <t>Supply and complete installation of top quality Hospital grade bed side curtain including Original curved railing/Track. Length of rail/track is 6870mm, and height of curtain would be 2.4 meter.</t>
  </si>
  <si>
    <t>Consultation room ( 6 bed)</t>
  </si>
  <si>
    <t xml:space="preserve">Pediatric ward </t>
  </si>
  <si>
    <t xml:space="preserve">ER </t>
  </si>
  <si>
    <t xml:space="preserve">Treatment room, ER area </t>
  </si>
  <si>
    <t>Gynacology ward</t>
  </si>
  <si>
    <t>Medical ward (Male)</t>
  </si>
  <si>
    <t>Medical ward (Female)</t>
  </si>
  <si>
    <t>Surgical ward</t>
  </si>
  <si>
    <t>Recovery room</t>
  </si>
  <si>
    <t>Pre Delivery</t>
  </si>
  <si>
    <t>Private room</t>
  </si>
  <si>
    <t>Hospital Bed Curtains</t>
  </si>
  <si>
    <t>6 mm thick plywood ceiling,  including  timber framing , trimming, nails, screws, 50 x 50 mm timber frame at 600c/c  and other fixings as per drawings and renders.</t>
  </si>
  <si>
    <t>6 mm thick Gypsum ceiling,  including  timber framing , trimming, nails, screws, 50 x 50 mm timber frame at 600c/c  and other fixings as per drawings and renders.</t>
  </si>
  <si>
    <t>6 mm thick Gypsum feature ceiling,  including  timber framing , trimming, nails, screws, 50 x 50 mm timber frame at 600c/c  and other fixings as per drawings and renders.</t>
  </si>
  <si>
    <t>(a) All painting work shall be carried in accordance with the Specifications</t>
  </si>
  <si>
    <t>(b) Painting system shall be Nippon or Equivalent</t>
  </si>
  <si>
    <t>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fixing, bedding, grouting, and pointing materials; making good around pipes, sanitary fixtures, and similar; cleaning down and polishing any other similar works to ensure the required finish.
All tiles shall be Full body homogeneous tiles or equivalent.</t>
  </si>
  <si>
    <t>600 x 600mm Homogeneous floor tiles</t>
  </si>
  <si>
    <t>600 x 600mm Non slip Ceramic floor tiles</t>
  </si>
  <si>
    <t>Supply and complete installation of high quality blinds for following areas.</t>
  </si>
  <si>
    <t>Supply and complete installation of high quality wall cladding as per drawings.</t>
  </si>
  <si>
    <t>Supplying of Materials and complete works for water Feature with Sign and Flagposts as per drawings.</t>
  </si>
  <si>
    <t>Flagposts, Marine grade SS pipe.</t>
  </si>
  <si>
    <t>Landscaping and features as per drawings and renders</t>
  </si>
  <si>
    <t>Fabrication of Main reception and sub stations</t>
  </si>
  <si>
    <t>completion of Seating in waiting areas as per Drawings, Quality of materials must be top quality.</t>
  </si>
  <si>
    <t>3.5.5</t>
  </si>
  <si>
    <t>Ground water well</t>
  </si>
  <si>
    <t>Completion of 100mm thic RC concrete well, Rates also includes excavation, concrete works well (top and bottom slab)</t>
  </si>
  <si>
    <t xml:space="preserve">Pavement bocks </t>
  </si>
  <si>
    <t>Pavement blocks 2ft x 2ft x 2in blocks laid with 20mm gaps, Payment blocks must be make with cemenet and course sand.</t>
  </si>
  <si>
    <t>Supply and complete installation of lift complete: "Mitsubishi or Equivalent, to lift 6 person capacity, serving all levels as per manufacturer's instructions. Emergency landing device must be installed.</t>
  </si>
  <si>
    <t>Supply and complete installation of  lift complete: "Mitsubishi or Equivalent, serving all levels as per manufacturer's instructions. Emergency landing device and acess control system (inside and out side of lift) must be installed.</t>
  </si>
  <si>
    <t>3KVA Smart UPS APC or equivalent</t>
  </si>
  <si>
    <t>16.4.4</t>
  </si>
  <si>
    <t>16.4.5</t>
  </si>
  <si>
    <t>16.9.11</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</si>
  <si>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 also include to install Marine grade SS post.</t>
  </si>
  <si>
    <t>16.10.1</t>
  </si>
  <si>
    <t>Earth pit with resistance must be less than 2 ohms, 3/4 earth rods must be used and must have clamps at the end, Earth pit should be covered junction with cover.</t>
  </si>
  <si>
    <t>Completion of  earth pit with earthing cable and completion of earthing as per the above requirements.</t>
  </si>
  <si>
    <t>Pavement blocks, Ambulance Way.</t>
  </si>
  <si>
    <r>
      <t xml:space="preserve">Rates shall include for: 25mm groove lines on external surfaces as shown on the drawing.
</t>
    </r>
    <r>
      <rPr>
        <b/>
        <sz val="10"/>
        <rFont val="Cambria"/>
        <family val="1"/>
        <scheme val="major"/>
      </rPr>
      <t>Desalinated water shall be used for all purposes, ground water shall not be used.</t>
    </r>
  </si>
  <si>
    <r>
      <t>Exterior wall</t>
    </r>
    <r>
      <rPr>
        <sz val="10"/>
        <rFont val="Cambria"/>
        <family val="1"/>
        <scheme val="major"/>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</si>
  <si>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Cambria"/>
        <family val="1"/>
        <scheme val="major"/>
      </rPr>
      <t xml:space="preserve"> shall be of 2-3 coats over 1 coat of water based sealer. Rates includes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</si>
  <si>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0"/>
        <rFont val="Cambria"/>
        <family val="1"/>
        <scheme val="major"/>
      </rPr>
      <t xml:space="preserve">  (interior and exterior) shall be of 2 coats of (wood paint over 1 coat of wood primer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</si>
  <si>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r>
      <t>Design, supply and complete installation of Oxygen generator with manifold, capacity of Generator must be minimun 40m</t>
    </r>
    <r>
      <rPr>
        <vertAlign val="superscript"/>
        <sz val="11"/>
        <rFont val="Cambria"/>
        <family val="1"/>
        <scheme val="major"/>
      </rPr>
      <t>3</t>
    </r>
    <r>
      <rPr>
        <sz val="11"/>
        <rFont val="Cambria"/>
        <family val="1"/>
        <scheme val="major"/>
      </rPr>
      <t xml:space="preserve"> per day.(Approve by Client), also filling component must be installed,</t>
    </r>
  </si>
  <si>
    <t>a) Rates shall include for: Design &amp; build, supply and Complete installation according to hospital operators’ demand/specifications. screws, nails, bolts, nuts, standard cable fixing or supporting clips, brackets, straps, rivets, plugs and all incidental accessories.</t>
  </si>
  <si>
    <t>Network Video Recorder ( minimum 2 months) and other necessary items required to complete the CCTV system.</t>
  </si>
  <si>
    <t>Demolition of any existing buildings and removal of those material from the site.Removing and clearingany shrubs or trees from the site. Contractor must visit the site and inspect the site before bidding.</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</si>
  <si>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</si>
  <si>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 xml:space="preserve">Design supply and complete installation of Piped and tested vacuum system from a central vacuum system as per Specifications and manufactures guidelines, instructions.. </t>
  </si>
  <si>
    <t>Design supply and complete installation of Piped and tested oxygen delivery system  from the Oxygen bank as per Specifications and manufactures guidelines, instructions. Oxygen bank, capacity to connect  minimum 12 jumbo cylinder. System to be insttaled as per manufactures standards.</t>
  </si>
  <si>
    <t>Design supply and complete installation of AHU unit with VAV and individual remote control for all rooms.
160,000BTU
- AHU should be equiped with H14 (99.99%) Efficiency Filters with Precise Temperature &amp; Humidity Control settings
- 20mm Thickness PID ducting, Anti Bacterial, One side embossed, One said Plain
- Adequate Return &amp; Supply Power Coated Supply Grills</t>
  </si>
  <si>
    <t>Laboratory</t>
  </si>
  <si>
    <t>24000BTU 4 Way Casette Indoor for Main ER Lobby</t>
  </si>
  <si>
    <t>7000BTU 4 Way Casette Indoor for Equipment Store</t>
  </si>
  <si>
    <t>7000BTU 4 Way Casette Indoor for Clean Utility</t>
  </si>
  <si>
    <t>7000BTU 4 Way Casette Indoor forDirty Utility</t>
  </si>
  <si>
    <t>7000BTU 4 Way Casette Indoor for Medical Store</t>
  </si>
  <si>
    <t>7000BTU 4 Way Casette Indoor for Medical Prepration</t>
  </si>
  <si>
    <t>96000BTU Duct Fresh Air Indoor for Main ER With 5 Supply Grills and Fresh air Intake from outside</t>
  </si>
  <si>
    <t>180,000 VRF Centra Outdoor Top Throw for AHU</t>
  </si>
  <si>
    <t>140,000BTU VRF Central Outdoor Top Throw</t>
  </si>
  <si>
    <t>100,000BTU VRF Central Outdoor Top Throw for Fresh Air Unit</t>
  </si>
  <si>
    <t>Design supply and complete installation of following units</t>
  </si>
  <si>
    <t>Café Zone</t>
  </si>
  <si>
    <t>18000BTU 4 Way Casette Indoor for Main Café'</t>
  </si>
  <si>
    <t>12000BTU 4 Way casette Indoor for Guest Shop</t>
  </si>
  <si>
    <t>9000BTU 4 Way casette Indoor for OPD A</t>
  </si>
  <si>
    <t>18000BTU 4 Way casette Indoor for Pharamacy</t>
  </si>
  <si>
    <t>Walkways</t>
  </si>
  <si>
    <t>14.2.5</t>
  </si>
  <si>
    <t>18000BTU 4 Way Casette Indoor for Walkways and corriddors</t>
  </si>
  <si>
    <t>180,000BTU VRF Central Outdoor Top Throw</t>
  </si>
  <si>
    <t>Main Reception</t>
  </si>
  <si>
    <t>14.2.6</t>
  </si>
  <si>
    <t>24000BTU 4 Way Casette Indoor for MainReception</t>
  </si>
  <si>
    <t>9000BTU 4 Way casette Indoor for Public Relations</t>
  </si>
  <si>
    <t>12000BTU 4 Way casette indoor for Meeting room</t>
  </si>
  <si>
    <t>12000BTU 4 Way casette indoor for Pantry</t>
  </si>
  <si>
    <t>160,000BTU VRF Central Outdoor Top Throw</t>
  </si>
  <si>
    <t>Air Curtain for Entrance Doors</t>
  </si>
  <si>
    <t>Public Health</t>
  </si>
  <si>
    <t>18000BTU 4 Way Casette Indoor for MainReception</t>
  </si>
  <si>
    <t>12000BTU 4 Way casette indoor for Kids Play zone</t>
  </si>
  <si>
    <t>18000BTU 4 Way casette for Vaccination</t>
  </si>
  <si>
    <t>9000BTU 4 Way casette Indoor for Reproduction Health</t>
  </si>
  <si>
    <t>9000BTU 4 Way casette Indoor for Public Health</t>
  </si>
  <si>
    <t>9000BTU 4 Way casette Indoor for Cessation Clinic</t>
  </si>
  <si>
    <t>120,000BTU VRF Central Outdoor Top Throw</t>
  </si>
  <si>
    <t>14.2.7</t>
  </si>
  <si>
    <t>14.2.8</t>
  </si>
  <si>
    <t>Flu Clinic</t>
  </si>
  <si>
    <t>Design supply and complete installation of 80,000 BTU AHU unit with H14 Hepa Filteration, 10 Air exchange Per Hour and Negative Air pressure Zone for Holding rooms, Isolation Rooms, Dirty Corridor, Staff change, Dirty Utility
- 20mm Thickness PID ducting, Anti Bacterial, One side embossed, One said Plain
- Adequate Return &amp; Supply Power Coated Supply Grills</t>
  </si>
  <si>
    <t>7000BTU 4 Way Casette Indoor for Clean utility</t>
  </si>
  <si>
    <t>7000BTU 4 Way Casette Indoor for Medical Preparation</t>
  </si>
  <si>
    <t>12000BTU 4 Way Casette Indoor for Walkway and Medical Preparation Lobby</t>
  </si>
  <si>
    <t>18000BTU 4 Way Casette Indoor for Flu Clinic Lobby and Reception</t>
  </si>
  <si>
    <t>9000BTU 4 Way casette Indoor for Consultation</t>
  </si>
  <si>
    <t>100,000 BTU VRF Central Outdoor Top Throw for AHU</t>
  </si>
  <si>
    <t>OPD, X ray &amp; Scan</t>
  </si>
  <si>
    <t>9000BTU 4 Way Casette Indoor for OPD rooms</t>
  </si>
  <si>
    <t>18000BTU 4 Way Casette Indoor for Scan room</t>
  </si>
  <si>
    <t>24000BTU 4 Way Casette Indoor for X ray room</t>
  </si>
  <si>
    <t>9000BTU 4 Way Casette Indoor for X ray control room</t>
  </si>
  <si>
    <t>9000BTU 4 Way Casette Indoor for X ray Reception</t>
  </si>
  <si>
    <t>7000BTU 4 Way Casette Indoor for Clean Supply</t>
  </si>
  <si>
    <t>12000BTU 4 Way Casette Indoor for Sterile Area</t>
  </si>
  <si>
    <t>18000BTU 4 Way Casette Indoor for CCSD  Clean Room &amp; Packing</t>
  </si>
  <si>
    <t>12000BTU 4 Way Casette Indoor for Washing &amp; Disinfector</t>
  </si>
  <si>
    <t>200,000BTU VRF Central Outdoor Top Throw</t>
  </si>
  <si>
    <t>14.3.1</t>
  </si>
  <si>
    <t>Wards</t>
  </si>
  <si>
    <t>12000BTU 4 Way Casette Indoor for Surgical ward</t>
  </si>
  <si>
    <t>18000BTU 4 Way Casette Indoor for Female Medical Ward</t>
  </si>
  <si>
    <t>18000BTU 4 Way Casette Indoor for Male Medical Ward</t>
  </si>
  <si>
    <t>12000BTU 4 Way Casette Indoor for Walkway and Nurse Station</t>
  </si>
  <si>
    <t>12000BTU 4 Way Casette Indoor for Gyne Ward</t>
  </si>
  <si>
    <t>9000BTU 4 Way Casette Indoor for Staff room</t>
  </si>
  <si>
    <t>12000BTU 4 Way Casette Indoor for Paedratic Ward</t>
  </si>
  <si>
    <t>12000BTU 4 Way Casette Indoor for Kids Playing room</t>
  </si>
  <si>
    <t>7000BTU 4 Way Casette Indoor forClean rooms</t>
  </si>
  <si>
    <t>96000BTU Duct Fresh Air Indoor for Surgical, Female, Male, Gyne and Paedratic Ward</t>
  </si>
  <si>
    <t>220,000BTU VRF Central Outdoor Top Throw</t>
  </si>
  <si>
    <t>200,000BTU VRF Central Outdoor Top Throw for Fresh Air</t>
  </si>
  <si>
    <t>Operation Theatre</t>
  </si>
  <si>
    <t>14.3.2</t>
  </si>
  <si>
    <t>Design supply and complete installation of 240,000 BTU AHU unit with H14 Hepa Filteration, 10 Air exchange Per Hour with Fresh Air Intake and VAV Boxes for Separate Control for all Operation Theatre rooms and areas
- 20mm Thickness PID ducting, Anti Bacterial, One side embossed, One said Plain
- Adequate Return &amp; Supply Power Coated Supply Grills</t>
  </si>
  <si>
    <t>260,000BTU VRF Central Outdoor Top Throw</t>
  </si>
  <si>
    <t>Hepa Supply Grill for Air Flow Lamination for OT</t>
  </si>
  <si>
    <t>Birthing Area</t>
  </si>
  <si>
    <t>14.3.3</t>
  </si>
  <si>
    <t>12000BTU 4 Way Casette Indoor for Delivery Suite</t>
  </si>
  <si>
    <t>7000BTU 4 Way Casette Indoor for Sterile Store</t>
  </si>
  <si>
    <t>7000BTU 4 Way Casette Indoor for Changing</t>
  </si>
  <si>
    <t>7000BTU 4 Way Casette Indoor for Dirty Utility</t>
  </si>
  <si>
    <t>7000BTU 4 Way Casette Indoor for Equipment Room</t>
  </si>
  <si>
    <t>12000BTU 4 Way Casette Indoor for Staff Lounge</t>
  </si>
  <si>
    <t>24000BTU 4 Way Casette Indoor for Nurse Statiom</t>
  </si>
  <si>
    <t>7000BTU 4 Way Casette Indoor for Nurse Station Cleaning room</t>
  </si>
  <si>
    <t>12000BTU 4 Way Casette Indoor for Pre Delivery Suite</t>
  </si>
  <si>
    <t>18000BTU  4 Way Casette Indoor for Pre NICU</t>
  </si>
  <si>
    <t>12000BTU 4 Way Casette Indoor for Incubator room</t>
  </si>
  <si>
    <t>7000BTU 4 Way Casette Indoor forMothers feeding, Baby Wash</t>
  </si>
  <si>
    <t>96000BTU Duct Fresh Air Indoor for Delivery Suite &amp; NICU</t>
  </si>
  <si>
    <t>240,000BTU VRF Central Outdoor Top Throw</t>
  </si>
  <si>
    <t>100,000 BTU VRF Central Outdoor Top Throw for Fresh Air</t>
  </si>
  <si>
    <t>14.3.4</t>
  </si>
  <si>
    <t>12000BTU 4 Way Casette Indoor for ICU Unit 1 to 3 &amp; Isolation Unit</t>
  </si>
  <si>
    <t>12000BTU 4 Way Casette Indoor for ICU Unit Lobby &amp; Nurse Station</t>
  </si>
  <si>
    <t>7000BTU 4 Way Casette Indoor for Dirty Utility &amp; clean Utility</t>
  </si>
  <si>
    <t>96000BTU Duct Fresh Air Indoor for ICU</t>
  </si>
  <si>
    <t>Walkway &amp; Hangout Space</t>
  </si>
  <si>
    <t>14.3.5</t>
  </si>
  <si>
    <t>24000BTU  4 Way Casette Indoor for Hangout Space</t>
  </si>
  <si>
    <t>18000BTU  4 Way Casette Indoor for walkway</t>
  </si>
  <si>
    <t>18000BTU  4 Way Casette Indoor for Private room 1 to 5</t>
  </si>
  <si>
    <t>18000BTU  4 Way Casette Indoor for Family room</t>
  </si>
  <si>
    <t>18000BTU  4 Way Casette Indoor for Nurse Station and waiting lounge</t>
  </si>
  <si>
    <t>7000BTU 4 Way Casette Indoor for Medical Store &amp; Medical Preparaiont</t>
  </si>
  <si>
    <t>12000BTU 4 Way Casette Indoor for Nurse Rest room</t>
  </si>
  <si>
    <t>14.4.6</t>
  </si>
  <si>
    <t>Hand Therapy</t>
  </si>
  <si>
    <t>14.4.7</t>
  </si>
  <si>
    <t>9000 BTU 4 Way Casette Indoor for Massage room 1 - 3</t>
  </si>
  <si>
    <t>9000 BTU 4 Way Casette Indoor for Hydro Theraphy</t>
  </si>
  <si>
    <t>9000 BTU 4 Way Casette Indoor for Speech Therapy</t>
  </si>
  <si>
    <t>12000BTU 4 Way Casette Indoor for Supervisors office</t>
  </si>
  <si>
    <t>12000BTU 4 Way Casette Indoor for Pantry</t>
  </si>
  <si>
    <t>24000BTU  4 Way Casette Indoor for exercise room</t>
  </si>
  <si>
    <t>24000BTU  4 Way Casette Indoor for Reception &amp; Main Lobby</t>
  </si>
  <si>
    <t>Canteen &amp; walkway Main lobby</t>
  </si>
  <si>
    <t>14.4.8</t>
  </si>
  <si>
    <t>24000BTU  4 Way Casette Indoor for Cnateen</t>
  </si>
  <si>
    <t>9000 BTU 4 Way Casette Indoor for Male &amp; Female Prayer room</t>
  </si>
  <si>
    <t>12000BTU 4 Way Casette Indoor for Pantry prepration</t>
  </si>
  <si>
    <t>Multi Purpose Hall</t>
  </si>
  <si>
    <t>14.4.9</t>
  </si>
  <si>
    <t xml:space="preserve">24000BTU  4 Way Casette Indoor for Hall </t>
  </si>
  <si>
    <t>24000BTU  4 Way Casette Indoor for Training Room</t>
  </si>
  <si>
    <t>7000BTU 4 Way Casette Indoor for Storage</t>
  </si>
  <si>
    <t>Public health unit</t>
  </si>
  <si>
    <t>14.4.10</t>
  </si>
  <si>
    <t>12000BTU 4 Way Casette Indoor for Store room</t>
  </si>
  <si>
    <t>24000BTU  4 Way Casette Indoor for Main Office</t>
  </si>
  <si>
    <t>7000BTU 4 Way Casette Indoor for Filing Area</t>
  </si>
  <si>
    <t>9000 BTU 4 Way Casette Indoor for Budget</t>
  </si>
  <si>
    <t>12000BTU 4 Way Casette Indoor for Admin</t>
  </si>
  <si>
    <t>18000BTU  4 Way Casette Indoor for Manager room</t>
  </si>
  <si>
    <t>12000BTU 4 Way Casette Indoor for Reception</t>
  </si>
  <si>
    <t>12000BTU 4 Way Casette Indoor for Maintainance Workshop</t>
  </si>
  <si>
    <t>Main office</t>
  </si>
  <si>
    <t>14.4.11</t>
  </si>
  <si>
    <t>7000BTU 4 Way Casette Indoor for Stock &amp; Maintainance</t>
  </si>
  <si>
    <t>18000BTU  4 Way Casette Indoor for Main office</t>
  </si>
  <si>
    <t>18000BTU  4 Way Casette Indoor for 2 Meeting rooms</t>
  </si>
  <si>
    <t>24000BTU  4 Way Casette Indoor for Server room</t>
  </si>
  <si>
    <t>12000BTU 4 Way Casette Indoor for ZV room</t>
  </si>
  <si>
    <t>12000BTU 4 Way Casette Indoor for waiting &amp; receptionm</t>
  </si>
  <si>
    <t>(b)All AC Equipments must beVRF or Central systems which have the capacity to control &amp; operate multiple indoor units</t>
  </si>
  <si>
    <t>(c) The brand of AC Equipment specified or to be proposed should have minimum 2 Fresh air or Hospital Air-condition Projects completed and delivered over the past 5 years in Maldives with proven records of successful Hospital Grade Projects</t>
  </si>
  <si>
    <t>(d) Contractor shall provide Shop Drawings for Consultants' Approval for all electrical units including lighting, power, ACMV systems.</t>
  </si>
  <si>
    <t>(e) The Brand of AC Equipment specified or to be proposed should demonstrate that it is adequate to cater for highly corrosive environment of Maldives and should have 5 years of past projects completed</t>
  </si>
  <si>
    <t>f) Quality of Air condition to be Daikin Inverter VRV IV Q series with 360 Deg. Round flow indoor casette type or Equivalent, Efficiancy of overall system performance must be up to 28 IEER.</t>
  </si>
  <si>
    <t xml:space="preserve">(f)The brand or AC Equipment specified should demonstrate all specs below from manufacturers original catalogue </t>
  </si>
  <si>
    <t>Outdoor Specs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</si>
  <si>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</si>
  <si>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</si>
  <si>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Coil of the Outdoor must be a black fin Condensor with anti corrosion</t>
  </si>
  <si>
    <t>(d) The brand of AC Equipment proposed should have an outdoor or outdoor sets with a maximum Energy Efficiency Ratio of (EER) kw/kw 4.5</t>
  </si>
  <si>
    <t>(e) The brand of AC Equipment proposed should have Outdoor Environment sensor for Compressor Control and adjustment</t>
  </si>
  <si>
    <t>(f) The Brand of AC Equipment proposed should have an outdoor or outdoor sets of Sound Pressure Level dB (A) below 60</t>
  </si>
  <si>
    <t>(g)All Outdoor units shall be with inverter compressors and be able to operate even in the event of failure of one compressor</t>
  </si>
  <si>
    <t>(h) All outdoor units needs to have aluminium fins with 105+2 μm thickness, with special Anti corrosive coating of 1.3 ± 0. 35 μm thickness and an outside Hydrophilic layer coating of 0.35 ± 0. 07 μm thickness.</t>
  </si>
  <si>
    <t>(j) All outdoor units shall be equipped with high efficiency optimized heat exchangers with variable heat exchanger circuits</t>
  </si>
  <si>
    <t>(j)The outdoor units shall be provided with its own microprocessor control panels</t>
  </si>
  <si>
    <t>(k) The manufacturer needs to provide a warranty of 18 months replacement for the outdoor units</t>
  </si>
  <si>
    <t>Indoor Specs</t>
  </si>
  <si>
    <t>(a) The address of the indoor unit shall be set automatically in case of individual and group control</t>
  </si>
  <si>
    <t>(b) In case of centralized control, it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</si>
  <si>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</si>
  <si>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</si>
  <si>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</si>
  <si>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All AC duct systems must have an H14 Hepa filters attached with 99.99% efficiency on Supply &amp; Return Duct as well</t>
  </si>
  <si>
    <t>(g) The capacity of Indoor unit have to be calculated as per the volume of the occupied space and should have Air exchange of the Minimum apart from operation theatres
i)	9 – 12 air changes per hour from the AC system
ii) .  2 -3 air changes per hour of Outside Air (Via Fresh Air System)</t>
  </si>
  <si>
    <t>(h) For operation Theatres the Air Exchange Guideline should be
i)  	25 air changes per hour from the AC system
ii)	5 air changes per hour from Outside Air (Via Fresh Air System)</t>
  </si>
  <si>
    <t>(i) Each unit shall be provided with a hand held multi-function remote controller. The controller shall be able to change fan speed and angle of swing, temperature and mode.</t>
  </si>
  <si>
    <t>(J) Each Unit shall have service Ball valves for After sale service and future Isolation of FCU</t>
  </si>
  <si>
    <t>AHU General Specs</t>
  </si>
  <si>
    <t>(a) Panel Specs
- Outer Skin : 0.5mm Pre-painted Sheet
- Inner Panel-Btm: 0.7mm Galvanized Steel
- Inner Panel: 0.5mm Galvanized Steel
- Panel Thickness: 50mm
- Unit Base H: 100 (GI Plate) mm</t>
  </si>
  <si>
    <t>(b) Mixing Box
- Fresh Type: Aluminium Damper
- Control Type: Manual</t>
  </si>
  <si>
    <t>(c) Pri+Sec Filter
- Filter Frame: Frame
-Grade: G4
- Dust Filter Type: Bag
- Dust Filter Grade: F8</t>
  </si>
  <si>
    <t>(e) Cooling Coil
-Coil Mode: 3/8", 660.4 x 990 6R 12F 13C
- Tube Material: Copper
- Hdr Material: Copper
- Drain Pan: Stainless Steel
- Fin Material: Hydrophilic
- Coil Frame: Stainless Steel
- Refrigerant: R410A</t>
  </si>
  <si>
    <t>(d) Hepa Filter
- Filter Frame: Frame
- Grade: H14 (99.99% MPPS)
- Frame Material: Galvanized Steel
-Type: Box</t>
  </si>
  <si>
    <t>(f) Electric Heater
- Brand: wellen
- Current/Stage: 15.8:15.8 A
- Stages: 1:1
- Power Supply: 380</t>
  </si>
  <si>
    <t>(g) Plug Fan Supply
- Fan Brand: Nicotra
- blade type: plug
- Motor Type: TEFC-IP55
- Motor Brand: Alliance
- Motor Frequency: Variable Frequency
- Power supply: 380V/3Ph/50Hz</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</si>
  <si>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</si>
  <si>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</si>
  <si>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</si>
  <si>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</si>
  <si>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</si>
  <si>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</si>
  <si>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</si>
  <si>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</si>
  <si>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</si>
  <si>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</si>
  <si>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</si>
  <si>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</si>
  <si>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</si>
  <si>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</si>
  <si>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Nurse call system and Public address system. incluing all hardwear, wiring as required for all floors all inclusive Design supply, installation and commissioning.design, supply and install according to hospital operators’ demand/specifications.</t>
  </si>
  <si>
    <t>Queue Number System. incluing all hardwear, wiring as required for all floors all inclusive Design, supply, installation and commissioning.design, supply and install according to hospital operators’ demand/specifications.</t>
  </si>
  <si>
    <t>EARTHING.</t>
  </si>
  <si>
    <t>Design supply and complete installation on 100KW Solar PV system. Rates includes to complete the system and connect to the grid with net metering as per specification. ( junction box specs, Solar AC&amp;DC cable specs, solar bracket specs, inverter specs &amp; solar panel must be same as specification).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</si>
</sst>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0_);_(* \(#,##0.0\);_(* &quot;-&quot;??_);_(@_)"/>
    <numFmt numFmtId="165" formatCode="0.0"/>
    <numFmt numFmtId="166" formatCode="_(* #,##0_);_(* \(#,##0\);_(* &quot;-&quot;??_);_(@_)"/>
    <numFmt numFmtId="167" formatCode="_(* #,##0.0_);_(* \(#,##0.0\);_(* &quot;&quot;??_)"/>
    <numFmt numFmtId="168" formatCode="\(0\)"/>
    <numFmt numFmtId="169" formatCode="_(* #,##0.00_);_(* \(#,##0.00\);_(* &quot;&quot;??_)"/>
    <numFmt numFmtId="170" formatCode="#,##0.0000;[Red]\-#,##0.0000"/>
    <numFmt numFmtId="171" formatCode="0.000"/>
    <numFmt numFmtId="172" formatCode="0.0000"/>
  </numFmts>
  <fonts count="41" x14ac:knownFonts="1">
    <font>
      <sz val="10"/>
      <name val="Arial"/>
    </font>
    <font>
      <sz val="10"/>
      <name val="Arial"/>
      <family val="2"/>
    </font>
    <font>
      <sz val="12"/>
      <name val="Times New Roman"/>
      <family val="1"/>
    </font>
    <font>
      <sz val="10"/>
      <name val="Times New Roman"/>
      <family val="1"/>
    </font>
    <font>
      <b/>
      <sz val="10"/>
      <name val="Arial"/>
      <family val="2"/>
    </font>
    <font>
      <sz val="8"/>
      <name val="Arial"/>
      <family val="2"/>
    </font>
    <font>
      <b/>
      <sz val="12"/>
      <name val="Times New Roman"/>
      <family val="1"/>
    </font>
    <font>
      <sz val="12"/>
      <name val="Arial"/>
      <family val="2"/>
    </font>
    <font>
      <b/>
      <sz val="14"/>
      <name val="TechnicLite"/>
      <charset val="2"/>
    </font>
    <font>
      <b/>
      <sz val="10"/>
      <name val="TechnicLite"/>
      <charset val="2"/>
    </font>
    <font>
      <b/>
      <sz val="8"/>
      <name val="TechnicLite"/>
      <charset val="2"/>
    </font>
    <font>
      <b/>
      <sz val="16"/>
      <name val="TechnicLite"/>
      <charset val="2"/>
    </font>
    <font>
      <b/>
      <sz val="16"/>
      <name val="Verdana"/>
      <family val="2"/>
    </font>
    <font>
      <b/>
      <sz val="12"/>
      <name val="Verdana"/>
      <family val="2"/>
    </font>
    <font>
      <sz val="10"/>
      <name val="Verdana"/>
      <family val="2"/>
    </font>
    <font>
      <sz val="10"/>
      <name val="Arial"/>
      <family val="2"/>
    </font>
    <font>
      <sz val="10"/>
      <name val="MS Sans Serif"/>
      <family val="2"/>
    </font>
    <font>
      <sz val="11"/>
      <color theme="1"/>
      <name val="Calibri"/>
      <family val="2"/>
      <scheme val="minor"/>
    </font>
    <font>
      <sz val="10"/>
      <name val="Calibri"/>
      <family val="2"/>
      <scheme val="minor"/>
    </font>
    <font>
      <b/>
      <u/>
      <sz val="14"/>
      <name val="Calibri"/>
      <family val="2"/>
      <scheme val="minor"/>
    </font>
    <font>
      <b/>
      <sz val="12"/>
      <name val="Calibri"/>
      <family val="2"/>
      <scheme val="minor"/>
    </font>
    <font>
      <b/>
      <sz val="13"/>
      <name val="Calibri"/>
      <family val="2"/>
      <scheme val="minor"/>
    </font>
    <font>
      <sz val="12"/>
      <name val="Calibri"/>
      <family val="2"/>
      <scheme val="minor"/>
    </font>
    <font>
      <sz val="12"/>
      <color indexed="9"/>
      <name val="Calibri"/>
      <family val="2"/>
      <scheme val="minor"/>
    </font>
    <font>
      <b/>
      <sz val="11"/>
      <name val="Cambria"/>
      <family val="1"/>
      <scheme val="major"/>
    </font>
    <font>
      <sz val="11"/>
      <name val="Cambria"/>
      <family val="1"/>
      <scheme val="major"/>
    </font>
    <font>
      <b/>
      <u/>
      <sz val="11"/>
      <name val="Cambria"/>
      <family val="1"/>
      <scheme val="major"/>
    </font>
    <font>
      <b/>
      <sz val="11"/>
      <color indexed="9"/>
      <name val="Cambria"/>
      <family val="1"/>
      <scheme val="major"/>
    </font>
    <font>
      <u/>
      <sz val="11"/>
      <name val="Cambria"/>
      <family val="1"/>
      <scheme val="major"/>
    </font>
    <font>
      <sz val="11"/>
      <color indexed="9"/>
      <name val="Cambria"/>
      <family val="1"/>
      <scheme val="major"/>
    </font>
    <font>
      <sz val="11"/>
      <color indexed="10"/>
      <name val="Cambria"/>
      <family val="1"/>
      <scheme val="major"/>
    </font>
    <font>
      <b/>
      <sz val="11"/>
      <color indexed="10"/>
      <name val="Cambria"/>
      <family val="1"/>
      <scheme val="major"/>
    </font>
    <font>
      <sz val="11"/>
      <color indexed="12"/>
      <name val="Cambria"/>
      <family val="1"/>
      <scheme val="major"/>
    </font>
    <font>
      <b/>
      <sz val="12"/>
      <color indexed="9"/>
      <name val="Calibri"/>
      <family val="2"/>
      <scheme val="minor"/>
    </font>
    <font>
      <b/>
      <u/>
      <sz val="12"/>
      <name val="Calibri"/>
      <family val="2"/>
      <scheme val="minor"/>
    </font>
    <font>
      <i/>
      <sz val="11"/>
      <name val="Cambria"/>
      <family val="1"/>
      <scheme val="major"/>
    </font>
    <font>
      <sz val="10"/>
      <name val="Cambria"/>
      <family val="1"/>
      <scheme val="major"/>
    </font>
    <font>
      <sz val="10"/>
      <color theme="1"/>
      <name val="Cambria"/>
      <family val="1"/>
      <scheme val="major"/>
    </font>
    <font>
      <b/>
      <sz val="10"/>
      <name val="Cambria"/>
      <family val="1"/>
      <scheme val="major"/>
    </font>
    <font>
      <sz val="12"/>
      <name val="Cambria"/>
      <family val="1"/>
      <scheme val="major"/>
    </font>
    <font>
      <vertAlign val="superscript"/>
      <sz val="11"/>
      <name val="Cambria"/>
      <family val="1"/>
      <scheme val="major"/>
    </font>
  </fonts>
  <fills count="6">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
      <patternFill patternType="solid">
        <fgColor theme="0"/>
        <bgColor indexed="64"/>
      </patternFill>
    </fill>
  </fills>
  <borders count="42">
    <border>
      <left/>
      <right/>
      <top/>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thin">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top/>
      <bottom/>
      <diagonal/>
    </border>
  </borders>
  <cellStyleXfs count="12">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6" fillId="0" borderId="0" applyFont="0" applyFill="0" applyBorder="0" applyProtection="0"/>
    <xf numFmtId="44" fontId="1" fillId="0" borderId="0" applyFont="0" applyFill="0" applyBorder="0" applyAlignment="0" applyProtection="0"/>
    <xf numFmtId="0" fontId="1" fillId="0" borderId="0"/>
    <xf numFmtId="0" fontId="15" fillId="0" borderId="0"/>
    <xf numFmtId="0" fontId="17" fillId="0" borderId="0"/>
    <xf numFmtId="0" fontId="16" fillId="0" borderId="0"/>
    <xf numFmtId="0" fontId="1" fillId="0" borderId="0"/>
    <xf numFmtId="43" fontId="1" fillId="0" borderId="0" applyFont="0" applyFill="0" applyBorder="0" applyAlignment="0" applyProtection="0"/>
  </cellStyleXfs>
  <cellXfs count="368">
    <xf numFmtId="0" fontId="0" fillId="0" borderId="0" xfId="0"/>
    <xf numFmtId="167" fontId="3" fillId="0" borderId="0" xfId="0" applyNumberFormat="1" applyFont="1"/>
    <xf numFmtId="167" fontId="2" fillId="0" borderId="0" xfId="0" applyNumberFormat="1" applyFont="1"/>
    <xf numFmtId="43" fontId="0" fillId="0" borderId="0" xfId="1" applyFont="1"/>
    <xf numFmtId="43" fontId="18" fillId="0" borderId="0" xfId="1" applyFont="1"/>
    <xf numFmtId="0" fontId="18" fillId="0" borderId="0" xfId="0" applyFont="1"/>
    <xf numFmtId="0" fontId="19" fillId="0" borderId="1" xfId="0" applyFont="1" applyBorder="1" applyAlignment="1">
      <alignment horizontal="centerContinuous"/>
    </xf>
    <xf numFmtId="0" fontId="19" fillId="0" borderId="0" xfId="0" applyFont="1" applyBorder="1" applyAlignment="1">
      <alignment horizontal="centerContinuous"/>
    </xf>
    <xf numFmtId="0" fontId="18" fillId="0" borderId="0" xfId="0" applyFont="1" applyAlignment="1">
      <alignment horizontal="centerContinuous"/>
    </xf>
    <xf numFmtId="43" fontId="18" fillId="0" borderId="0" xfId="1" applyFont="1" applyAlignment="1">
      <alignment horizontal="centerContinuous"/>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1" fillId="2" borderId="4" xfId="0" applyFont="1" applyFill="1" applyBorder="1" applyAlignment="1">
      <alignment horizontal="center" vertical="center"/>
    </xf>
    <xf numFmtId="43" fontId="21" fillId="2" borderId="5" xfId="1" applyFont="1" applyFill="1" applyBorder="1" applyAlignment="1">
      <alignment horizontal="center" vertical="center"/>
    </xf>
    <xf numFmtId="0" fontId="22" fillId="0" borderId="6" xfId="0" applyFont="1" applyBorder="1" applyAlignment="1">
      <alignment horizontal="center"/>
    </xf>
    <xf numFmtId="0" fontId="22" fillId="0" borderId="7" xfId="0" applyFont="1" applyBorder="1" applyAlignment="1">
      <alignment horizontal="center"/>
    </xf>
    <xf numFmtId="43" fontId="23" fillId="0" borderId="8" xfId="1" applyFont="1" applyBorder="1"/>
    <xf numFmtId="43" fontId="22" fillId="3" borderId="1" xfId="0" applyNumberFormat="1" applyFont="1" applyFill="1" applyBorder="1" applyAlignment="1">
      <alignment horizontal="left"/>
    </xf>
    <xf numFmtId="0" fontId="22" fillId="3" borderId="1" xfId="0" quotePrefix="1" applyFont="1" applyFill="1" applyBorder="1" applyAlignment="1">
      <alignment horizontal="left"/>
    </xf>
    <xf numFmtId="165" fontId="24" fillId="2" borderId="9" xfId="1" applyNumberFormat="1" applyFont="1" applyFill="1" applyBorder="1" applyAlignment="1">
      <alignment horizontal="center" vertical="center"/>
    </xf>
    <xf numFmtId="43" fontId="24" fillId="2" borderId="9" xfId="1" applyFont="1" applyFill="1" applyBorder="1" applyAlignment="1">
      <alignment horizontal="center" vertical="center"/>
    </xf>
    <xf numFmtId="166" fontId="24" fillId="2" borderId="9" xfId="1" applyNumberFormat="1" applyFont="1" applyFill="1" applyBorder="1" applyAlignment="1">
      <alignment horizontal="center" vertical="center"/>
    </xf>
    <xf numFmtId="40" fontId="24" fillId="2" borderId="9" xfId="1" applyNumberFormat="1" applyFont="1" applyFill="1" applyBorder="1" applyAlignment="1">
      <alignment horizontal="center" vertical="center"/>
    </xf>
    <xf numFmtId="43" fontId="24" fillId="0" borderId="10" xfId="1" applyFont="1" applyFill="1" applyBorder="1" applyAlignment="1">
      <alignment horizontal="center" vertical="center"/>
    </xf>
    <xf numFmtId="166" fontId="24" fillId="0" borderId="10" xfId="1" applyNumberFormat="1" applyFont="1" applyFill="1" applyBorder="1" applyAlignment="1">
      <alignment horizontal="center" vertical="center"/>
    </xf>
    <xf numFmtId="40" fontId="24" fillId="0" borderId="10" xfId="1" applyNumberFormat="1" applyFont="1" applyFill="1" applyBorder="1" applyAlignment="1">
      <alignment horizontal="center" vertical="center"/>
    </xf>
    <xf numFmtId="43" fontId="24" fillId="2" borderId="9" xfId="1" applyFont="1" applyFill="1" applyBorder="1" applyAlignment="1">
      <alignment horizontal="left" vertical="center" wrapText="1"/>
    </xf>
    <xf numFmtId="0" fontId="1" fillId="4" borderId="0" xfId="6" applyFill="1"/>
    <xf numFmtId="0" fontId="1" fillId="4" borderId="0" xfId="6" applyFill="1" applyBorder="1"/>
    <xf numFmtId="0" fontId="7" fillId="4" borderId="0" xfId="6" applyFont="1" applyFill="1" applyBorder="1"/>
    <xf numFmtId="0" fontId="4" fillId="4" borderId="0" xfId="6" applyFont="1" applyFill="1" applyBorder="1"/>
    <xf numFmtId="0" fontId="10" fillId="4" borderId="0" xfId="6" applyFont="1" applyFill="1" applyBorder="1" applyAlignment="1">
      <alignment horizontal="left" vertical="center"/>
    </xf>
    <xf numFmtId="0" fontId="5" fillId="4" borderId="0" xfId="6" applyFont="1" applyFill="1"/>
    <xf numFmtId="0" fontId="8" fillId="4" borderId="0" xfId="6" applyFont="1" applyFill="1" applyBorder="1" applyAlignment="1">
      <alignment horizontal="right" vertical="center"/>
    </xf>
    <xf numFmtId="0" fontId="9" fillId="4" borderId="0" xfId="6" applyFont="1" applyFill="1" applyBorder="1" applyAlignment="1">
      <alignment horizontal="right" vertical="center"/>
    </xf>
    <xf numFmtId="49" fontId="1" fillId="4" borderId="0" xfId="6" applyNumberFormat="1" applyFont="1" applyFill="1" applyBorder="1" applyAlignment="1">
      <alignment horizontal="right"/>
    </xf>
    <xf numFmtId="0" fontId="1" fillId="4" borderId="0" xfId="6" applyFill="1" applyAlignment="1">
      <alignment horizontal="right"/>
    </xf>
    <xf numFmtId="0" fontId="5" fillId="4" borderId="0" xfId="6" applyFont="1" applyFill="1" applyBorder="1"/>
    <xf numFmtId="0" fontId="10" fillId="4" borderId="0" xfId="6" applyFont="1" applyFill="1" applyBorder="1" applyAlignment="1">
      <alignment horizontal="right" vertical="center"/>
    </xf>
    <xf numFmtId="49" fontId="5" fillId="4" borderId="0" xfId="6" applyNumberFormat="1" applyFont="1" applyFill="1" applyBorder="1" applyAlignment="1">
      <alignment horizontal="right"/>
    </xf>
    <xf numFmtId="0" fontId="22" fillId="0" borderId="36" xfId="0" applyFont="1" applyBorder="1"/>
    <xf numFmtId="0" fontId="22" fillId="0" borderId="12" xfId="0" applyFont="1" applyBorder="1"/>
    <xf numFmtId="0" fontId="20" fillId="3" borderId="12" xfId="0" applyFont="1" applyFill="1" applyBorder="1" applyAlignment="1">
      <alignment horizontal="left"/>
    </xf>
    <xf numFmtId="43" fontId="33" fillId="0" borderId="37" xfId="1" applyFont="1" applyBorder="1"/>
    <xf numFmtId="0" fontId="6" fillId="3" borderId="38" xfId="0" applyFont="1" applyFill="1" applyBorder="1" applyAlignment="1">
      <alignment horizontal="left"/>
    </xf>
    <xf numFmtId="0" fontId="2" fillId="0" borderId="39" xfId="0" applyFont="1" applyBorder="1"/>
    <xf numFmtId="169" fontId="6" fillId="0" borderId="40" xfId="0" applyNumberFormat="1" applyFont="1" applyBorder="1"/>
    <xf numFmtId="43" fontId="22" fillId="3" borderId="1" xfId="0" applyNumberFormat="1" applyFont="1" applyFill="1" applyBorder="1"/>
    <xf numFmtId="0" fontId="25" fillId="0" borderId="16" xfId="1" applyNumberFormat="1" applyFont="1" applyFill="1" applyBorder="1" applyAlignment="1">
      <alignment horizontal="justify" wrapText="1"/>
    </xf>
    <xf numFmtId="0" fontId="25" fillId="0" borderId="16" xfId="1" applyNumberFormat="1" applyFont="1" applyFill="1" applyBorder="1" applyAlignment="1">
      <alignment horizontal="justify" vertical="center"/>
    </xf>
    <xf numFmtId="43" fontId="25" fillId="0" borderId="16" xfId="1" quotePrefix="1" applyFont="1" applyFill="1" applyBorder="1" applyAlignment="1">
      <alignment horizontal="center" vertical="center"/>
    </xf>
    <xf numFmtId="43" fontId="25" fillId="0" borderId="16" xfId="1" applyFont="1" applyFill="1" applyBorder="1" applyAlignment="1">
      <alignment vertical="center"/>
    </xf>
    <xf numFmtId="43" fontId="25" fillId="0" borderId="18" xfId="1" applyFont="1" applyFill="1" applyBorder="1" applyAlignment="1">
      <alignment vertical="center"/>
    </xf>
    <xf numFmtId="43" fontId="36" fillId="0" borderId="16" xfId="1" applyFont="1" applyFill="1" applyBorder="1" applyAlignment="1">
      <alignment horizontal="justify" vertical="center"/>
    </xf>
    <xf numFmtId="168" fontId="36" fillId="0" borderId="7" xfId="1" applyNumberFormat="1" applyFont="1" applyFill="1" applyBorder="1" applyAlignment="1">
      <alignment horizontal="right" vertical="center"/>
    </xf>
    <xf numFmtId="43" fontId="36" fillId="0" borderId="16" xfId="1" applyFont="1" applyFill="1" applyBorder="1" applyAlignment="1">
      <alignment horizontal="center" vertical="center"/>
    </xf>
    <xf numFmtId="43" fontId="36" fillId="0" borderId="16" xfId="1" applyFont="1" applyFill="1" applyBorder="1" applyAlignment="1">
      <alignment horizontal="justify" vertical="center" wrapText="1"/>
    </xf>
    <xf numFmtId="0" fontId="36" fillId="0" borderId="16" xfId="1" applyNumberFormat="1" applyFont="1" applyFill="1" applyBorder="1" applyAlignment="1">
      <alignment horizontal="justify" vertical="center"/>
    </xf>
    <xf numFmtId="168" fontId="25" fillId="0" borderId="15" xfId="1" applyNumberFormat="1" applyFont="1" applyFill="1" applyBorder="1" applyAlignment="1">
      <alignment horizontal="right" vertical="center"/>
    </xf>
    <xf numFmtId="0" fontId="37" fillId="0" borderId="16" xfId="1" applyNumberFormat="1" applyFont="1" applyFill="1" applyBorder="1" applyAlignment="1">
      <alignment horizontal="justify" vertical="center"/>
    </xf>
    <xf numFmtId="43" fontId="25" fillId="0" borderId="16" xfId="1" applyFont="1" applyBorder="1" applyAlignment="1">
      <alignment horizontal="center" vertical="center"/>
    </xf>
    <xf numFmtId="39" fontId="25" fillId="0" borderId="16" xfId="1" applyNumberFormat="1" applyFont="1" applyBorder="1" applyAlignment="1">
      <alignment horizontal="center" vertical="center"/>
    </xf>
    <xf numFmtId="43" fontId="29" fillId="0" borderId="16" xfId="1" applyFont="1" applyBorder="1" applyAlignment="1">
      <alignment vertical="center"/>
    </xf>
    <xf numFmtId="40" fontId="29" fillId="0" borderId="18" xfId="1" applyNumberFormat="1" applyFont="1" applyBorder="1" applyAlignment="1">
      <alignment vertical="center"/>
    </xf>
    <xf numFmtId="168" fontId="25" fillId="3" borderId="7" xfId="1" applyNumberFormat="1" applyFont="1" applyFill="1" applyBorder="1" applyAlignment="1">
      <alignment horizontal="right" vertical="center"/>
    </xf>
    <xf numFmtId="0" fontId="28" fillId="0" borderId="16" xfId="1" applyNumberFormat="1" applyFont="1" applyFill="1" applyBorder="1" applyAlignment="1">
      <alignment horizontal="justify" vertical="center" wrapText="1"/>
    </xf>
    <xf numFmtId="43" fontId="25" fillId="4" borderId="16" xfId="1" applyFont="1" applyFill="1" applyBorder="1" applyAlignment="1">
      <alignment horizontal="center" vertical="center"/>
    </xf>
    <xf numFmtId="43" fontId="25" fillId="0" borderId="16" xfId="1" applyNumberFormat="1" applyFont="1" applyFill="1" applyBorder="1" applyAlignment="1">
      <alignment horizontal="center" vertical="center"/>
    </xf>
    <xf numFmtId="40" fontId="24" fillId="0" borderId="17" xfId="1" applyNumberFormat="1" applyFont="1" applyFill="1" applyBorder="1" applyAlignment="1">
      <alignment horizontal="center" vertical="center"/>
    </xf>
    <xf numFmtId="43" fontId="25" fillId="0" borderId="0" xfId="1" applyFont="1" applyFill="1" applyAlignment="1">
      <alignment vertical="center"/>
    </xf>
    <xf numFmtId="0" fontId="25" fillId="0" borderId="16" xfId="1" applyNumberFormat="1" applyFont="1" applyFill="1" applyBorder="1" applyAlignment="1">
      <alignment horizontal="justify" vertical="center" wrapText="1"/>
    </xf>
    <xf numFmtId="165" fontId="24" fillId="3" borderId="0" xfId="1" applyNumberFormat="1" applyFont="1" applyFill="1" applyBorder="1" applyAlignment="1">
      <alignment horizontal="right" vertical="center"/>
    </xf>
    <xf numFmtId="43" fontId="25" fillId="0" borderId="0" xfId="1" applyFont="1" applyBorder="1" applyAlignment="1">
      <alignment vertical="center"/>
    </xf>
    <xf numFmtId="43" fontId="25" fillId="0" borderId="0" xfId="1" applyFont="1" applyBorder="1" applyAlignment="1">
      <alignment horizontal="center" vertical="center"/>
    </xf>
    <xf numFmtId="166" fontId="25" fillId="0" borderId="0" xfId="1" applyNumberFormat="1" applyFont="1" applyBorder="1" applyAlignment="1">
      <alignment horizontal="centerContinuous" vertical="center"/>
    </xf>
    <xf numFmtId="43" fontId="25" fillId="0" borderId="0" xfId="1" applyFont="1" applyBorder="1" applyAlignment="1">
      <alignment horizontal="centerContinuous" vertical="center"/>
    </xf>
    <xf numFmtId="40" fontId="25" fillId="0" borderId="0" xfId="1" applyNumberFormat="1" applyFont="1" applyBorder="1" applyAlignment="1">
      <alignment horizontal="centerContinuous" vertical="center"/>
    </xf>
    <xf numFmtId="43" fontId="25" fillId="0" borderId="0" xfId="1" applyFont="1" applyAlignment="1">
      <alignment vertical="center"/>
    </xf>
    <xf numFmtId="165" fontId="24" fillId="0" borderId="10" xfId="1" applyNumberFormat="1" applyFont="1" applyFill="1" applyBorder="1" applyAlignment="1">
      <alignment horizontal="right" vertical="center"/>
    </xf>
    <xf numFmtId="165" fontId="24" fillId="3" borderId="11" xfId="1" applyNumberFormat="1" applyFont="1" applyFill="1" applyBorder="1" applyAlignment="1">
      <alignment horizontal="right" vertical="center"/>
    </xf>
    <xf numFmtId="43" fontId="26" fillId="3" borderId="12" xfId="1" quotePrefix="1" applyFont="1" applyFill="1" applyBorder="1" applyAlignment="1">
      <alignment horizontal="center" vertical="center"/>
    </xf>
    <xf numFmtId="43" fontId="24" fillId="3" borderId="13" xfId="1" applyFont="1" applyFill="1" applyBorder="1" applyAlignment="1">
      <alignment horizontal="center" vertical="center"/>
    </xf>
    <xf numFmtId="166" fontId="24" fillId="3" borderId="12" xfId="1" applyNumberFormat="1" applyFont="1" applyFill="1" applyBorder="1" applyAlignment="1">
      <alignment horizontal="center" vertical="center"/>
    </xf>
    <xf numFmtId="40" fontId="24" fillId="3" borderId="14" xfId="1" applyNumberFormat="1" applyFont="1" applyFill="1" applyBorder="1" applyAlignment="1">
      <alignment horizontal="center" vertical="center"/>
    </xf>
    <xf numFmtId="165" fontId="24" fillId="3" borderId="15" xfId="1" applyNumberFormat="1" applyFont="1" applyFill="1" applyBorder="1" applyAlignment="1">
      <alignment horizontal="right" vertical="center"/>
    </xf>
    <xf numFmtId="43" fontId="26" fillId="3" borderId="0" xfId="1" applyFont="1" applyFill="1" applyBorder="1" applyAlignment="1">
      <alignment horizontal="center" vertical="center"/>
    </xf>
    <xf numFmtId="43" fontId="24" fillId="3" borderId="16" xfId="1" applyFont="1" applyFill="1" applyBorder="1" applyAlignment="1">
      <alignment horizontal="center" vertical="center"/>
    </xf>
    <xf numFmtId="166" fontId="24" fillId="3" borderId="0" xfId="1" applyNumberFormat="1" applyFont="1" applyFill="1" applyBorder="1" applyAlignment="1">
      <alignment horizontal="center" vertical="center"/>
    </xf>
    <xf numFmtId="40" fontId="24" fillId="3" borderId="17" xfId="1" applyNumberFormat="1" applyFont="1" applyFill="1" applyBorder="1" applyAlignment="1">
      <alignment horizontal="center" vertical="center"/>
    </xf>
    <xf numFmtId="43" fontId="24" fillId="3" borderId="0" xfId="1" applyFont="1" applyFill="1" applyBorder="1" applyAlignment="1">
      <alignment horizontal="left" vertical="center"/>
    </xf>
    <xf numFmtId="43" fontId="27" fillId="3" borderId="16" xfId="1" applyFont="1" applyFill="1" applyBorder="1" applyAlignment="1">
      <alignment horizontal="center" vertical="center"/>
    </xf>
    <xf numFmtId="40" fontId="27" fillId="3" borderId="17" xfId="1" applyNumberFormat="1" applyFont="1" applyFill="1" applyBorder="1" applyAlignment="1">
      <alignment horizontal="center" vertical="center"/>
    </xf>
    <xf numFmtId="0" fontId="26" fillId="3" borderId="0" xfId="1" applyNumberFormat="1" applyFont="1" applyFill="1" applyBorder="1" applyAlignment="1">
      <alignment horizontal="left" vertical="center"/>
    </xf>
    <xf numFmtId="165" fontId="25" fillId="3" borderId="15" xfId="1" quotePrefix="1" applyNumberFormat="1" applyFont="1" applyFill="1" applyBorder="1" applyAlignment="1">
      <alignment horizontal="right" vertical="center"/>
    </xf>
    <xf numFmtId="0" fontId="28" fillId="3" borderId="0" xfId="1" applyNumberFormat="1" applyFont="1" applyFill="1" applyBorder="1" applyAlignment="1">
      <alignment horizontal="left" vertical="center"/>
    </xf>
    <xf numFmtId="165" fontId="25" fillId="3" borderId="15" xfId="1" applyNumberFormat="1" applyFont="1" applyFill="1" applyBorder="1" applyAlignment="1">
      <alignment horizontal="right" vertical="center"/>
    </xf>
    <xf numFmtId="0" fontId="25" fillId="3" borderId="0" xfId="1" applyNumberFormat="1" applyFont="1" applyFill="1" applyBorder="1" applyAlignment="1">
      <alignment horizontal="left" vertical="center"/>
    </xf>
    <xf numFmtId="37" fontId="24" fillId="3" borderId="0" xfId="1" applyNumberFormat="1" applyFont="1" applyFill="1" applyBorder="1" applyAlignment="1">
      <alignment horizontal="center" vertical="center"/>
    </xf>
    <xf numFmtId="43" fontId="25" fillId="3" borderId="0" xfId="1" applyFont="1" applyFill="1" applyBorder="1" applyAlignment="1">
      <alignment horizontal="left" vertical="center"/>
    </xf>
    <xf numFmtId="165" fontId="24" fillId="0" borderId="15" xfId="1" quotePrefix="1" applyNumberFormat="1" applyFont="1" applyBorder="1" applyAlignment="1">
      <alignment horizontal="right" vertical="center"/>
    </xf>
    <xf numFmtId="0" fontId="26" fillId="0" borderId="16" xfId="1" applyNumberFormat="1" applyFont="1" applyBorder="1" applyAlignment="1">
      <alignment vertical="center"/>
    </xf>
    <xf numFmtId="37" fontId="25" fillId="0" borderId="16" xfId="1" applyNumberFormat="1" applyFont="1" applyBorder="1" applyAlignment="1">
      <alignment horizontal="center" vertical="center"/>
    </xf>
    <xf numFmtId="168" fontId="25" fillId="0" borderId="15" xfId="1" quotePrefix="1" applyNumberFormat="1" applyFont="1" applyBorder="1" applyAlignment="1">
      <alignment horizontal="right" vertical="center"/>
    </xf>
    <xf numFmtId="0" fontId="25" fillId="0" borderId="16" xfId="1" applyNumberFormat="1" applyFont="1" applyBorder="1" applyAlignment="1">
      <alignment horizontal="justify" vertical="center"/>
    </xf>
    <xf numFmtId="43" fontId="29" fillId="0" borderId="16" xfId="1" applyFont="1" applyBorder="1" applyAlignment="1">
      <alignment horizontal="center" vertical="center"/>
    </xf>
    <xf numFmtId="165" fontId="25" fillId="0" borderId="15" xfId="1" applyNumberFormat="1" applyFont="1" applyBorder="1" applyAlignment="1">
      <alignment horizontal="right" vertical="center"/>
    </xf>
    <xf numFmtId="43" fontId="25" fillId="0" borderId="16" xfId="1" applyFont="1" applyBorder="1" applyAlignment="1">
      <alignment horizontal="justify" vertical="center"/>
    </xf>
    <xf numFmtId="165" fontId="24" fillId="0" borderId="15" xfId="1" applyNumberFormat="1" applyFont="1" applyBorder="1" applyAlignment="1">
      <alignment horizontal="right" vertical="center"/>
    </xf>
    <xf numFmtId="0" fontId="25" fillId="0" borderId="16" xfId="1" applyNumberFormat="1" applyFont="1" applyBorder="1" applyAlignment="1">
      <alignment vertical="center"/>
    </xf>
    <xf numFmtId="0" fontId="25" fillId="0" borderId="16" xfId="1" applyNumberFormat="1" applyFont="1" applyBorder="1" applyAlignment="1">
      <alignment vertical="center" wrapText="1"/>
    </xf>
    <xf numFmtId="43" fontId="25" fillId="0" borderId="16" xfId="1" applyFont="1" applyBorder="1" applyAlignment="1">
      <alignment vertical="center"/>
    </xf>
    <xf numFmtId="165" fontId="24" fillId="0" borderId="15" xfId="1" applyNumberFormat="1" applyFont="1" applyBorder="1" applyAlignment="1">
      <alignment vertical="center"/>
    </xf>
    <xf numFmtId="166" fontId="25" fillId="0" borderId="16" xfId="1" applyNumberFormat="1" applyFont="1" applyBorder="1" applyAlignment="1">
      <alignment vertical="center"/>
    </xf>
    <xf numFmtId="165" fontId="25" fillId="0" borderId="19" xfId="1" applyNumberFormat="1" applyFont="1" applyBorder="1" applyAlignment="1">
      <alignment horizontal="right" vertical="center"/>
    </xf>
    <xf numFmtId="43" fontId="24" fillId="0" borderId="20" xfId="1" quotePrefix="1" applyFont="1" applyBorder="1" applyAlignment="1">
      <alignment horizontal="left" vertical="center"/>
    </xf>
    <xf numFmtId="43" fontId="25" fillId="0" borderId="20" xfId="1" applyFont="1" applyBorder="1" applyAlignment="1">
      <alignment horizontal="center" vertical="center"/>
    </xf>
    <xf numFmtId="166" fontId="25" fillId="0" borderId="20" xfId="1" applyNumberFormat="1" applyFont="1" applyBorder="1" applyAlignment="1">
      <alignment vertical="center"/>
    </xf>
    <xf numFmtId="43" fontId="29" fillId="0" borderId="20" xfId="1" applyFont="1" applyBorder="1" applyAlignment="1">
      <alignment vertical="center"/>
    </xf>
    <xf numFmtId="40" fontId="29" fillId="0" borderId="21" xfId="1" applyNumberFormat="1" applyFont="1" applyBorder="1" applyAlignment="1">
      <alignment vertical="center"/>
    </xf>
    <xf numFmtId="165" fontId="24" fillId="0" borderId="22" xfId="1" applyNumberFormat="1" applyFont="1" applyBorder="1" applyAlignment="1">
      <alignment horizontal="right" vertical="center"/>
    </xf>
    <xf numFmtId="43" fontId="24" fillId="0" borderId="10" xfId="1" quotePrefix="1" applyFont="1" applyBorder="1" applyAlignment="1">
      <alignment horizontal="left" vertical="center"/>
    </xf>
    <xf numFmtId="43" fontId="24" fillId="0" borderId="10" xfId="1" applyFont="1" applyBorder="1" applyAlignment="1">
      <alignment horizontal="center" vertical="center"/>
    </xf>
    <xf numFmtId="166" fontId="24" fillId="0" borderId="10" xfId="1" applyNumberFormat="1" applyFont="1" applyBorder="1" applyAlignment="1">
      <alignment vertical="center"/>
    </xf>
    <xf numFmtId="43" fontId="27" fillId="0" borderId="10" xfId="1" applyFont="1" applyBorder="1" applyAlignment="1">
      <alignment vertical="center"/>
    </xf>
    <xf numFmtId="40" fontId="27" fillId="0" borderId="23" xfId="1" applyNumberFormat="1" applyFont="1" applyBorder="1" applyAlignment="1">
      <alignment vertical="center"/>
    </xf>
    <xf numFmtId="43" fontId="24" fillId="0" borderId="0" xfId="1" applyFont="1" applyAlignment="1">
      <alignment vertical="center"/>
    </xf>
    <xf numFmtId="43" fontId="26" fillId="3" borderId="0" xfId="1" quotePrefix="1" applyFont="1" applyFill="1" applyBorder="1" applyAlignment="1">
      <alignment horizontal="center" vertical="center"/>
    </xf>
    <xf numFmtId="43" fontId="24" fillId="3" borderId="16" xfId="1" applyFont="1" applyFill="1" applyBorder="1" applyAlignment="1">
      <alignment vertical="center"/>
    </xf>
    <xf numFmtId="43" fontId="27" fillId="3" borderId="16" xfId="1" applyFont="1" applyFill="1" applyBorder="1" applyAlignment="1">
      <alignment vertical="center"/>
    </xf>
    <xf numFmtId="40" fontId="27" fillId="3" borderId="17" xfId="1" applyNumberFormat="1" applyFont="1" applyFill="1" applyBorder="1" applyAlignment="1">
      <alignment vertical="center"/>
    </xf>
    <xf numFmtId="43" fontId="26" fillId="3" borderId="0" xfId="1" applyFont="1" applyFill="1" applyBorder="1" applyAlignment="1">
      <alignment horizontal="left" vertical="center"/>
    </xf>
    <xf numFmtId="0" fontId="25" fillId="3" borderId="0" xfId="1" quotePrefix="1" applyNumberFormat="1" applyFont="1" applyFill="1" applyBorder="1" applyAlignment="1">
      <alignment horizontal="justify" vertical="center"/>
    </xf>
    <xf numFmtId="43" fontId="25" fillId="3" borderId="16" xfId="1" applyFont="1" applyFill="1" applyBorder="1" applyAlignment="1">
      <alignment horizontal="center" vertical="center"/>
    </xf>
    <xf numFmtId="43" fontId="25" fillId="3" borderId="0" xfId="1" applyFont="1" applyFill="1" applyBorder="1" applyAlignment="1">
      <alignment horizontal="justify" vertical="center"/>
    </xf>
    <xf numFmtId="43" fontId="26" fillId="0" borderId="0" xfId="1" applyFont="1" applyBorder="1" applyAlignment="1">
      <alignment vertical="center"/>
    </xf>
    <xf numFmtId="166" fontId="25" fillId="0" borderId="0" xfId="1" applyNumberFormat="1" applyFont="1" applyBorder="1" applyAlignment="1">
      <alignment horizontal="center" vertical="center"/>
    </xf>
    <xf numFmtId="0" fontId="25" fillId="0" borderId="16" xfId="1" quotePrefix="1" applyNumberFormat="1" applyFont="1" applyBorder="1" applyAlignment="1">
      <alignment horizontal="justify" vertical="center"/>
    </xf>
    <xf numFmtId="2" fontId="25" fillId="0" borderId="16" xfId="1" applyNumberFormat="1" applyFont="1" applyBorder="1" applyAlignment="1">
      <alignment horizontal="center" vertical="center"/>
    </xf>
    <xf numFmtId="43" fontId="26" fillId="0" borderId="16" xfId="1" applyFont="1" applyBorder="1" applyAlignment="1">
      <alignment horizontal="justify" vertical="center"/>
    </xf>
    <xf numFmtId="0" fontId="25" fillId="0" borderId="16" xfId="1" quotePrefix="1" applyNumberFormat="1" applyFont="1" applyBorder="1" applyAlignment="1">
      <alignment horizontal="left" vertical="center"/>
    </xf>
    <xf numFmtId="40" fontId="29" fillId="0" borderId="18" xfId="1" applyNumberFormat="1" applyFont="1" applyBorder="1" applyAlignment="1">
      <alignment horizontal="center" vertical="center"/>
    </xf>
    <xf numFmtId="168" fontId="25" fillId="0" borderId="15" xfId="1" applyNumberFormat="1" applyFont="1" applyBorder="1" applyAlignment="1">
      <alignment horizontal="right" vertical="center"/>
    </xf>
    <xf numFmtId="0" fontId="25" fillId="0" borderId="16" xfId="1" applyNumberFormat="1" applyFont="1" applyBorder="1" applyAlignment="1">
      <alignment horizontal="left" vertical="center"/>
    </xf>
    <xf numFmtId="2" fontId="25" fillId="0" borderId="16" xfId="1" applyNumberFormat="1" applyFont="1" applyFill="1" applyBorder="1" applyAlignment="1">
      <alignment horizontal="center" vertical="center"/>
    </xf>
    <xf numFmtId="43" fontId="25" fillId="0" borderId="16" xfId="1" applyFont="1" applyFill="1" applyBorder="1" applyAlignment="1">
      <alignment horizontal="center" vertical="center"/>
    </xf>
    <xf numFmtId="43" fontId="29" fillId="0" borderId="16" xfId="1" applyFont="1" applyFill="1" applyBorder="1" applyAlignment="1">
      <alignment vertical="center"/>
    </xf>
    <xf numFmtId="40" fontId="29" fillId="0" borderId="18" xfId="1" applyNumberFormat="1" applyFont="1" applyFill="1" applyBorder="1" applyAlignment="1">
      <alignment vertical="center"/>
    </xf>
    <xf numFmtId="43" fontId="29" fillId="0" borderId="16" xfId="1" applyFont="1" applyFill="1" applyBorder="1" applyAlignment="1">
      <alignment horizontal="center" vertical="center"/>
    </xf>
    <xf numFmtId="0" fontId="25" fillId="0" borderId="16" xfId="1" applyNumberFormat="1" applyFont="1" applyBorder="1" applyAlignment="1">
      <alignment horizontal="justify" vertical="center" wrapText="1"/>
    </xf>
    <xf numFmtId="2" fontId="25" fillId="0" borderId="20" xfId="1" applyNumberFormat="1" applyFont="1" applyBorder="1" applyAlignment="1">
      <alignment horizontal="center" vertical="center"/>
    </xf>
    <xf numFmtId="2" fontId="24" fillId="0" borderId="10" xfId="1" applyNumberFormat="1" applyFont="1" applyBorder="1" applyAlignment="1">
      <alignment horizontal="center" vertical="center"/>
    </xf>
    <xf numFmtId="2" fontId="24" fillId="3" borderId="12" xfId="1" applyNumberFormat="1" applyFont="1" applyFill="1" applyBorder="1" applyAlignment="1">
      <alignment horizontal="center" vertical="center"/>
    </xf>
    <xf numFmtId="43" fontId="27" fillId="3" borderId="13" xfId="1" applyFont="1" applyFill="1" applyBorder="1" applyAlignment="1">
      <alignment horizontal="center" vertical="center"/>
    </xf>
    <xf numFmtId="40" fontId="27" fillId="3" borderId="14" xfId="1" applyNumberFormat="1" applyFont="1" applyFill="1" applyBorder="1" applyAlignment="1">
      <alignment horizontal="center" vertical="center"/>
    </xf>
    <xf numFmtId="2" fontId="24" fillId="3" borderId="0" xfId="1" applyNumberFormat="1" applyFont="1" applyFill="1" applyBorder="1" applyAlignment="1">
      <alignment horizontal="center" vertical="center"/>
    </xf>
    <xf numFmtId="0" fontId="26" fillId="0" borderId="16" xfId="1" applyNumberFormat="1" applyFont="1" applyBorder="1" applyAlignment="1">
      <alignment horizontal="justify" vertical="center"/>
    </xf>
    <xf numFmtId="0" fontId="25" fillId="0" borderId="16" xfId="1" quotePrefix="1" applyNumberFormat="1" applyFont="1" applyFill="1" applyBorder="1" applyAlignment="1">
      <alignment horizontal="justify" vertical="center"/>
    </xf>
    <xf numFmtId="43" fontId="25" fillId="0" borderId="16" xfId="1" applyNumberFormat="1" applyFont="1" applyBorder="1" applyAlignment="1">
      <alignment horizontal="center" vertical="center"/>
    </xf>
    <xf numFmtId="164" fontId="25" fillId="0" borderId="16" xfId="1" applyNumberFormat="1" applyFont="1" applyBorder="1" applyAlignment="1">
      <alignment horizontal="center" vertical="center"/>
    </xf>
    <xf numFmtId="165" fontId="24" fillId="3" borderId="15" xfId="1" quotePrefix="1" applyNumberFormat="1" applyFont="1" applyFill="1" applyBorder="1" applyAlignment="1">
      <alignment horizontal="right" vertical="center"/>
    </xf>
    <xf numFmtId="0" fontId="26" fillId="3" borderId="16" xfId="1" applyNumberFormat="1" applyFont="1" applyFill="1" applyBorder="1" applyAlignment="1">
      <alignment horizontal="left" vertical="center"/>
    </xf>
    <xf numFmtId="43" fontId="29" fillId="3" borderId="16" xfId="1" applyFont="1" applyFill="1" applyBorder="1" applyAlignment="1">
      <alignment vertical="center"/>
    </xf>
    <xf numFmtId="0" fontId="25" fillId="3" borderId="16" xfId="1" quotePrefix="1" applyNumberFormat="1" applyFont="1" applyFill="1" applyBorder="1" applyAlignment="1">
      <alignment horizontal="justify" vertical="center"/>
    </xf>
    <xf numFmtId="0" fontId="28" fillId="3" borderId="16" xfId="1" applyNumberFormat="1" applyFont="1" applyFill="1" applyBorder="1" applyAlignment="1">
      <alignment horizontal="justify" vertical="center"/>
    </xf>
    <xf numFmtId="2" fontId="25" fillId="3" borderId="16" xfId="1" applyNumberFormat="1" applyFont="1" applyFill="1" applyBorder="1" applyAlignment="1">
      <alignment horizontal="center" vertical="center"/>
    </xf>
    <xf numFmtId="0" fontId="25" fillId="3" borderId="16" xfId="1" applyNumberFormat="1" applyFont="1" applyFill="1" applyBorder="1" applyAlignment="1">
      <alignment horizontal="justify" vertical="center"/>
    </xf>
    <xf numFmtId="0" fontId="28" fillId="3" borderId="16" xfId="1" applyNumberFormat="1" applyFont="1" applyFill="1" applyBorder="1" applyAlignment="1">
      <alignment horizontal="left" vertical="center"/>
    </xf>
    <xf numFmtId="0" fontId="25" fillId="3" borderId="16" xfId="1" applyNumberFormat="1" applyFont="1" applyFill="1" applyBorder="1" applyAlignment="1">
      <alignment horizontal="left" vertical="center"/>
    </xf>
    <xf numFmtId="168" fontId="25" fillId="0" borderId="25" xfId="1" applyNumberFormat="1" applyFont="1" applyBorder="1" applyAlignment="1">
      <alignment horizontal="right" vertical="center"/>
    </xf>
    <xf numFmtId="0" fontId="25" fillId="3" borderId="26" xfId="1" applyNumberFormat="1" applyFont="1" applyFill="1" applyBorder="1" applyAlignment="1">
      <alignment horizontal="left" vertical="center"/>
    </xf>
    <xf numFmtId="43" fontId="25" fillId="3" borderId="26" xfId="1" applyFont="1" applyFill="1" applyBorder="1" applyAlignment="1">
      <alignment horizontal="center" vertical="center"/>
    </xf>
    <xf numFmtId="2" fontId="25" fillId="0" borderId="26" xfId="1" applyNumberFormat="1" applyFont="1" applyBorder="1" applyAlignment="1">
      <alignment horizontal="center" vertical="center"/>
    </xf>
    <xf numFmtId="43" fontId="29" fillId="3" borderId="26" xfId="1" applyFont="1" applyFill="1" applyBorder="1" applyAlignment="1">
      <alignment vertical="center"/>
    </xf>
    <xf numFmtId="40" fontId="29" fillId="0" borderId="23" xfId="1" applyNumberFormat="1" applyFont="1" applyBorder="1" applyAlignment="1">
      <alignment vertical="center"/>
    </xf>
    <xf numFmtId="168" fontId="25" fillId="0" borderId="11" xfId="1" applyNumberFormat="1" applyFont="1" applyBorder="1" applyAlignment="1">
      <alignment horizontal="right" vertical="center"/>
    </xf>
    <xf numFmtId="0" fontId="25" fillId="3" borderId="13" xfId="1" applyNumberFormat="1" applyFont="1" applyFill="1" applyBorder="1" applyAlignment="1">
      <alignment horizontal="left" vertical="center"/>
    </xf>
    <xf numFmtId="43" fontId="25" fillId="3" borderId="13" xfId="1" applyFont="1" applyFill="1" applyBorder="1" applyAlignment="1">
      <alignment horizontal="center" vertical="center"/>
    </xf>
    <xf numFmtId="2" fontId="25" fillId="0" borderId="13" xfId="1" applyNumberFormat="1" applyFont="1" applyBorder="1" applyAlignment="1">
      <alignment horizontal="center" vertical="center"/>
    </xf>
    <xf numFmtId="43" fontId="29" fillId="3" borderId="13" xfId="1" applyFont="1" applyFill="1" applyBorder="1" applyAlignment="1">
      <alignment vertical="center"/>
    </xf>
    <xf numFmtId="40" fontId="29" fillId="0" borderId="24" xfId="1" applyNumberFormat="1" applyFont="1" applyBorder="1" applyAlignment="1">
      <alignment vertical="center"/>
    </xf>
    <xf numFmtId="43" fontId="29" fillId="3" borderId="16" xfId="1" applyFont="1" applyFill="1" applyBorder="1" applyAlignment="1">
      <alignment horizontal="center" vertical="center"/>
    </xf>
    <xf numFmtId="40" fontId="25" fillId="3" borderId="16" xfId="4" applyFont="1" applyFill="1" applyBorder="1" applyAlignment="1">
      <alignment horizontal="left" vertical="center"/>
    </xf>
    <xf numFmtId="40" fontId="25" fillId="5" borderId="16" xfId="4" applyFont="1" applyFill="1" applyBorder="1" applyAlignment="1">
      <alignment horizontal="left" vertical="center"/>
    </xf>
    <xf numFmtId="40" fontId="25" fillId="0" borderId="16" xfId="4" applyFont="1" applyFill="1" applyBorder="1" applyAlignment="1">
      <alignment horizontal="left" vertical="center"/>
    </xf>
    <xf numFmtId="171" fontId="25" fillId="0" borderId="16" xfId="1" applyNumberFormat="1" applyFont="1" applyFill="1" applyBorder="1" applyAlignment="1">
      <alignment horizontal="center" vertical="center"/>
    </xf>
    <xf numFmtId="40" fontId="39" fillId="0" borderId="16" xfId="4" applyFont="1" applyFill="1" applyBorder="1" applyAlignment="1">
      <alignment horizontal="left" vertical="center"/>
    </xf>
    <xf numFmtId="170" fontId="39" fillId="0" borderId="16" xfId="4" applyNumberFormat="1" applyFont="1" applyFill="1" applyBorder="1" applyAlignment="1">
      <alignment horizontal="left" vertical="center"/>
    </xf>
    <xf numFmtId="43" fontId="25" fillId="0" borderId="16" xfId="1" applyFont="1" applyBorder="1" applyAlignment="1">
      <alignment horizontal="left" vertical="center"/>
    </xf>
    <xf numFmtId="172" fontId="25" fillId="0" borderId="16" xfId="1" applyNumberFormat="1" applyFont="1" applyFill="1" applyBorder="1" applyAlignment="1">
      <alignment horizontal="center" vertical="center"/>
    </xf>
    <xf numFmtId="43" fontId="25" fillId="0" borderId="16" xfId="1" applyFont="1" applyBorder="1" applyAlignment="1">
      <alignment horizontal="left" vertical="center" wrapText="1"/>
    </xf>
    <xf numFmtId="43" fontId="28" fillId="0" borderId="16" xfId="1" applyFont="1" applyBorder="1" applyAlignment="1">
      <alignment horizontal="justify" vertical="center"/>
    </xf>
    <xf numFmtId="43" fontId="25" fillId="0" borderId="16" xfId="1" applyFont="1" applyFill="1" applyBorder="1" applyAlignment="1">
      <alignment horizontal="justify" vertical="center"/>
    </xf>
    <xf numFmtId="2" fontId="25" fillId="0" borderId="16" xfId="0" applyNumberFormat="1" applyFont="1" applyFill="1" applyBorder="1" applyAlignment="1">
      <alignment horizontal="right" vertical="center"/>
    </xf>
    <xf numFmtId="43" fontId="25" fillId="0" borderId="18" xfId="1" applyFont="1" applyBorder="1" applyAlignment="1">
      <alignment vertical="center"/>
    </xf>
    <xf numFmtId="168" fontId="25" fillId="0" borderId="31" xfId="1" applyNumberFormat="1" applyFont="1" applyBorder="1" applyAlignment="1">
      <alignment horizontal="right" vertical="center"/>
    </xf>
    <xf numFmtId="43" fontId="25" fillId="0" borderId="27" xfId="1" applyFont="1" applyBorder="1" applyAlignment="1">
      <alignment horizontal="left" vertical="center" wrapText="1"/>
    </xf>
    <xf numFmtId="43" fontId="25" fillId="0" borderId="27" xfId="1" applyFont="1" applyFill="1" applyBorder="1" applyAlignment="1">
      <alignment horizontal="center" vertical="center"/>
    </xf>
    <xf numFmtId="2" fontId="25" fillId="0" borderId="27" xfId="0" applyNumberFormat="1" applyFont="1" applyFill="1" applyBorder="1" applyAlignment="1">
      <alignment horizontal="right" vertical="center"/>
    </xf>
    <xf numFmtId="43" fontId="25" fillId="0" borderId="27" xfId="1" applyFont="1" applyBorder="1" applyAlignment="1">
      <alignment horizontal="center" vertical="center"/>
    </xf>
    <xf numFmtId="43" fontId="25" fillId="0" borderId="32" xfId="1" applyFont="1" applyBorder="1" applyAlignment="1">
      <alignment vertical="center"/>
    </xf>
    <xf numFmtId="2" fontId="25" fillId="0" borderId="20" xfId="1" applyNumberFormat="1" applyFont="1" applyBorder="1" applyAlignment="1">
      <alignment vertical="center"/>
    </xf>
    <xf numFmtId="2" fontId="24" fillId="0" borderId="10" xfId="1" applyNumberFormat="1" applyFont="1" applyBorder="1" applyAlignment="1">
      <alignment vertical="center"/>
    </xf>
    <xf numFmtId="2" fontId="25" fillId="0" borderId="0" xfId="1" applyNumberFormat="1" applyFont="1" applyBorder="1" applyAlignment="1">
      <alignment horizontal="center" vertical="center"/>
    </xf>
    <xf numFmtId="40" fontId="29" fillId="0" borderId="17" xfId="1" applyNumberFormat="1" applyFont="1" applyBorder="1" applyAlignment="1">
      <alignment vertical="center"/>
    </xf>
    <xf numFmtId="0" fontId="26" fillId="3" borderId="0" xfId="1" applyNumberFormat="1" applyFont="1" applyFill="1" applyBorder="1" applyAlignment="1">
      <alignment vertical="center"/>
    </xf>
    <xf numFmtId="40" fontId="29" fillId="3" borderId="18" xfId="1" applyNumberFormat="1" applyFont="1" applyFill="1" applyBorder="1" applyAlignment="1">
      <alignment vertical="center"/>
    </xf>
    <xf numFmtId="43" fontId="25" fillId="3" borderId="0" xfId="1" quotePrefix="1" applyFont="1" applyFill="1" applyBorder="1" applyAlignment="1">
      <alignment horizontal="justify" vertical="center"/>
    </xf>
    <xf numFmtId="0" fontId="25" fillId="3" borderId="0" xfId="1" applyNumberFormat="1" applyFont="1" applyFill="1" applyBorder="1" applyAlignment="1">
      <alignment horizontal="justify" vertical="center"/>
    </xf>
    <xf numFmtId="43" fontId="26" fillId="3" borderId="0" xfId="1" applyFont="1" applyFill="1" applyBorder="1" applyAlignment="1">
      <alignment horizontal="justify" vertical="center"/>
    </xf>
    <xf numFmtId="43" fontId="25" fillId="0" borderId="0" xfId="1" applyFont="1" applyBorder="1" applyAlignment="1">
      <alignment horizontal="justify" vertical="center"/>
    </xf>
    <xf numFmtId="43" fontId="25" fillId="0" borderId="0" xfId="1" applyFont="1" applyBorder="1" applyAlignment="1">
      <alignment vertical="center" wrapText="1"/>
    </xf>
    <xf numFmtId="2" fontId="25" fillId="0" borderId="0" xfId="1" applyNumberFormat="1" applyFont="1" applyFill="1" applyBorder="1" applyAlignment="1">
      <alignment horizontal="center" vertical="center"/>
    </xf>
    <xf numFmtId="40" fontId="29" fillId="3" borderId="17" xfId="1" applyNumberFormat="1" applyFont="1" applyFill="1" applyBorder="1" applyAlignment="1">
      <alignment vertical="center"/>
    </xf>
    <xf numFmtId="165" fontId="25" fillId="3" borderId="19" xfId="1" applyNumberFormat="1" applyFont="1" applyFill="1" applyBorder="1" applyAlignment="1">
      <alignment horizontal="right" vertical="center"/>
    </xf>
    <xf numFmtId="43" fontId="24" fillId="3" borderId="20" xfId="1" quotePrefix="1" applyFont="1" applyFill="1" applyBorder="1" applyAlignment="1">
      <alignment horizontal="left" vertical="center"/>
    </xf>
    <xf numFmtId="43" fontId="25" fillId="3" borderId="20" xfId="1" applyFont="1" applyFill="1" applyBorder="1" applyAlignment="1">
      <alignment horizontal="center" vertical="center"/>
    </xf>
    <xf numFmtId="2" fontId="25" fillId="3" borderId="20" xfId="1" applyNumberFormat="1" applyFont="1" applyFill="1" applyBorder="1" applyAlignment="1">
      <alignment vertical="center"/>
    </xf>
    <xf numFmtId="43" fontId="29" fillId="3" borderId="20" xfId="1" applyFont="1" applyFill="1" applyBorder="1" applyAlignment="1">
      <alignment vertical="center"/>
    </xf>
    <xf numFmtId="40" fontId="29" fillId="3" borderId="21" xfId="1" applyNumberFormat="1" applyFont="1" applyFill="1" applyBorder="1" applyAlignment="1">
      <alignment vertical="center"/>
    </xf>
    <xf numFmtId="165" fontId="24" fillId="3" borderId="22" xfId="1" applyNumberFormat="1" applyFont="1" applyFill="1" applyBorder="1" applyAlignment="1">
      <alignment horizontal="right" vertical="center"/>
    </xf>
    <xf numFmtId="43" fontId="24" fillId="3" borderId="10" xfId="1" quotePrefix="1" applyFont="1" applyFill="1" applyBorder="1" applyAlignment="1">
      <alignment horizontal="left" vertical="center"/>
    </xf>
    <xf numFmtId="43" fontId="24" fillId="3" borderId="10" xfId="1" applyFont="1" applyFill="1" applyBorder="1" applyAlignment="1">
      <alignment horizontal="center" vertical="center"/>
    </xf>
    <xf numFmtId="2" fontId="24" fillId="3" borderId="10" xfId="1" applyNumberFormat="1" applyFont="1" applyFill="1" applyBorder="1" applyAlignment="1">
      <alignment vertical="center"/>
    </xf>
    <xf numFmtId="43" fontId="27" fillId="3" borderId="10" xfId="1" applyFont="1" applyFill="1" applyBorder="1" applyAlignment="1">
      <alignment vertical="center"/>
    </xf>
    <xf numFmtId="40" fontId="27" fillId="3" borderId="23" xfId="1" applyNumberFormat="1" applyFont="1" applyFill="1" applyBorder="1" applyAlignment="1">
      <alignment vertical="center"/>
    </xf>
    <xf numFmtId="165" fontId="25" fillId="3" borderId="11" xfId="1" applyNumberFormat="1" applyFont="1" applyFill="1" applyBorder="1" applyAlignment="1">
      <alignment horizontal="right" vertical="center"/>
    </xf>
    <xf numFmtId="43" fontId="26" fillId="3" borderId="12" xfId="1" applyFont="1" applyFill="1" applyBorder="1" applyAlignment="1">
      <alignment horizontal="center" vertical="center"/>
    </xf>
    <xf numFmtId="2" fontId="25" fillId="3" borderId="12" xfId="1" applyNumberFormat="1" applyFont="1" applyFill="1" applyBorder="1" applyAlignment="1">
      <alignment horizontal="center" vertical="center"/>
    </xf>
    <xf numFmtId="40" fontId="29" fillId="3" borderId="14" xfId="1" applyNumberFormat="1" applyFont="1" applyFill="1" applyBorder="1" applyAlignment="1">
      <alignment vertical="center"/>
    </xf>
    <xf numFmtId="2" fontId="25" fillId="3" borderId="0" xfId="1" applyNumberFormat="1" applyFont="1" applyFill="1" applyBorder="1" applyAlignment="1">
      <alignment horizontal="center" vertical="center"/>
    </xf>
    <xf numFmtId="43" fontId="24" fillId="3" borderId="0" xfId="1" applyFont="1" applyFill="1" applyBorder="1" applyAlignment="1">
      <alignment horizontal="center" vertical="center"/>
    </xf>
    <xf numFmtId="40" fontId="29" fillId="3" borderId="17" xfId="1" applyNumberFormat="1" applyFont="1" applyFill="1" applyBorder="1" applyAlignment="1">
      <alignment horizontal="center" vertical="center"/>
    </xf>
    <xf numFmtId="0" fontId="25" fillId="3" borderId="0" xfId="1" quotePrefix="1" applyNumberFormat="1" applyFont="1" applyFill="1" applyBorder="1" applyAlignment="1">
      <alignment horizontal="left" vertical="center"/>
    </xf>
    <xf numFmtId="0" fontId="25" fillId="0" borderId="0" xfId="1" applyNumberFormat="1" applyFont="1" applyFill="1" applyBorder="1" applyAlignment="1">
      <alignment horizontal="left" vertical="center"/>
    </xf>
    <xf numFmtId="0" fontId="25" fillId="3" borderId="0" xfId="1" applyNumberFormat="1" applyFont="1" applyFill="1" applyBorder="1" applyAlignment="1">
      <alignment horizontal="left" vertical="center" wrapText="1"/>
    </xf>
    <xf numFmtId="43" fontId="26" fillId="0" borderId="0" xfId="1" applyFont="1" applyFill="1" applyBorder="1" applyAlignment="1">
      <alignment horizontal="center" vertical="center" wrapText="1"/>
    </xf>
    <xf numFmtId="0" fontId="26" fillId="0" borderId="0" xfId="1" applyNumberFormat="1" applyFont="1" applyFill="1" applyBorder="1" applyAlignment="1">
      <alignment horizontal="left" vertical="center"/>
    </xf>
    <xf numFmtId="0" fontId="25" fillId="0" borderId="0" xfId="1" applyNumberFormat="1" applyFont="1" applyFill="1" applyBorder="1" applyAlignment="1">
      <alignment horizontal="justify" vertical="center"/>
    </xf>
    <xf numFmtId="0" fontId="26" fillId="0" borderId="7" xfId="1" applyNumberFormat="1" applyFont="1" applyFill="1" applyBorder="1" applyAlignment="1">
      <alignment horizontal="left" vertical="center"/>
    </xf>
    <xf numFmtId="0" fontId="25" fillId="3" borderId="41" xfId="1" applyNumberFormat="1" applyFont="1" applyFill="1" applyBorder="1" applyAlignment="1">
      <alignment horizontal="justify" vertical="center"/>
    </xf>
    <xf numFmtId="0" fontId="25" fillId="0" borderId="0" xfId="1" applyNumberFormat="1" applyFont="1" applyFill="1" applyBorder="1" applyAlignment="1">
      <alignment horizontal="left" vertical="center" wrapText="1"/>
    </xf>
    <xf numFmtId="43" fontId="25" fillId="3" borderId="10" xfId="1" applyFont="1" applyFill="1" applyBorder="1" applyAlignment="1">
      <alignment horizontal="center" vertical="center"/>
    </xf>
    <xf numFmtId="0" fontId="25" fillId="3" borderId="0" xfId="1" applyNumberFormat="1" applyFont="1" applyFill="1" applyBorder="1" applyAlignment="1">
      <alignment vertical="center" wrapText="1"/>
    </xf>
    <xf numFmtId="0" fontId="26" fillId="3" borderId="0" xfId="1" applyNumberFormat="1" applyFont="1" applyFill="1" applyBorder="1" applyAlignment="1">
      <alignment horizontal="justify" vertical="center"/>
    </xf>
    <xf numFmtId="0" fontId="24" fillId="3" borderId="0" xfId="1" applyNumberFormat="1" applyFont="1" applyFill="1" applyBorder="1" applyAlignment="1">
      <alignment horizontal="justify" vertical="center"/>
    </xf>
    <xf numFmtId="43" fontId="31" fillId="3" borderId="16" xfId="1" applyFont="1" applyFill="1" applyBorder="1" applyAlignment="1">
      <alignment vertical="center"/>
    </xf>
    <xf numFmtId="43" fontId="30" fillId="3" borderId="16" xfId="1" applyFont="1" applyFill="1" applyBorder="1" applyAlignment="1">
      <alignment vertical="center"/>
    </xf>
    <xf numFmtId="0" fontId="26" fillId="3" borderId="0" xfId="1" applyNumberFormat="1" applyFont="1" applyFill="1" applyBorder="1" applyAlignment="1" applyProtection="1">
      <alignment horizontal="justify" vertical="center"/>
    </xf>
    <xf numFmtId="0" fontId="25" fillId="3" borderId="1" xfId="1" applyNumberFormat="1" applyFont="1" applyFill="1" applyBorder="1" applyAlignment="1">
      <alignment horizontal="justify" vertical="center"/>
    </xf>
    <xf numFmtId="0" fontId="25" fillId="3" borderId="1" xfId="1" applyNumberFormat="1" applyFont="1" applyFill="1" applyBorder="1" applyAlignment="1" applyProtection="1">
      <alignment horizontal="justify" vertical="center"/>
    </xf>
    <xf numFmtId="39" fontId="25" fillId="0" borderId="16" xfId="1" applyNumberFormat="1" applyFont="1" applyFill="1" applyBorder="1" applyAlignment="1">
      <alignment horizontal="center" vertical="center"/>
    </xf>
    <xf numFmtId="43" fontId="25" fillId="3" borderId="1" xfId="1" applyFont="1" applyFill="1" applyBorder="1" applyAlignment="1">
      <alignment horizontal="justify" vertical="center"/>
    </xf>
    <xf numFmtId="43" fontId="25" fillId="3" borderId="16" xfId="1" quotePrefix="1" applyFont="1" applyFill="1" applyBorder="1" applyAlignment="1">
      <alignment horizontal="justify" vertical="center"/>
    </xf>
    <xf numFmtId="43" fontId="25" fillId="3" borderId="16" xfId="1" quotePrefix="1" applyFont="1" applyFill="1" applyBorder="1" applyAlignment="1">
      <alignment horizontal="left" vertical="center"/>
    </xf>
    <xf numFmtId="43" fontId="25" fillId="3" borderId="16" xfId="1" quotePrefix="1" applyFont="1" applyFill="1" applyBorder="1" applyAlignment="1">
      <alignment horizontal="center" vertical="center"/>
    </xf>
    <xf numFmtId="0" fontId="26" fillId="3" borderId="16" xfId="1" applyNumberFormat="1" applyFont="1" applyFill="1" applyBorder="1" applyAlignment="1">
      <alignment horizontal="justify" vertical="center"/>
    </xf>
    <xf numFmtId="0" fontId="25" fillId="3" borderId="16" xfId="1" applyNumberFormat="1" applyFont="1" applyFill="1" applyBorder="1" applyAlignment="1">
      <alignment horizontal="justify" vertical="center" wrapText="1"/>
    </xf>
    <xf numFmtId="0" fontId="26" fillId="3" borderId="16" xfId="1" applyNumberFormat="1" applyFont="1" applyFill="1" applyBorder="1" applyAlignment="1">
      <alignment vertical="center"/>
    </xf>
    <xf numFmtId="166" fontId="25" fillId="3" borderId="0" xfId="1" applyNumberFormat="1" applyFont="1" applyFill="1" applyBorder="1" applyAlignment="1">
      <alignment vertical="center"/>
    </xf>
    <xf numFmtId="166" fontId="25" fillId="0" borderId="16" xfId="1" applyNumberFormat="1" applyFont="1" applyBorder="1" applyAlignment="1">
      <alignment horizontal="center" vertical="center"/>
    </xf>
    <xf numFmtId="40" fontId="29" fillId="3" borderId="18" xfId="1" applyNumberFormat="1" applyFont="1" applyFill="1" applyBorder="1" applyAlignment="1">
      <alignment horizontal="center" vertical="center"/>
    </xf>
    <xf numFmtId="43" fontId="25" fillId="3" borderId="16" xfId="1" applyFont="1" applyFill="1" applyBorder="1" applyAlignment="1">
      <alignment vertical="center"/>
    </xf>
    <xf numFmtId="168" fontId="25" fillId="0" borderId="15" xfId="1" quotePrefix="1" applyNumberFormat="1" applyFont="1" applyFill="1" applyBorder="1" applyAlignment="1">
      <alignment horizontal="right" vertical="center"/>
    </xf>
    <xf numFmtId="2" fontId="24" fillId="3" borderId="15" xfId="1" applyNumberFormat="1" applyFont="1" applyFill="1" applyBorder="1" applyAlignment="1">
      <alignment horizontal="right" vertical="center"/>
    </xf>
    <xf numFmtId="166" fontId="25" fillId="3" borderId="20" xfId="1" applyNumberFormat="1" applyFont="1" applyFill="1" applyBorder="1" applyAlignment="1">
      <alignment vertical="center"/>
    </xf>
    <xf numFmtId="166" fontId="24" fillId="3" borderId="10" xfId="1" applyNumberFormat="1" applyFont="1" applyFill="1" applyBorder="1" applyAlignment="1">
      <alignment vertical="center"/>
    </xf>
    <xf numFmtId="165" fontId="25" fillId="0" borderId="11" xfId="1" applyNumberFormat="1" applyFont="1" applyFill="1" applyBorder="1" applyAlignment="1">
      <alignment horizontal="right" vertical="center"/>
    </xf>
    <xf numFmtId="43" fontId="26" fillId="0" borderId="12" xfId="1" applyFont="1" applyFill="1" applyBorder="1" applyAlignment="1">
      <alignment horizontal="center" vertical="center" wrapText="1"/>
    </xf>
    <xf numFmtId="43" fontId="25" fillId="0" borderId="13" xfId="1" applyFont="1" applyFill="1" applyBorder="1" applyAlignment="1">
      <alignment horizontal="center" vertical="center"/>
    </xf>
    <xf numFmtId="2" fontId="25" fillId="0" borderId="12" xfId="1" applyNumberFormat="1" applyFont="1" applyFill="1" applyBorder="1" applyAlignment="1">
      <alignment horizontal="right" vertical="center"/>
    </xf>
    <xf numFmtId="43" fontId="25" fillId="0" borderId="13" xfId="1" applyFont="1" applyFill="1" applyBorder="1" applyAlignment="1">
      <alignment vertical="center"/>
    </xf>
    <xf numFmtId="43" fontId="25" fillId="0" borderId="14" xfId="1" applyFont="1" applyFill="1" applyBorder="1" applyAlignment="1">
      <alignment vertical="center"/>
    </xf>
    <xf numFmtId="165" fontId="25" fillId="0" borderId="15" xfId="1" applyNumberFormat="1" applyFont="1" applyFill="1" applyBorder="1" applyAlignment="1">
      <alignment horizontal="right" vertical="center"/>
    </xf>
    <xf numFmtId="2" fontId="25" fillId="0" borderId="0" xfId="1" applyNumberFormat="1" applyFont="1" applyFill="1" applyBorder="1" applyAlignment="1">
      <alignment horizontal="right" vertical="center"/>
    </xf>
    <xf numFmtId="43" fontId="25" fillId="0" borderId="17" xfId="1" applyFont="1" applyFill="1" applyBorder="1" applyAlignment="1">
      <alignment vertical="center"/>
    </xf>
    <xf numFmtId="43" fontId="24" fillId="0" borderId="0" xfId="1" applyFont="1" applyFill="1" applyBorder="1" applyAlignment="1">
      <alignment horizontal="center" vertical="center"/>
    </xf>
    <xf numFmtId="165" fontId="24" fillId="0" borderId="15" xfId="1" applyNumberFormat="1" applyFont="1" applyFill="1" applyBorder="1" applyAlignment="1">
      <alignment horizontal="right" vertical="center"/>
    </xf>
    <xf numFmtId="0" fontId="28" fillId="0" borderId="0" xfId="1" applyNumberFormat="1" applyFont="1" applyFill="1" applyBorder="1" applyAlignment="1">
      <alignment horizontal="left" vertical="center"/>
    </xf>
    <xf numFmtId="2" fontId="25" fillId="0" borderId="16" xfId="1" applyNumberFormat="1" applyFont="1" applyFill="1" applyBorder="1" applyAlignment="1">
      <alignment horizontal="right" vertical="center"/>
    </xf>
    <xf numFmtId="43" fontId="25" fillId="0" borderId="0" xfId="1" applyFont="1" applyFill="1" applyBorder="1" applyAlignment="1">
      <alignment vertical="center"/>
    </xf>
    <xf numFmtId="43" fontId="25" fillId="0" borderId="17" xfId="1" applyFont="1" applyFill="1" applyBorder="1" applyAlignment="1">
      <alignment horizontal="center" vertical="center"/>
    </xf>
    <xf numFmtId="0" fontId="28" fillId="0" borderId="0" xfId="1" applyNumberFormat="1" applyFont="1" applyFill="1" applyBorder="1" applyAlignment="1">
      <alignment horizontal="justify" vertical="center"/>
    </xf>
    <xf numFmtId="2" fontId="25" fillId="0" borderId="16" xfId="1" applyNumberFormat="1" applyFont="1" applyFill="1" applyBorder="1" applyAlignment="1">
      <alignment horizontal="justify" vertical="center"/>
    </xf>
    <xf numFmtId="2" fontId="25" fillId="0" borderId="0" xfId="0" applyNumberFormat="1" applyFont="1" applyFill="1" applyBorder="1" applyAlignment="1">
      <alignment horizontal="right" vertical="center"/>
    </xf>
    <xf numFmtId="49" fontId="28" fillId="0" borderId="16" xfId="1" applyNumberFormat="1" applyFont="1" applyFill="1" applyBorder="1" applyAlignment="1">
      <alignment vertical="center" wrapText="1"/>
    </xf>
    <xf numFmtId="0" fontId="25" fillId="3" borderId="16" xfId="1" applyNumberFormat="1" applyFont="1" applyFill="1" applyBorder="1" applyAlignment="1">
      <alignment horizontal="left" vertical="center" wrapText="1"/>
    </xf>
    <xf numFmtId="164" fontId="25" fillId="4" borderId="16" xfId="1" applyNumberFormat="1" applyFont="1" applyFill="1" applyBorder="1" applyAlignment="1">
      <alignment horizontal="right" vertical="center"/>
    </xf>
    <xf numFmtId="0" fontId="25" fillId="3" borderId="27" xfId="1" applyNumberFormat="1" applyFont="1" applyFill="1" applyBorder="1" applyAlignment="1">
      <alignment horizontal="left" vertical="center" wrapText="1"/>
    </xf>
    <xf numFmtId="43" fontId="25" fillId="3" borderId="27" xfId="1" applyFont="1" applyFill="1" applyBorder="1" applyAlignment="1">
      <alignment horizontal="center" vertical="center"/>
    </xf>
    <xf numFmtId="164" fontId="25" fillId="4" borderId="27" xfId="1" applyNumberFormat="1" applyFont="1" applyFill="1" applyBorder="1" applyAlignment="1">
      <alignment horizontal="right" vertical="center"/>
    </xf>
    <xf numFmtId="165" fontId="25" fillId="0" borderId="19" xfId="1" applyNumberFormat="1" applyFont="1" applyFill="1" applyBorder="1" applyAlignment="1">
      <alignment horizontal="right" vertical="center"/>
    </xf>
    <xf numFmtId="43" fontId="24" fillId="0" borderId="20" xfId="1" quotePrefix="1" applyFont="1" applyFill="1" applyBorder="1" applyAlignment="1">
      <alignment horizontal="left" vertical="center"/>
    </xf>
    <xf numFmtId="43" fontId="25" fillId="0" borderId="20" xfId="1" applyFont="1" applyFill="1" applyBorder="1" applyAlignment="1">
      <alignment horizontal="center" vertical="center"/>
    </xf>
    <xf numFmtId="2" fontId="25" fillId="0" borderId="20" xfId="1" applyNumberFormat="1" applyFont="1" applyFill="1" applyBorder="1" applyAlignment="1">
      <alignment horizontal="right" vertical="center"/>
    </xf>
    <xf numFmtId="43" fontId="25" fillId="0" borderId="28" xfId="1" applyFont="1" applyFill="1" applyBorder="1" applyAlignment="1">
      <alignment vertical="center"/>
    </xf>
    <xf numFmtId="43" fontId="24" fillId="0" borderId="21" xfId="1" applyFont="1" applyFill="1" applyBorder="1" applyAlignment="1">
      <alignment vertical="center"/>
    </xf>
    <xf numFmtId="165" fontId="24" fillId="0" borderId="22" xfId="1" applyNumberFormat="1" applyFont="1" applyFill="1" applyBorder="1" applyAlignment="1">
      <alignment horizontal="right" vertical="center"/>
    </xf>
    <xf numFmtId="43" fontId="24" fillId="0" borderId="10" xfId="1" quotePrefix="1" applyFont="1" applyFill="1" applyBorder="1" applyAlignment="1">
      <alignment horizontal="left" vertical="center"/>
    </xf>
    <xf numFmtId="2" fontId="24" fillId="0" borderId="10" xfId="1" applyNumberFormat="1" applyFont="1" applyFill="1" applyBorder="1" applyAlignment="1">
      <alignment horizontal="right" vertical="center"/>
    </xf>
    <xf numFmtId="43" fontId="24" fillId="0" borderId="29" xfId="1" applyFont="1" applyFill="1" applyBorder="1" applyAlignment="1">
      <alignment vertical="center"/>
    </xf>
    <xf numFmtId="43" fontId="24" fillId="0" borderId="23" xfId="1" applyFont="1" applyFill="1" applyBorder="1" applyAlignment="1">
      <alignment vertical="center"/>
    </xf>
    <xf numFmtId="43" fontId="26" fillId="0" borderId="12" xfId="1" applyFont="1" applyFill="1" applyBorder="1" applyAlignment="1">
      <alignment horizontal="centerContinuous" vertical="center"/>
    </xf>
    <xf numFmtId="43" fontId="26" fillId="0" borderId="0" xfId="1" applyFont="1" applyFill="1" applyBorder="1" applyAlignment="1">
      <alignment horizontal="centerContinuous" vertical="center"/>
    </xf>
    <xf numFmtId="43" fontId="25" fillId="0" borderId="0" xfId="1" applyFont="1" applyFill="1" applyBorder="1" applyAlignment="1">
      <alignment horizontal="justify" vertical="center"/>
    </xf>
    <xf numFmtId="0" fontId="26" fillId="0" borderId="0" xfId="1" applyNumberFormat="1" applyFont="1" applyFill="1" applyBorder="1" applyAlignment="1">
      <alignment horizontal="justify" vertical="center"/>
    </xf>
    <xf numFmtId="43" fontId="32" fillId="0" borderId="0" xfId="1" applyFont="1" applyFill="1" applyAlignment="1">
      <alignment vertical="center"/>
    </xf>
    <xf numFmtId="0" fontId="26" fillId="0" borderId="16" xfId="1" applyNumberFormat="1" applyFont="1" applyFill="1" applyBorder="1" applyAlignment="1">
      <alignment horizontal="justify" vertical="center"/>
    </xf>
    <xf numFmtId="43" fontId="25" fillId="5" borderId="16" xfId="1" applyFont="1" applyFill="1" applyBorder="1" applyAlignment="1">
      <alignment vertical="center"/>
    </xf>
    <xf numFmtId="168" fontId="25" fillId="0" borderId="25" xfId="1" applyNumberFormat="1" applyFont="1" applyFill="1" applyBorder="1" applyAlignment="1">
      <alignment horizontal="right" vertical="center"/>
    </xf>
    <xf numFmtId="0" fontId="25" fillId="0" borderId="26" xfId="1" applyNumberFormat="1" applyFont="1" applyFill="1" applyBorder="1" applyAlignment="1">
      <alignment horizontal="justify" vertical="center"/>
    </xf>
    <xf numFmtId="43" fontId="25" fillId="0" borderId="26" xfId="1" applyFont="1" applyFill="1" applyBorder="1" applyAlignment="1">
      <alignment horizontal="center" vertical="center"/>
    </xf>
    <xf numFmtId="43" fontId="25" fillId="5" borderId="26" xfId="1" applyFont="1" applyFill="1" applyBorder="1" applyAlignment="1">
      <alignment vertical="center"/>
    </xf>
    <xf numFmtId="43" fontId="25" fillId="0" borderId="23" xfId="1" applyFont="1" applyFill="1" applyBorder="1" applyAlignment="1">
      <alignment vertical="center"/>
    </xf>
    <xf numFmtId="165" fontId="24" fillId="0" borderId="11" xfId="1" applyNumberFormat="1" applyFont="1" applyFill="1" applyBorder="1" applyAlignment="1">
      <alignment horizontal="right" vertical="center"/>
    </xf>
    <xf numFmtId="0" fontId="26" fillId="0" borderId="13" xfId="1" applyNumberFormat="1" applyFont="1" applyFill="1" applyBorder="1" applyAlignment="1">
      <alignment horizontal="justify" vertical="center"/>
    </xf>
    <xf numFmtId="43" fontId="25" fillId="5" borderId="13" xfId="1" applyFont="1" applyFill="1" applyBorder="1" applyAlignment="1">
      <alignment vertical="center"/>
    </xf>
    <xf numFmtId="43" fontId="25" fillId="0" borderId="24" xfId="1" applyFont="1" applyFill="1" applyBorder="1" applyAlignment="1">
      <alignment vertical="center"/>
    </xf>
    <xf numFmtId="2" fontId="24" fillId="0" borderId="15" xfId="1" applyNumberFormat="1" applyFont="1" applyFill="1" applyBorder="1" applyAlignment="1">
      <alignment horizontal="right" vertical="center"/>
    </xf>
    <xf numFmtId="0" fontId="24" fillId="0" borderId="16" xfId="1" applyNumberFormat="1" applyFont="1" applyFill="1" applyBorder="1" applyAlignment="1">
      <alignment horizontal="justify" vertical="center"/>
    </xf>
    <xf numFmtId="2" fontId="25" fillId="0" borderId="15" xfId="1" applyNumberFormat="1" applyFont="1" applyFill="1" applyBorder="1" applyAlignment="1">
      <alignment horizontal="right" vertical="center"/>
    </xf>
    <xf numFmtId="43" fontId="24" fillId="0" borderId="0" xfId="1" applyFont="1" applyFill="1" applyAlignment="1">
      <alignment vertical="center"/>
    </xf>
    <xf numFmtId="0" fontId="35" fillId="0" borderId="16" xfId="1" applyNumberFormat="1" applyFont="1" applyFill="1" applyBorder="1" applyAlignment="1">
      <alignment horizontal="justify" vertical="center"/>
    </xf>
    <xf numFmtId="43" fontId="25" fillId="4" borderId="13" xfId="1" applyFont="1" applyFill="1" applyBorder="1" applyAlignment="1">
      <alignment horizontal="center" vertical="center"/>
    </xf>
    <xf numFmtId="43" fontId="24" fillId="0" borderId="13" xfId="1" applyFont="1" applyFill="1" applyBorder="1" applyAlignment="1">
      <alignment horizontal="center" vertical="center"/>
    </xf>
    <xf numFmtId="40" fontId="24" fillId="0" borderId="14" xfId="1" applyNumberFormat="1" applyFont="1" applyFill="1" applyBorder="1" applyAlignment="1">
      <alignment horizontal="center" vertical="center"/>
    </xf>
    <xf numFmtId="165" fontId="25" fillId="3" borderId="7" xfId="1" applyNumberFormat="1" applyFont="1" applyFill="1" applyBorder="1" applyAlignment="1">
      <alignment horizontal="right" vertical="center"/>
    </xf>
    <xf numFmtId="43" fontId="25" fillId="3" borderId="16" xfId="1" applyFont="1" applyFill="1" applyBorder="1" applyAlignment="1">
      <alignment horizontal="justify" vertical="center"/>
    </xf>
    <xf numFmtId="0" fontId="28" fillId="0" borderId="16" xfId="1" applyNumberFormat="1" applyFont="1" applyFill="1" applyBorder="1" applyAlignment="1">
      <alignment horizontal="justify" vertical="center"/>
    </xf>
    <xf numFmtId="43" fontId="25" fillId="4" borderId="16" xfId="1" applyNumberFormat="1" applyFont="1" applyFill="1" applyBorder="1" applyAlignment="1">
      <alignment horizontal="center" vertical="center"/>
    </xf>
    <xf numFmtId="43" fontId="25" fillId="4" borderId="16" xfId="1" quotePrefix="1" applyFont="1" applyFill="1" applyBorder="1" applyAlignment="1">
      <alignment horizontal="center" vertical="center"/>
    </xf>
    <xf numFmtId="165" fontId="25" fillId="3" borderId="30" xfId="1" applyNumberFormat="1" applyFont="1" applyFill="1" applyBorder="1" applyAlignment="1">
      <alignment horizontal="right" vertical="center"/>
    </xf>
    <xf numFmtId="43" fontId="24" fillId="0" borderId="34" xfId="1" quotePrefix="1" applyFont="1" applyFill="1" applyBorder="1" applyAlignment="1">
      <alignment horizontal="left" vertical="center"/>
    </xf>
    <xf numFmtId="43" fontId="25" fillId="4" borderId="12" xfId="1" applyFont="1" applyFill="1" applyBorder="1" applyAlignment="1">
      <alignment horizontal="center" vertical="center"/>
    </xf>
    <xf numFmtId="43" fontId="25" fillId="4" borderId="12" xfId="1" applyNumberFormat="1" applyFont="1" applyFill="1" applyBorder="1" applyAlignment="1">
      <alignment vertical="center"/>
    </xf>
    <xf numFmtId="43" fontId="25" fillId="0" borderId="12" xfId="1" applyFont="1" applyFill="1" applyBorder="1" applyAlignment="1">
      <alignment vertical="center"/>
    </xf>
    <xf numFmtId="40" fontId="25" fillId="0" borderId="14" xfId="1" applyNumberFormat="1" applyFont="1" applyFill="1" applyBorder="1" applyAlignment="1">
      <alignment vertical="center"/>
    </xf>
    <xf numFmtId="43" fontId="24" fillId="0" borderId="35" xfId="1" quotePrefix="1" applyFont="1" applyFill="1" applyBorder="1" applyAlignment="1">
      <alignment horizontal="left" vertical="center"/>
    </xf>
    <xf numFmtId="43" fontId="24" fillId="4" borderId="10" xfId="1" applyFont="1" applyFill="1" applyBorder="1" applyAlignment="1">
      <alignment horizontal="center" vertical="center"/>
    </xf>
    <xf numFmtId="43" fontId="24" fillId="4" borderId="10" xfId="1" applyNumberFormat="1" applyFont="1" applyFill="1" applyBorder="1" applyAlignment="1">
      <alignment vertical="center"/>
    </xf>
    <xf numFmtId="43" fontId="24" fillId="0" borderId="10" xfId="1" applyFont="1" applyFill="1" applyBorder="1" applyAlignment="1">
      <alignment vertical="center"/>
    </xf>
    <xf numFmtId="40" fontId="24" fillId="0" borderId="33" xfId="1" applyNumberFormat="1" applyFont="1" applyFill="1" applyBorder="1" applyAlignment="1">
      <alignment vertical="center"/>
    </xf>
    <xf numFmtId="43" fontId="25" fillId="4" borderId="13" xfId="1" applyNumberFormat="1" applyFont="1" applyFill="1" applyBorder="1" applyAlignment="1">
      <alignment vertical="center"/>
    </xf>
    <xf numFmtId="43" fontId="25" fillId="4" borderId="16" xfId="1" applyNumberFormat="1" applyFont="1" applyFill="1" applyBorder="1" applyAlignment="1">
      <alignment vertical="center"/>
    </xf>
    <xf numFmtId="165" fontId="24" fillId="0" borderId="7" xfId="1" applyNumberFormat="1" applyFont="1" applyFill="1" applyBorder="1" applyAlignment="1">
      <alignment horizontal="right" vertical="center"/>
    </xf>
    <xf numFmtId="165" fontId="25" fillId="0" borderId="7" xfId="1" applyNumberFormat="1" applyFont="1" applyFill="1" applyBorder="1" applyAlignment="1">
      <alignment horizontal="right" vertical="center"/>
    </xf>
    <xf numFmtId="43" fontId="24" fillId="3" borderId="16" xfId="1" applyFont="1" applyFill="1" applyBorder="1" applyAlignment="1">
      <alignment horizontal="justify" vertical="center"/>
    </xf>
    <xf numFmtId="43" fontId="25" fillId="3" borderId="13" xfId="1" quotePrefix="1" applyFont="1" applyFill="1" applyBorder="1" applyAlignment="1">
      <alignment horizontal="center" vertical="center"/>
    </xf>
    <xf numFmtId="40" fontId="29" fillId="3" borderId="24" xfId="1" applyNumberFormat="1" applyFont="1" applyFill="1" applyBorder="1" applyAlignment="1">
      <alignment vertical="center"/>
    </xf>
    <xf numFmtId="43" fontId="25" fillId="0" borderId="12" xfId="1" applyFont="1" applyBorder="1" applyAlignment="1">
      <alignment vertical="center"/>
    </xf>
    <xf numFmtId="43" fontId="25" fillId="0" borderId="0" xfId="1" applyFont="1" applyAlignment="1">
      <alignment vertical="center" wrapText="1"/>
    </xf>
    <xf numFmtId="168" fontId="25" fillId="3" borderId="15" xfId="1" applyNumberFormat="1" applyFont="1" applyFill="1" applyBorder="1" applyAlignment="1">
      <alignment horizontal="right" vertical="center"/>
    </xf>
    <xf numFmtId="43" fontId="26" fillId="0" borderId="16" xfId="1" applyFont="1" applyFill="1" applyBorder="1" applyAlignment="1">
      <alignment horizontal="center" vertical="center" wrapText="1"/>
    </xf>
    <xf numFmtId="168" fontId="24" fillId="3" borderId="15" xfId="1" applyNumberFormat="1" applyFont="1" applyFill="1" applyBorder="1" applyAlignment="1">
      <alignment horizontal="right" vertical="center"/>
    </xf>
    <xf numFmtId="43" fontId="24" fillId="3" borderId="10" xfId="1" applyFont="1" applyFill="1" applyBorder="1" applyAlignment="1">
      <alignment horizontal="left" vertical="center"/>
    </xf>
    <xf numFmtId="165" fontId="25" fillId="0" borderId="0" xfId="1" applyNumberFormat="1" applyFont="1" applyAlignment="1">
      <alignment horizontal="right" vertical="center"/>
    </xf>
    <xf numFmtId="43" fontId="25" fillId="0" borderId="0" xfId="1" applyFont="1" applyAlignment="1">
      <alignment horizontal="center" vertical="center"/>
    </xf>
    <xf numFmtId="2" fontId="25" fillId="0" borderId="0" xfId="1" applyNumberFormat="1" applyFont="1" applyAlignment="1">
      <alignment vertical="center"/>
    </xf>
    <xf numFmtId="40" fontId="25" fillId="0" borderId="0" xfId="1" applyNumberFormat="1" applyFont="1" applyAlignment="1">
      <alignment vertical="center"/>
    </xf>
    <xf numFmtId="166" fontId="25" fillId="0" borderId="0" xfId="1" applyNumberFormat="1" applyFont="1" applyAlignment="1">
      <alignment vertical="center"/>
    </xf>
    <xf numFmtId="168" fontId="25" fillId="0" borderId="7" xfId="1" applyNumberFormat="1" applyFont="1" applyFill="1" applyBorder="1" applyAlignment="1">
      <alignment horizontal="right" vertical="center"/>
    </xf>
    <xf numFmtId="0" fontId="25" fillId="0" borderId="41" xfId="1" applyNumberFormat="1" applyFont="1" applyFill="1" applyBorder="1" applyAlignment="1">
      <alignment horizontal="justify" wrapText="1"/>
    </xf>
    <xf numFmtId="0" fontId="28" fillId="0" borderId="41" xfId="1" applyNumberFormat="1" applyFont="1" applyFill="1" applyBorder="1" applyAlignment="1">
      <alignment horizontal="justify" wrapText="1"/>
    </xf>
    <xf numFmtId="0" fontId="28" fillId="0" borderId="16" xfId="1" applyNumberFormat="1" applyFont="1" applyFill="1" applyBorder="1" applyAlignment="1">
      <alignment horizontal="justify"/>
    </xf>
    <xf numFmtId="0" fontId="12" fillId="4" borderId="0" xfId="6" applyFont="1" applyFill="1" applyBorder="1" applyAlignment="1">
      <alignment horizontal="left" vertical="center"/>
    </xf>
    <xf numFmtId="0" fontId="13" fillId="4" borderId="0" xfId="6" applyFont="1" applyFill="1" applyBorder="1" applyAlignment="1">
      <alignment horizontal="left" vertical="center" wrapText="1"/>
    </xf>
    <xf numFmtId="0" fontId="11" fillId="4" borderId="0" xfId="6" applyFont="1" applyFill="1" applyBorder="1" applyAlignment="1">
      <alignment horizontal="left" vertical="center"/>
    </xf>
    <xf numFmtId="49" fontId="14" fillId="4" borderId="0" xfId="6" applyNumberFormat="1" applyFont="1" applyFill="1" applyBorder="1" applyAlignment="1">
      <alignment horizontal="left"/>
    </xf>
    <xf numFmtId="0" fontId="34" fillId="0" borderId="1" xfId="0" applyFont="1" applyBorder="1" applyAlignment="1">
      <alignment horizontal="center"/>
    </xf>
  </cellXfs>
  <cellStyles count="12">
    <cellStyle name="Comma" xfId="1" builtinId="3"/>
    <cellStyle name="Comma 2" xfId="2" xr:uid="{00000000-0005-0000-0000-000001000000}"/>
    <cellStyle name="Comma 2 2 2" xfId="11" xr:uid="{F812568A-275A-4ED8-81AF-94A6A79BECC5}"/>
    <cellStyle name="Comma 2 3" xfId="3" xr:uid="{00000000-0005-0000-0000-000002000000}"/>
    <cellStyle name="Comma 3" xfId="4" xr:uid="{00000000-0005-0000-0000-000003000000}"/>
    <cellStyle name="Currency 2 3" xfId="5" xr:uid="{00000000-0005-0000-0000-000004000000}"/>
    <cellStyle name="Normal" xfId="0" builtinId="0"/>
    <cellStyle name="Normal 13" xfId="10" xr:uid="{38F6582D-893B-4982-81C6-7A4DDFDE8E82}"/>
    <cellStyle name="Normal 2" xfId="6" xr:uid="{00000000-0005-0000-0000-000006000000}"/>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workbookViewId="0">
      <selection activeCell="E20" sqref="E20"/>
    </sheetView>
  </sheetViews>
  <sheetFormatPr defaultRowHeight="12.75" x14ac:dyDescent="0.2"/>
  <cols>
    <col min="1" max="1" width="10.140625" style="27" bestFit="1" customWidth="1"/>
    <col min="2" max="2" width="32.140625" style="27" bestFit="1" customWidth="1"/>
    <col min="3" max="5" width="9.140625" style="27"/>
    <col min="6" max="6" width="6.5703125" style="27" customWidth="1"/>
    <col min="7" max="16384" width="9.140625" style="27"/>
  </cols>
  <sheetData>
    <row r="1" spans="1:7" x14ac:dyDescent="0.2">
      <c r="A1" s="28"/>
      <c r="B1" s="28"/>
      <c r="C1" s="28"/>
      <c r="D1" s="28"/>
      <c r="E1" s="28"/>
      <c r="F1" s="28"/>
      <c r="G1" s="28"/>
    </row>
    <row r="2" spans="1:7" x14ac:dyDescent="0.2">
      <c r="A2" s="28"/>
      <c r="B2" s="28"/>
      <c r="C2" s="28"/>
      <c r="D2" s="28"/>
      <c r="E2" s="28"/>
      <c r="F2" s="28"/>
      <c r="G2" s="28"/>
    </row>
    <row r="3" spans="1:7" ht="17.25" x14ac:dyDescent="0.2">
      <c r="A3" s="28"/>
      <c r="B3" s="28"/>
      <c r="C3" s="28"/>
      <c r="D3" s="28"/>
      <c r="E3" s="29"/>
      <c r="F3" s="28"/>
      <c r="G3" s="33"/>
    </row>
    <row r="4" spans="1:7" ht="17.25" x14ac:dyDescent="0.2">
      <c r="A4" s="28"/>
      <c r="B4" s="28"/>
      <c r="C4" s="28"/>
      <c r="D4" s="28"/>
      <c r="E4" s="28"/>
      <c r="F4" s="28"/>
      <c r="G4" s="33"/>
    </row>
    <row r="5" spans="1:7" x14ac:dyDescent="0.2">
      <c r="A5" s="28"/>
      <c r="B5" s="30"/>
      <c r="C5" s="28"/>
      <c r="D5" s="28"/>
      <c r="E5" s="28"/>
      <c r="F5" s="28"/>
      <c r="G5" s="28"/>
    </row>
    <row r="6" spans="1:7" ht="19.5" x14ac:dyDescent="0.2">
      <c r="A6" s="28"/>
      <c r="B6" s="363" t="s">
        <v>207</v>
      </c>
      <c r="C6" s="363"/>
      <c r="D6" s="363"/>
      <c r="E6" s="363"/>
      <c r="F6" s="363"/>
      <c r="G6" s="34"/>
    </row>
    <row r="7" spans="1:7" s="32" customFormat="1" ht="11.25" x14ac:dyDescent="0.2">
      <c r="A7" s="37"/>
      <c r="B7" s="31"/>
      <c r="C7" s="31"/>
      <c r="D7" s="31"/>
      <c r="E7" s="31"/>
      <c r="F7" s="31"/>
      <c r="G7" s="38"/>
    </row>
    <row r="8" spans="1:7" ht="40.5" customHeight="1" x14ac:dyDescent="0.2">
      <c r="A8" s="28"/>
      <c r="B8" s="364" t="s">
        <v>261</v>
      </c>
      <c r="C8" s="364"/>
      <c r="D8" s="364"/>
      <c r="E8" s="364"/>
      <c r="F8" s="364"/>
      <c r="G8" s="35"/>
    </row>
    <row r="9" spans="1:7" s="32" customFormat="1" ht="11.25" x14ac:dyDescent="0.2">
      <c r="A9" s="37"/>
      <c r="B9" s="31"/>
      <c r="C9" s="31"/>
      <c r="D9" s="31"/>
      <c r="E9" s="31"/>
      <c r="F9" s="31"/>
      <c r="G9" s="39"/>
    </row>
    <row r="10" spans="1:7" ht="33.75" customHeight="1" x14ac:dyDescent="0.2">
      <c r="A10" s="28"/>
      <c r="B10" s="364" t="s">
        <v>448</v>
      </c>
      <c r="C10" s="364"/>
      <c r="D10" s="364"/>
      <c r="E10" s="364"/>
      <c r="F10" s="364"/>
      <c r="G10" s="28"/>
    </row>
    <row r="11" spans="1:7" ht="18.75" x14ac:dyDescent="0.2">
      <c r="A11" s="28"/>
      <c r="B11" s="365"/>
      <c r="C11" s="365"/>
      <c r="D11" s="365"/>
      <c r="E11" s="365"/>
      <c r="F11" s="365"/>
      <c r="G11" s="28"/>
    </row>
    <row r="12" spans="1:7" x14ac:dyDescent="0.2">
      <c r="A12" s="28"/>
      <c r="B12" s="28"/>
      <c r="C12" s="28"/>
      <c r="D12" s="28"/>
      <c r="E12" s="28"/>
      <c r="F12" s="28"/>
      <c r="G12" s="28"/>
    </row>
    <row r="13" spans="1:7" x14ac:dyDescent="0.2">
      <c r="A13" s="28"/>
      <c r="B13" s="28"/>
      <c r="C13" s="28"/>
      <c r="D13" s="28"/>
      <c r="E13" s="28"/>
      <c r="F13" s="28"/>
      <c r="G13" s="28"/>
    </row>
    <row r="14" spans="1:7" x14ac:dyDescent="0.2">
      <c r="A14" s="28"/>
      <c r="B14" s="28"/>
      <c r="C14" s="28"/>
      <c r="D14" s="28"/>
      <c r="E14" s="28"/>
      <c r="F14" s="28"/>
      <c r="G14" s="28"/>
    </row>
    <row r="15" spans="1:7" x14ac:dyDescent="0.2">
      <c r="A15" s="28"/>
      <c r="B15" s="366" t="s">
        <v>260</v>
      </c>
      <c r="C15" s="366"/>
      <c r="D15" s="366"/>
      <c r="E15" s="366"/>
      <c r="F15" s="366"/>
      <c r="G15" s="28"/>
    </row>
    <row r="16" spans="1:7" x14ac:dyDescent="0.2">
      <c r="A16" s="28"/>
      <c r="B16" s="28"/>
      <c r="C16" s="28"/>
      <c r="D16" s="28"/>
      <c r="E16" s="28"/>
      <c r="F16" s="28"/>
      <c r="G16" s="28"/>
    </row>
    <row r="17" spans="1:7" x14ac:dyDescent="0.2">
      <c r="A17" s="28"/>
      <c r="B17" s="28"/>
      <c r="C17" s="28"/>
      <c r="D17" s="28"/>
      <c r="E17" s="28"/>
      <c r="F17" s="28"/>
      <c r="G17" s="28"/>
    </row>
    <row r="18" spans="1:7" x14ac:dyDescent="0.2">
      <c r="A18" s="28"/>
      <c r="B18" s="28"/>
      <c r="C18" s="28"/>
      <c r="D18" s="28"/>
      <c r="E18" s="28"/>
      <c r="F18" s="28"/>
      <c r="G18" s="28"/>
    </row>
    <row r="19" spans="1:7" ht="17.25" x14ac:dyDescent="0.2">
      <c r="A19" s="28"/>
      <c r="B19" s="28"/>
      <c r="C19" s="29"/>
      <c r="D19" s="28"/>
      <c r="E19" s="33"/>
      <c r="F19" s="28"/>
      <c r="G19" s="28"/>
    </row>
    <row r="20" spans="1:7" ht="17.25" x14ac:dyDescent="0.2">
      <c r="A20" s="28"/>
      <c r="B20" s="28"/>
      <c r="C20" s="28"/>
      <c r="D20" s="28"/>
      <c r="E20" s="33"/>
      <c r="F20" s="28"/>
      <c r="G20" s="28"/>
    </row>
    <row r="21" spans="1:7" x14ac:dyDescent="0.2">
      <c r="A21" s="28"/>
      <c r="B21" s="28"/>
      <c r="C21" s="28"/>
      <c r="D21" s="28"/>
      <c r="E21" s="28"/>
      <c r="F21" s="28"/>
      <c r="G21" s="28"/>
    </row>
    <row r="22" spans="1:7" x14ac:dyDescent="0.2">
      <c r="A22" s="28"/>
      <c r="B22" s="28"/>
      <c r="C22" s="28"/>
      <c r="D22" s="28"/>
      <c r="E22" s="34"/>
      <c r="F22" s="28"/>
      <c r="G22" s="28"/>
    </row>
    <row r="23" spans="1:7" x14ac:dyDescent="0.2">
      <c r="A23" s="28"/>
      <c r="B23" s="28"/>
      <c r="C23" s="28"/>
      <c r="D23" s="28"/>
      <c r="E23" s="35"/>
      <c r="F23" s="28"/>
      <c r="G23" s="28"/>
    </row>
    <row r="24" spans="1:7" x14ac:dyDescent="0.2">
      <c r="A24" s="28"/>
      <c r="B24" s="28"/>
      <c r="C24" s="28"/>
      <c r="D24" s="28"/>
      <c r="E24" s="28"/>
      <c r="F24" s="28"/>
      <c r="G24" s="28"/>
    </row>
    <row r="25" spans="1:7" x14ac:dyDescent="0.2">
      <c r="A25" s="28"/>
      <c r="B25" s="28"/>
      <c r="C25" s="28"/>
      <c r="D25" s="28"/>
      <c r="E25" s="28"/>
      <c r="F25" s="28"/>
      <c r="G25" s="28"/>
    </row>
    <row r="26" spans="1:7" x14ac:dyDescent="0.2">
      <c r="A26" s="28"/>
      <c r="B26" s="28"/>
      <c r="C26" s="28"/>
      <c r="D26" s="28"/>
      <c r="E26" s="28"/>
      <c r="F26" s="28"/>
      <c r="G26" s="28"/>
    </row>
    <row r="27" spans="1:7" x14ac:dyDescent="0.2">
      <c r="A27" s="28"/>
      <c r="B27" s="28"/>
      <c r="C27" s="28"/>
      <c r="D27" s="28"/>
      <c r="E27" s="28"/>
      <c r="F27" s="28"/>
      <c r="G27" s="28"/>
    </row>
    <row r="28" spans="1:7" x14ac:dyDescent="0.2">
      <c r="A28" s="28"/>
      <c r="B28" s="28"/>
      <c r="C28" s="28"/>
      <c r="D28" s="28"/>
      <c r="E28" s="28"/>
      <c r="F28" s="28"/>
      <c r="G28" s="28"/>
    </row>
    <row r="29" spans="1:7" x14ac:dyDescent="0.2">
      <c r="A29" s="28"/>
      <c r="B29" s="28"/>
      <c r="C29" s="28"/>
      <c r="D29" s="28"/>
      <c r="E29" s="28"/>
      <c r="F29" s="28"/>
      <c r="G29" s="28"/>
    </row>
    <row r="30" spans="1:7" x14ac:dyDescent="0.2">
      <c r="A30" s="28"/>
      <c r="B30" s="28"/>
      <c r="C30" s="28"/>
      <c r="D30" s="28"/>
      <c r="E30" s="28"/>
      <c r="F30" s="28"/>
      <c r="G30" s="28"/>
    </row>
    <row r="31" spans="1:7" x14ac:dyDescent="0.2">
      <c r="A31" s="28"/>
      <c r="B31" s="28"/>
      <c r="C31" s="28"/>
      <c r="D31" s="28"/>
      <c r="E31" s="28"/>
      <c r="F31" s="28"/>
      <c r="G31" s="28"/>
    </row>
    <row r="32" spans="1:7" x14ac:dyDescent="0.2">
      <c r="A32" s="28"/>
      <c r="B32" s="28"/>
      <c r="C32" s="28"/>
      <c r="D32" s="28"/>
      <c r="E32" s="28"/>
      <c r="F32" s="28"/>
      <c r="G32" s="28"/>
    </row>
    <row r="33" spans="1:10" x14ac:dyDescent="0.2">
      <c r="A33" s="28"/>
      <c r="B33" s="28"/>
      <c r="C33" s="28"/>
      <c r="D33" s="28"/>
      <c r="E33" s="28"/>
      <c r="F33" s="28"/>
      <c r="G33" s="28"/>
    </row>
    <row r="34" spans="1:10" x14ac:dyDescent="0.2">
      <c r="A34" s="28"/>
      <c r="B34" s="28"/>
      <c r="C34" s="28"/>
      <c r="D34" s="28"/>
      <c r="E34" s="28"/>
      <c r="F34" s="28"/>
      <c r="G34" s="28"/>
    </row>
    <row r="35" spans="1:10" x14ac:dyDescent="0.2">
      <c r="A35" s="28"/>
      <c r="B35" s="28"/>
      <c r="C35" s="28"/>
      <c r="D35" s="28"/>
      <c r="E35" s="28"/>
      <c r="F35" s="28"/>
      <c r="G35" s="28"/>
    </row>
    <row r="36" spans="1:10" x14ac:dyDescent="0.2">
      <c r="A36" s="28"/>
      <c r="B36" s="28"/>
      <c r="C36" s="28"/>
      <c r="D36" s="28"/>
      <c r="E36" s="28"/>
      <c r="F36" s="28"/>
      <c r="G36" s="28"/>
    </row>
    <row r="37" spans="1:10" x14ac:dyDescent="0.2">
      <c r="A37" s="28"/>
      <c r="B37" s="28"/>
      <c r="C37" s="28"/>
      <c r="D37" s="28"/>
      <c r="E37" s="28"/>
      <c r="F37" s="28"/>
      <c r="G37" s="28"/>
    </row>
    <row r="38" spans="1:10" x14ac:dyDescent="0.2">
      <c r="A38" s="28"/>
      <c r="B38" s="28"/>
      <c r="C38" s="28"/>
      <c r="D38" s="28"/>
      <c r="E38" s="28"/>
      <c r="F38" s="28"/>
      <c r="G38" s="28"/>
    </row>
    <row r="39" spans="1:10" x14ac:dyDescent="0.2">
      <c r="A39" s="28"/>
      <c r="B39" s="28"/>
      <c r="C39" s="28"/>
      <c r="D39" s="28"/>
      <c r="E39" s="28"/>
      <c r="F39" s="28"/>
      <c r="G39" s="28"/>
    </row>
    <row r="40" spans="1:10" x14ac:dyDescent="0.2">
      <c r="A40" s="28"/>
      <c r="B40" s="28"/>
      <c r="C40" s="28"/>
      <c r="D40" s="28"/>
      <c r="E40" s="28"/>
      <c r="F40" s="28"/>
      <c r="G40" s="28"/>
    </row>
    <row r="41" spans="1:10" x14ac:dyDescent="0.2">
      <c r="A41" s="28"/>
      <c r="B41" s="28"/>
      <c r="C41" s="28"/>
      <c r="D41" s="28"/>
      <c r="E41" s="28"/>
      <c r="F41" s="28"/>
      <c r="G41" s="28"/>
    </row>
    <row r="42" spans="1:10" x14ac:dyDescent="0.2">
      <c r="A42" s="28"/>
      <c r="B42" s="28"/>
      <c r="C42" s="28"/>
      <c r="D42" s="28"/>
      <c r="E42" s="28"/>
      <c r="F42" s="28"/>
      <c r="G42" s="28"/>
    </row>
    <row r="43" spans="1:10" x14ac:dyDescent="0.2">
      <c r="A43" s="28"/>
      <c r="B43" s="28"/>
      <c r="C43" s="28"/>
      <c r="D43" s="28"/>
      <c r="E43" s="28"/>
      <c r="F43" s="28"/>
      <c r="G43" s="28"/>
    </row>
    <row r="44" spans="1:10" x14ac:dyDescent="0.2">
      <c r="A44" s="28"/>
      <c r="B44" s="28"/>
      <c r="C44" s="28"/>
      <c r="D44" s="28"/>
      <c r="E44" s="28"/>
      <c r="F44" s="28"/>
      <c r="G44" s="28"/>
    </row>
    <row r="45" spans="1:10" x14ac:dyDescent="0.2">
      <c r="A45" s="28"/>
      <c r="B45" s="28"/>
      <c r="C45" s="28"/>
      <c r="D45" s="28"/>
      <c r="E45" s="28"/>
      <c r="F45" s="28"/>
      <c r="G45" s="28"/>
    </row>
    <row r="46" spans="1:10" x14ac:dyDescent="0.2">
      <c r="A46" s="28"/>
      <c r="B46" s="28"/>
      <c r="C46" s="28"/>
      <c r="D46" s="28"/>
      <c r="E46" s="28"/>
      <c r="F46" s="28"/>
      <c r="G46" s="28"/>
    </row>
    <row r="47" spans="1:10" x14ac:dyDescent="0.2">
      <c r="A47" s="28"/>
      <c r="B47" s="28"/>
      <c r="C47" s="28"/>
      <c r="D47" s="28"/>
      <c r="E47" s="28"/>
      <c r="F47" s="28"/>
      <c r="G47" s="28"/>
      <c r="J47" s="36"/>
    </row>
    <row r="48" spans="1:10" x14ac:dyDescent="0.2">
      <c r="A48" s="28"/>
      <c r="B48" s="28"/>
      <c r="C48" s="28"/>
      <c r="D48" s="28"/>
      <c r="E48" s="28"/>
      <c r="F48" s="28"/>
      <c r="G48" s="28"/>
      <c r="J48" s="36"/>
    </row>
    <row r="49" spans="1:10" x14ac:dyDescent="0.2">
      <c r="A49" s="28"/>
      <c r="B49" s="28"/>
      <c r="C49" s="28"/>
      <c r="D49" s="28"/>
      <c r="E49" s="28"/>
      <c r="F49" s="28"/>
      <c r="G49" s="28"/>
      <c r="J49" s="36"/>
    </row>
    <row r="50" spans="1:10" x14ac:dyDescent="0.2">
      <c r="A50" s="28"/>
      <c r="B50" s="28"/>
      <c r="C50" s="28"/>
      <c r="D50" s="28"/>
      <c r="E50" s="28"/>
      <c r="F50" s="28"/>
      <c r="G50" s="28"/>
    </row>
    <row r="51" spans="1:10" x14ac:dyDescent="0.2">
      <c r="A51" s="28"/>
      <c r="B51" s="28"/>
      <c r="C51" s="28"/>
      <c r="D51" s="28"/>
      <c r="E51" s="28"/>
      <c r="F51" s="28"/>
      <c r="G51" s="28"/>
    </row>
    <row r="52" spans="1:10" x14ac:dyDescent="0.2">
      <c r="A52" s="28"/>
      <c r="B52" s="28"/>
      <c r="C52" s="28"/>
      <c r="D52" s="28"/>
      <c r="E52" s="28"/>
      <c r="F52" s="28"/>
      <c r="G52" s="28"/>
    </row>
    <row r="53" spans="1:10" ht="18" customHeight="1" x14ac:dyDescent="0.2">
      <c r="A53" s="28"/>
      <c r="B53" s="28"/>
      <c r="C53" s="28"/>
      <c r="D53" s="28"/>
      <c r="E53" s="28"/>
      <c r="F53" s="28"/>
      <c r="G53" s="28"/>
    </row>
  </sheetData>
  <mergeCells count="5">
    <mergeCell ref="B6:F6"/>
    <mergeCell ref="B8:F8"/>
    <mergeCell ref="B10:F10"/>
    <mergeCell ref="B11:F11"/>
    <mergeCell ref="B15:F15"/>
  </mergeCells>
  <pageMargins left="0.93" right="0.75" top="0.77" bottom="0.52" header="0.46" footer="0.89"/>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73"/>
  <sheetViews>
    <sheetView showGridLines="0" showZeros="0" workbookViewId="0">
      <selection activeCell="C20" sqref="C20"/>
    </sheetView>
  </sheetViews>
  <sheetFormatPr defaultRowHeight="12.75" x14ac:dyDescent="0.2"/>
  <cols>
    <col min="1" max="1" width="8.28515625" customWidth="1"/>
    <col min="2" max="2" width="3.140625" customWidth="1"/>
    <col min="3" max="3" width="48.7109375" customWidth="1"/>
    <col min="4" max="4" width="18.7109375" style="3" customWidth="1"/>
    <col min="5" max="5" width="11.5703125" customWidth="1"/>
    <col min="6" max="6" width="13.7109375" customWidth="1"/>
    <col min="7" max="7" width="12.42578125" customWidth="1"/>
  </cols>
  <sheetData>
    <row r="1" spans="1:4" ht="18.75" x14ac:dyDescent="0.3">
      <c r="A1" s="6" t="s">
        <v>88</v>
      </c>
      <c r="B1" s="7"/>
      <c r="C1" s="8"/>
      <c r="D1" s="9"/>
    </row>
    <row r="2" spans="1:4" ht="19.5" customHeight="1" x14ac:dyDescent="0.25">
      <c r="A2" s="367" t="s">
        <v>262</v>
      </c>
      <c r="B2" s="367"/>
      <c r="C2" s="367"/>
      <c r="D2" s="367"/>
    </row>
    <row r="3" spans="1:4" ht="16.5" customHeight="1" thickBot="1" x14ac:dyDescent="0.25">
      <c r="A3" s="5"/>
      <c r="B3" s="5"/>
      <c r="C3" s="5"/>
      <c r="D3" s="4"/>
    </row>
    <row r="4" spans="1:4" ht="22.5" customHeight="1" x14ac:dyDescent="0.2">
      <c r="A4" s="10" t="s">
        <v>89</v>
      </c>
      <c r="B4" s="11"/>
      <c r="C4" s="12" t="s">
        <v>1</v>
      </c>
      <c r="D4" s="13" t="s">
        <v>4</v>
      </c>
    </row>
    <row r="5" spans="1:4" ht="22.5" customHeight="1" x14ac:dyDescent="0.25">
      <c r="A5" s="14">
        <v>1</v>
      </c>
      <c r="B5" s="15"/>
      <c r="C5" s="47" t="str">
        <f>BOQ!B5</f>
        <v>PRELIMINARIES</v>
      </c>
      <c r="D5" s="16"/>
    </row>
    <row r="6" spans="1:4" ht="22.5" customHeight="1" x14ac:dyDescent="0.25">
      <c r="A6" s="14">
        <v>2</v>
      </c>
      <c r="B6" s="15"/>
      <c r="C6" s="47" t="str">
        <f>BOQ!B50</f>
        <v>GROUND WORKS</v>
      </c>
      <c r="D6" s="16"/>
    </row>
    <row r="7" spans="1:4" ht="22.5" customHeight="1" x14ac:dyDescent="0.25">
      <c r="A7" s="14">
        <v>3</v>
      </c>
      <c r="B7" s="15"/>
      <c r="C7" s="47" t="str">
        <f>BOQ!B83</f>
        <v>CONCRETE</v>
      </c>
      <c r="D7" s="16"/>
    </row>
    <row r="8" spans="1:4" ht="22.5" customHeight="1" x14ac:dyDescent="0.25">
      <c r="A8" s="14">
        <v>4</v>
      </c>
      <c r="B8" s="15"/>
      <c r="C8" s="47" t="str">
        <f>BOQ!B437</f>
        <v>MASONRY AND PLASTERING</v>
      </c>
      <c r="D8" s="16"/>
    </row>
    <row r="9" spans="1:4" ht="22.5" customHeight="1" x14ac:dyDescent="0.25">
      <c r="A9" s="14">
        <v>5</v>
      </c>
      <c r="B9" s="15"/>
      <c r="C9" s="17" t="str">
        <f>BOQ!B464</f>
        <v>WOODWORK</v>
      </c>
      <c r="D9" s="16"/>
    </row>
    <row r="10" spans="1:4" ht="22.5" customHeight="1" x14ac:dyDescent="0.25">
      <c r="A10" s="14">
        <v>6</v>
      </c>
      <c r="B10" s="15"/>
      <c r="C10" s="17" t="str">
        <f>BOQ!B504</f>
        <v>ROOFING</v>
      </c>
      <c r="D10" s="16"/>
    </row>
    <row r="11" spans="1:4" ht="22.5" customHeight="1" x14ac:dyDescent="0.25">
      <c r="A11" s="14">
        <v>7</v>
      </c>
      <c r="B11" s="15"/>
      <c r="C11" s="47" t="str">
        <f>BOQ!B530</f>
        <v>DOORS AND WINDOWS</v>
      </c>
      <c r="D11" s="16"/>
    </row>
    <row r="12" spans="1:4" ht="22.5" customHeight="1" x14ac:dyDescent="0.25">
      <c r="A12" s="14">
        <v>8</v>
      </c>
      <c r="B12" s="15"/>
      <c r="C12" s="47" t="str">
        <f>BOQ!B597</f>
        <v>CEILINGS</v>
      </c>
      <c r="D12" s="16"/>
    </row>
    <row r="13" spans="1:4" ht="22.5" customHeight="1" x14ac:dyDescent="0.25">
      <c r="A13" s="14">
        <v>9</v>
      </c>
      <c r="B13" s="15"/>
      <c r="C13" s="17" t="str">
        <f>BOQ!B625</f>
        <v>PAINTING</v>
      </c>
      <c r="D13" s="16"/>
    </row>
    <row r="14" spans="1:4" ht="22.5" customHeight="1" x14ac:dyDescent="0.25">
      <c r="A14" s="14">
        <v>10</v>
      </c>
      <c r="B14" s="15"/>
      <c r="C14" s="17" t="str">
        <f>BOQ!B649</f>
        <v>FINISHES</v>
      </c>
      <c r="D14" s="16"/>
    </row>
    <row r="15" spans="1:4" ht="22.5" customHeight="1" x14ac:dyDescent="0.25">
      <c r="A15" s="14">
        <v>11</v>
      </c>
      <c r="B15" s="15"/>
      <c r="C15" s="17" t="str">
        <f>BOQ!B726</f>
        <v>FIRE FIGHTING SYSTEM</v>
      </c>
      <c r="D15" s="16"/>
    </row>
    <row r="16" spans="1:4" ht="22.5" customHeight="1" x14ac:dyDescent="0.25">
      <c r="A16" s="14">
        <v>12</v>
      </c>
      <c r="B16" s="15"/>
      <c r="C16" s="17" t="str">
        <f>BOQ!B762</f>
        <v>HYDRAULICS &amp; DRAINAGE</v>
      </c>
      <c r="D16" s="16"/>
    </row>
    <row r="17" spans="1:5" ht="22.5" customHeight="1" x14ac:dyDescent="0.25">
      <c r="A17" s="14">
        <v>13</v>
      </c>
      <c r="B17" s="15"/>
      <c r="C17" s="17" t="str">
        <f>BOQ!B815</f>
        <v>ELECTRICAL INSTALLATIONS</v>
      </c>
      <c r="D17" s="16"/>
    </row>
    <row r="18" spans="1:5" ht="22.5" customHeight="1" x14ac:dyDescent="0.25">
      <c r="A18" s="14">
        <v>14</v>
      </c>
      <c r="B18" s="15"/>
      <c r="C18" s="17" t="str">
        <f>BOQ!B975</f>
        <v>AIR-CONDITIONING SYSTEM</v>
      </c>
      <c r="D18" s="16"/>
    </row>
    <row r="19" spans="1:5" ht="22.5" customHeight="1" x14ac:dyDescent="0.25">
      <c r="A19" s="14">
        <v>15</v>
      </c>
      <c r="B19" s="15"/>
      <c r="C19" s="17" t="str">
        <f>BOQ!B1221</f>
        <v>PAVEMENT</v>
      </c>
      <c r="D19" s="16"/>
    </row>
    <row r="20" spans="1:5" ht="22.5" customHeight="1" x14ac:dyDescent="0.25">
      <c r="A20" s="14">
        <v>16</v>
      </c>
      <c r="B20" s="15"/>
      <c r="C20" s="17" t="str">
        <f>BOQ!B1235</f>
        <v>COMMON WORKS</v>
      </c>
      <c r="D20" s="16"/>
    </row>
    <row r="21" spans="1:5" ht="22.5" customHeight="1" x14ac:dyDescent="0.25">
      <c r="A21" s="14">
        <v>17</v>
      </c>
      <c r="B21" s="15"/>
      <c r="C21" s="17" t="str">
        <f>BOQ!B1286</f>
        <v>SOLAR PV SYSTEM</v>
      </c>
      <c r="D21" s="16"/>
    </row>
    <row r="22" spans="1:5" ht="22.5" customHeight="1" x14ac:dyDescent="0.25">
      <c r="A22" s="14">
        <v>18</v>
      </c>
      <c r="B22" s="15"/>
      <c r="C22" s="17" t="str">
        <f>BOQ!B1297</f>
        <v>TENDERER'S ADJUSTMENTS</v>
      </c>
      <c r="D22" s="16"/>
    </row>
    <row r="23" spans="1:5" ht="22.5" customHeight="1" x14ac:dyDescent="0.25">
      <c r="A23" s="14"/>
      <c r="B23" s="15"/>
      <c r="C23" s="17"/>
      <c r="D23" s="16"/>
    </row>
    <row r="24" spans="1:5" ht="22.5" customHeight="1" x14ac:dyDescent="0.25">
      <c r="A24" s="14"/>
      <c r="B24" s="15"/>
      <c r="C24" s="18"/>
      <c r="D24" s="16"/>
    </row>
    <row r="25" spans="1:5" ht="22.5" customHeight="1" x14ac:dyDescent="0.25">
      <c r="A25" s="40"/>
      <c r="B25" s="41"/>
      <c r="C25" s="42" t="s">
        <v>90</v>
      </c>
      <c r="D25" s="43">
        <f>SUM(D5:D18)</f>
        <v>0</v>
      </c>
    </row>
    <row r="26" spans="1:5" ht="22.5" customHeight="1" x14ac:dyDescent="0.25">
      <c r="A26" s="45"/>
      <c r="B26" s="45"/>
      <c r="C26" s="44" t="s">
        <v>213</v>
      </c>
      <c r="D26" s="46"/>
      <c r="E26" s="2"/>
    </row>
    <row r="27" spans="1:5" ht="22.5" customHeight="1" x14ac:dyDescent="0.25">
      <c r="A27" s="45"/>
      <c r="B27" s="45"/>
      <c r="C27" s="44" t="s">
        <v>214</v>
      </c>
      <c r="D27" s="46"/>
      <c r="E27" s="1"/>
    </row>
    <row r="28" spans="1:5" ht="22.5" customHeight="1" x14ac:dyDescent="0.25">
      <c r="A28" s="45"/>
      <c r="B28" s="45"/>
      <c r="C28" s="44" t="s">
        <v>215</v>
      </c>
      <c r="D28" s="46"/>
    </row>
    <row r="29" spans="1:5" ht="22.5" customHeight="1" x14ac:dyDescent="0.25">
      <c r="A29" s="45"/>
      <c r="B29" s="45"/>
      <c r="C29" s="44" t="s">
        <v>216</v>
      </c>
      <c r="D29" s="46"/>
    </row>
    <row r="54" ht="9" customHeight="1" x14ac:dyDescent="0.2"/>
    <row r="65" ht="64.5" customHeight="1" x14ac:dyDescent="0.2"/>
    <row r="89" ht="9" customHeight="1" x14ac:dyDescent="0.2"/>
    <row r="93" ht="83.25" customHeight="1" x14ac:dyDescent="0.2"/>
    <row r="99" ht="65.25" customHeight="1" x14ac:dyDescent="0.2"/>
    <row r="104" ht="9" customHeight="1" x14ac:dyDescent="0.2"/>
    <row r="186" ht="9" customHeight="1" x14ac:dyDescent="0.2"/>
    <row r="270" ht="9" customHeight="1" x14ac:dyDescent="0.2"/>
    <row r="373" ht="17.25" customHeight="1" x14ac:dyDescent="0.2"/>
    <row r="376" ht="15" customHeight="1" x14ac:dyDescent="0.2"/>
    <row r="377" ht="71.25" customHeight="1" x14ac:dyDescent="0.2"/>
    <row r="378" ht="73.5" customHeight="1" x14ac:dyDescent="0.2"/>
    <row r="379" ht="43.5" customHeight="1" x14ac:dyDescent="0.2"/>
    <row r="390" ht="30.75" customHeight="1" x14ac:dyDescent="0.2"/>
    <row r="463" ht="9" customHeight="1" x14ac:dyDescent="0.2"/>
    <row r="485" ht="20.25" customHeight="1" x14ac:dyDescent="0.2"/>
    <row r="486" ht="6.75" customHeight="1" x14ac:dyDescent="0.2"/>
    <row r="488" ht="12.75" customHeight="1" x14ac:dyDescent="0.2"/>
    <row r="558" ht="9" customHeight="1" x14ac:dyDescent="0.2"/>
    <row r="560" ht="15.75" customHeight="1" x14ac:dyDescent="0.2"/>
    <row r="561" ht="15.75" customHeight="1" x14ac:dyDescent="0.2"/>
    <row r="562" ht="65.25" customHeight="1" x14ac:dyDescent="0.2"/>
    <row r="563" ht="15.75" customHeight="1" x14ac:dyDescent="0.2"/>
    <row r="564" ht="15.75" customHeight="1" x14ac:dyDescent="0.2"/>
    <row r="565" ht="46.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33" customHeight="1" x14ac:dyDescent="0.2"/>
    <row r="574" ht="15.75" customHeight="1" x14ac:dyDescent="0.2"/>
    <row r="575" ht="15.75" customHeight="1" x14ac:dyDescent="0.2"/>
    <row r="576" ht="15.75" customHeight="1" x14ac:dyDescent="0.2"/>
    <row r="577" ht="15.75" customHeight="1" x14ac:dyDescent="0.2"/>
    <row r="578" ht="15.75" customHeight="1" x14ac:dyDescent="0.2"/>
    <row r="579" ht="30.75" customHeight="1" x14ac:dyDescent="0.2"/>
    <row r="580" ht="33.75" customHeight="1" x14ac:dyDescent="0.2"/>
    <row r="581" ht="15.75" customHeight="1" x14ac:dyDescent="0.2"/>
    <row r="582" ht="15.75" customHeight="1" x14ac:dyDescent="0.2"/>
    <row r="583" ht="15.75" customHeight="1" x14ac:dyDescent="0.2"/>
    <row r="584" ht="15.75" customHeight="1" x14ac:dyDescent="0.2"/>
    <row r="587" ht="15.75" customHeight="1" x14ac:dyDescent="0.2"/>
    <row r="588" ht="9" customHeight="1" x14ac:dyDescent="0.2"/>
    <row r="589" ht="15.75" customHeight="1" x14ac:dyDescent="0.2"/>
    <row r="590" ht="15.75" customHeight="1" x14ac:dyDescent="0.2"/>
    <row r="591" ht="15.75" customHeight="1" x14ac:dyDescent="0.2"/>
    <row r="592" ht="63"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27" ht="9" customHeight="1" x14ac:dyDescent="0.2"/>
    <row r="642" ht="30.75" customHeight="1" x14ac:dyDescent="0.2"/>
    <row r="643" ht="15.75" customHeight="1" x14ac:dyDescent="0.2"/>
    <row r="644" ht="15.75" customHeight="1" x14ac:dyDescent="0.2"/>
    <row r="645" ht="15.75" customHeight="1" x14ac:dyDescent="0.2"/>
    <row r="646" ht="15.75" customHeight="1" x14ac:dyDescent="0.2"/>
    <row r="647" ht="31.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64.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72" ht="9" customHeight="1" x14ac:dyDescent="0.2"/>
    <row r="673" ht="20.25" customHeight="1" x14ac:dyDescent="0.2"/>
    <row r="674" ht="15.75" customHeight="1" x14ac:dyDescent="0.2"/>
    <row r="711" ht="9" customHeight="1" x14ac:dyDescent="0.2"/>
    <row r="771" ht="9" customHeight="1" x14ac:dyDescent="0.2"/>
    <row r="773" ht="15.75" customHeight="1" x14ac:dyDescent="0.2"/>
    <row r="774" ht="15.75" customHeight="1" x14ac:dyDescent="0.2"/>
    <row r="775" ht="15.75" customHeight="1" x14ac:dyDescent="0.2"/>
    <row r="776" ht="80.25" customHeight="1" x14ac:dyDescent="0.2"/>
    <row r="777" ht="31.5" customHeight="1" x14ac:dyDescent="0.2"/>
    <row r="778" ht="15.75" customHeight="1" x14ac:dyDescent="0.2"/>
    <row r="779" ht="15.75" customHeight="1" x14ac:dyDescent="0.2"/>
    <row r="780" ht="15.75" customHeight="1" x14ac:dyDescent="0.2"/>
    <row r="781" ht="15.75" customHeight="1" x14ac:dyDescent="0.2"/>
    <row r="782" ht="30"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8.75" customHeight="1" x14ac:dyDescent="0.2"/>
    <row r="790" ht="15.75" customHeight="1" x14ac:dyDescent="0.2"/>
    <row r="791" ht="15.75" customHeight="1" x14ac:dyDescent="0.2"/>
    <row r="792" ht="15.75" customHeight="1" x14ac:dyDescent="0.2"/>
    <row r="793" ht="15.75" customHeight="1" x14ac:dyDescent="0.2"/>
    <row r="794" ht="30.75" customHeight="1" x14ac:dyDescent="0.2"/>
    <row r="795" ht="30" customHeight="1" x14ac:dyDescent="0.2"/>
    <row r="796" ht="15.75" customHeight="1" x14ac:dyDescent="0.2"/>
    <row r="797" ht="15.75" customHeight="1" x14ac:dyDescent="0.2"/>
    <row r="798" ht="31.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33.75" customHeight="1" x14ac:dyDescent="0.2"/>
    <row r="808" ht="15.75" customHeight="1" x14ac:dyDescent="0.2"/>
    <row r="809" ht="15.75" customHeight="1" x14ac:dyDescent="0.2"/>
    <row r="810" ht="47.25" customHeight="1" x14ac:dyDescent="0.2"/>
    <row r="811" ht="15.75" customHeight="1" x14ac:dyDescent="0.2"/>
    <row r="812" ht="15.75" customHeight="1" x14ac:dyDescent="0.2"/>
    <row r="813" ht="15.75" customHeight="1" x14ac:dyDescent="0.2"/>
    <row r="814" ht="78.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63" customHeight="1" x14ac:dyDescent="0.2"/>
    <row r="825" ht="15.75" customHeight="1" x14ac:dyDescent="0.2"/>
    <row r="826" ht="15.75" customHeight="1" x14ac:dyDescent="0.2"/>
    <row r="827" ht="50.25" customHeight="1" x14ac:dyDescent="0.2"/>
    <row r="828" ht="15.75" customHeight="1" x14ac:dyDescent="0.2"/>
    <row r="831" ht="24.75" customHeight="1" x14ac:dyDescent="0.2"/>
    <row r="832" ht="9" customHeight="1" x14ac:dyDescent="0.2"/>
    <row r="833" ht="15.75" customHeight="1" x14ac:dyDescent="0.2"/>
    <row r="834" ht="15.75" customHeight="1" x14ac:dyDescent="0.2"/>
    <row r="835"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5" ht="15.75" customHeight="1" x14ac:dyDescent="0.2"/>
    <row r="846" ht="15.75" customHeight="1" x14ac:dyDescent="0.2"/>
    <row r="847" ht="15.75" customHeight="1" x14ac:dyDescent="0.2"/>
    <row r="848" ht="15.75" customHeight="1" x14ac:dyDescent="0.2"/>
    <row r="853" ht="15.75" customHeight="1" x14ac:dyDescent="0.2"/>
    <row r="854" ht="15.75" customHeight="1" x14ac:dyDescent="0.2"/>
    <row r="864" ht="15.75" customHeight="1" x14ac:dyDescent="0.2"/>
    <row r="865"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3" ht="16.5" customHeight="1" x14ac:dyDescent="0.2"/>
  </sheetData>
  <mergeCells count="1">
    <mergeCell ref="A2:D2"/>
  </mergeCells>
  <phoneticPr fontId="0" type="noConversion"/>
  <printOptions horizontalCentered="1" gridLinesSet="0"/>
  <pageMargins left="0.94" right="0.59" top="0.83" bottom="1.1599999999999999" header="0.5" footer="0.65"/>
  <pageSetup paperSize="9" orientation="portrait" useFirstPageNumber="1" horizontalDpi="4294967295" r:id="rId1"/>
  <headerFooter alignWithMargins="0">
    <oddHeader xml:space="preserve">&amp;R&amp;"Times New Roman,Italic"&amp;13Summary&amp;"Times New Roman,Regular"&amp;10
</oddHeader>
    <oddFooter xml:space="preserve">&amp;L&amp;"Times New Roman,Regular"&amp;8March 2021&amp;C&amp;"Times New Roman,Bold"
</oddFooter>
  </headerFooter>
  <rowBreaks count="7" manualBreakCount="7">
    <brk id="84" max="65535" man="1"/>
    <brk id="368" max="65535" man="1"/>
    <brk id="458" max="65535" man="1"/>
    <brk id="622" max="65535" man="1"/>
    <brk id="667" max="65535" man="1"/>
    <brk id="706" max="65535" man="1"/>
    <brk id="766"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Y1344"/>
  <sheetViews>
    <sheetView showGridLines="0" tabSelected="1" topLeftCell="A1283" zoomScale="130" zoomScaleNormal="130" zoomScaleSheetLayoutView="100" workbookViewId="0">
      <selection activeCell="B1293" sqref="B1293"/>
    </sheetView>
  </sheetViews>
  <sheetFormatPr defaultRowHeight="14.25" x14ac:dyDescent="0.2"/>
  <cols>
    <col min="1" max="1" width="7.85546875" style="354" customWidth="1"/>
    <col min="2" max="2" width="57.28515625" style="77" customWidth="1"/>
    <col min="3" max="3" width="6.5703125" style="355" customWidth="1"/>
    <col min="4" max="4" width="10" style="358" customWidth="1"/>
    <col min="5" max="5" width="11.5703125" style="77" bestFit="1" customWidth="1"/>
    <col min="6" max="6" width="13.42578125" style="357" bestFit="1" customWidth="1"/>
    <col min="7" max="8" width="9.140625" style="77"/>
    <col min="9" max="9" width="11.85546875" style="77" bestFit="1" customWidth="1"/>
    <col min="10" max="16384" width="9.140625" style="77"/>
  </cols>
  <sheetData>
    <row r="1" spans="1:6" x14ac:dyDescent="0.2">
      <c r="A1" s="71"/>
      <c r="B1" s="72"/>
      <c r="C1" s="73"/>
      <c r="D1" s="74"/>
      <c r="E1" s="75"/>
      <c r="F1" s="76"/>
    </row>
    <row r="2" spans="1:6" x14ac:dyDescent="0.2">
      <c r="A2" s="19" t="s">
        <v>0</v>
      </c>
      <c r="B2" s="20" t="s">
        <v>1</v>
      </c>
      <c r="C2" s="20" t="s">
        <v>2</v>
      </c>
      <c r="D2" s="21" t="s">
        <v>3</v>
      </c>
      <c r="E2" s="26" t="s">
        <v>201</v>
      </c>
      <c r="F2" s="22" t="s">
        <v>4</v>
      </c>
    </row>
    <row r="3" spans="1:6" x14ac:dyDescent="0.2">
      <c r="A3" s="78"/>
      <c r="B3" s="23"/>
      <c r="C3" s="23"/>
      <c r="D3" s="24"/>
      <c r="E3" s="23"/>
      <c r="F3" s="25"/>
    </row>
    <row r="4" spans="1:6" x14ac:dyDescent="0.2">
      <c r="A4" s="79"/>
      <c r="B4" s="80" t="s">
        <v>5</v>
      </c>
      <c r="C4" s="81"/>
      <c r="D4" s="82"/>
      <c r="E4" s="81"/>
      <c r="F4" s="83"/>
    </row>
    <row r="5" spans="1:6" x14ac:dyDescent="0.2">
      <c r="A5" s="84"/>
      <c r="B5" s="85" t="s">
        <v>6</v>
      </c>
      <c r="C5" s="86"/>
      <c r="D5" s="87"/>
      <c r="E5" s="86"/>
      <c r="F5" s="88"/>
    </row>
    <row r="6" spans="1:6" x14ac:dyDescent="0.2">
      <c r="A6" s="84"/>
      <c r="B6" s="89"/>
      <c r="C6" s="86"/>
      <c r="D6" s="87"/>
      <c r="E6" s="90"/>
      <c r="F6" s="91"/>
    </row>
    <row r="7" spans="1:6" x14ac:dyDescent="0.2">
      <c r="A7" s="84">
        <v>1.1000000000000001</v>
      </c>
      <c r="B7" s="92" t="s">
        <v>7</v>
      </c>
      <c r="C7" s="86"/>
      <c r="D7" s="87"/>
      <c r="E7" s="90"/>
      <c r="F7" s="91"/>
    </row>
    <row r="8" spans="1:6" x14ac:dyDescent="0.2">
      <c r="A8" s="93" t="s">
        <v>8</v>
      </c>
      <c r="B8" s="94" t="s">
        <v>9</v>
      </c>
      <c r="C8" s="86"/>
      <c r="D8" s="87"/>
      <c r="E8" s="90"/>
      <c r="F8" s="91"/>
    </row>
    <row r="9" spans="1:6" x14ac:dyDescent="0.2">
      <c r="A9" s="95"/>
      <c r="B9" s="96" t="s">
        <v>10</v>
      </c>
      <c r="C9" s="86"/>
      <c r="D9" s="87"/>
      <c r="E9" s="90"/>
      <c r="F9" s="91"/>
    </row>
    <row r="10" spans="1:6" x14ac:dyDescent="0.2">
      <c r="A10" s="95"/>
      <c r="B10" s="96" t="s">
        <v>11</v>
      </c>
      <c r="C10" s="86"/>
      <c r="D10" s="87"/>
      <c r="E10" s="90"/>
      <c r="F10" s="91"/>
    </row>
    <row r="11" spans="1:6" x14ac:dyDescent="0.2">
      <c r="A11" s="95"/>
      <c r="B11" s="96" t="s">
        <v>12</v>
      </c>
      <c r="C11" s="86"/>
      <c r="D11" s="87"/>
      <c r="E11" s="90"/>
      <c r="F11" s="91"/>
    </row>
    <row r="12" spans="1:6" x14ac:dyDescent="0.2">
      <c r="A12" s="95"/>
      <c r="B12" s="96" t="s">
        <v>13</v>
      </c>
      <c r="C12" s="86"/>
      <c r="D12" s="97"/>
      <c r="E12" s="90"/>
      <c r="F12" s="91"/>
    </row>
    <row r="13" spans="1:6" x14ac:dyDescent="0.2">
      <c r="A13" s="95"/>
      <c r="B13" s="96" t="s">
        <v>14</v>
      </c>
      <c r="C13" s="86"/>
      <c r="D13" s="97"/>
      <c r="E13" s="90"/>
      <c r="F13" s="91"/>
    </row>
    <row r="14" spans="1:6" x14ac:dyDescent="0.2">
      <c r="A14" s="95"/>
      <c r="B14" s="96" t="s">
        <v>15</v>
      </c>
      <c r="C14" s="86"/>
      <c r="D14" s="97"/>
      <c r="E14" s="90"/>
      <c r="F14" s="91"/>
    </row>
    <row r="15" spans="1:6" x14ac:dyDescent="0.2">
      <c r="A15" s="95"/>
      <c r="B15" s="96" t="s">
        <v>16</v>
      </c>
      <c r="C15" s="86"/>
      <c r="D15" s="97"/>
      <c r="E15" s="90"/>
      <c r="F15" s="91"/>
    </row>
    <row r="16" spans="1:6" x14ac:dyDescent="0.2">
      <c r="A16" s="95"/>
      <c r="B16" s="96" t="s">
        <v>17</v>
      </c>
      <c r="C16" s="86"/>
      <c r="D16" s="97"/>
      <c r="E16" s="90"/>
      <c r="F16" s="91"/>
    </row>
    <row r="17" spans="1:6" x14ac:dyDescent="0.2">
      <c r="A17" s="95"/>
      <c r="B17" s="96" t="s">
        <v>18</v>
      </c>
      <c r="C17" s="86"/>
      <c r="D17" s="97"/>
      <c r="E17" s="90"/>
      <c r="F17" s="91"/>
    </row>
    <row r="18" spans="1:6" x14ac:dyDescent="0.2">
      <c r="A18" s="95"/>
      <c r="B18" s="96" t="s">
        <v>19</v>
      </c>
      <c r="C18" s="86"/>
      <c r="D18" s="97"/>
      <c r="E18" s="90"/>
      <c r="F18" s="91"/>
    </row>
    <row r="19" spans="1:6" x14ac:dyDescent="0.2">
      <c r="A19" s="95"/>
      <c r="B19" s="96" t="s">
        <v>20</v>
      </c>
      <c r="C19" s="86"/>
      <c r="D19" s="97"/>
      <c r="E19" s="90"/>
      <c r="F19" s="91"/>
    </row>
    <row r="20" spans="1:6" x14ac:dyDescent="0.2">
      <c r="A20" s="95"/>
      <c r="B20" s="98"/>
      <c r="C20" s="86"/>
      <c r="D20" s="97"/>
      <c r="E20" s="90"/>
      <c r="F20" s="91"/>
    </row>
    <row r="21" spans="1:6" x14ac:dyDescent="0.2">
      <c r="A21" s="99">
        <v>1.2</v>
      </c>
      <c r="B21" s="100" t="s">
        <v>21</v>
      </c>
      <c r="C21" s="60"/>
      <c r="D21" s="101"/>
      <c r="E21" s="62"/>
      <c r="F21" s="63"/>
    </row>
    <row r="22" spans="1:6" ht="42.75" x14ac:dyDescent="0.2">
      <c r="A22" s="102">
        <v>1</v>
      </c>
      <c r="B22" s="103" t="s">
        <v>22</v>
      </c>
      <c r="C22" s="60" t="s">
        <v>23</v>
      </c>
      <c r="D22" s="61">
        <v>1</v>
      </c>
      <c r="E22" s="104"/>
      <c r="F22" s="63"/>
    </row>
    <row r="23" spans="1:6" x14ac:dyDescent="0.2">
      <c r="A23" s="105"/>
      <c r="B23" s="106"/>
      <c r="C23" s="60"/>
      <c r="D23" s="61"/>
      <c r="E23" s="62"/>
      <c r="F23" s="63"/>
    </row>
    <row r="24" spans="1:6" x14ac:dyDescent="0.2">
      <c r="A24" s="107">
        <v>1.3</v>
      </c>
      <c r="B24" s="100" t="s">
        <v>24</v>
      </c>
      <c r="C24" s="60"/>
      <c r="D24" s="61"/>
      <c r="E24" s="104"/>
      <c r="F24" s="63"/>
    </row>
    <row r="25" spans="1:6" x14ac:dyDescent="0.2">
      <c r="A25" s="102">
        <v>1</v>
      </c>
      <c r="B25" s="108" t="s">
        <v>25</v>
      </c>
      <c r="C25" s="60" t="s">
        <v>26</v>
      </c>
      <c r="D25" s="61">
        <v>1</v>
      </c>
      <c r="E25" s="104"/>
      <c r="F25" s="63"/>
    </row>
    <row r="26" spans="1:6" x14ac:dyDescent="0.2">
      <c r="A26" s="102"/>
      <c r="B26" s="108"/>
      <c r="C26" s="60"/>
      <c r="D26" s="61"/>
      <c r="E26" s="104"/>
      <c r="F26" s="63"/>
    </row>
    <row r="27" spans="1:6" x14ac:dyDescent="0.2">
      <c r="A27" s="107">
        <v>1.4</v>
      </c>
      <c r="B27" s="100" t="s">
        <v>496</v>
      </c>
      <c r="C27" s="60"/>
      <c r="D27" s="61"/>
      <c r="E27" s="104"/>
      <c r="F27" s="63"/>
    </row>
    <row r="28" spans="1:6" ht="42.75" x14ac:dyDescent="0.2">
      <c r="A28" s="102">
        <v>1</v>
      </c>
      <c r="B28" s="109" t="s">
        <v>497</v>
      </c>
      <c r="C28" s="60" t="s">
        <v>23</v>
      </c>
      <c r="D28" s="61">
        <v>1</v>
      </c>
      <c r="E28" s="104"/>
      <c r="F28" s="63"/>
    </row>
    <row r="29" spans="1:6" x14ac:dyDescent="0.2">
      <c r="A29" s="102"/>
      <c r="B29" s="108"/>
      <c r="C29" s="60"/>
      <c r="D29" s="61"/>
      <c r="E29" s="104"/>
      <c r="F29" s="63"/>
    </row>
    <row r="30" spans="1:6" x14ac:dyDescent="0.2">
      <c r="A30" s="107">
        <v>1.5</v>
      </c>
      <c r="B30" s="100" t="s">
        <v>498</v>
      </c>
      <c r="C30" s="60"/>
      <c r="D30" s="61"/>
      <c r="E30" s="104"/>
      <c r="F30" s="63"/>
    </row>
    <row r="31" spans="1:6" ht="42.75" x14ac:dyDescent="0.2">
      <c r="A31" s="102">
        <v>1</v>
      </c>
      <c r="B31" s="109" t="s">
        <v>499</v>
      </c>
      <c r="C31" s="60" t="s">
        <v>23</v>
      </c>
      <c r="D31" s="61">
        <v>1</v>
      </c>
      <c r="E31" s="104"/>
      <c r="F31" s="63"/>
    </row>
    <row r="32" spans="1:6" x14ac:dyDescent="0.2">
      <c r="A32" s="102"/>
      <c r="B32" s="108"/>
      <c r="C32" s="60"/>
      <c r="D32" s="61"/>
      <c r="E32" s="104"/>
      <c r="F32" s="63"/>
    </row>
    <row r="33" spans="1:6" x14ac:dyDescent="0.2">
      <c r="A33" s="107">
        <v>1.6</v>
      </c>
      <c r="B33" s="100" t="s">
        <v>500</v>
      </c>
      <c r="C33" s="60"/>
      <c r="D33" s="61"/>
      <c r="E33" s="104"/>
      <c r="F33" s="63"/>
    </row>
    <row r="34" spans="1:6" ht="57" x14ac:dyDescent="0.2">
      <c r="A34" s="102">
        <v>1</v>
      </c>
      <c r="B34" s="109" t="s">
        <v>648</v>
      </c>
      <c r="C34" s="60" t="s">
        <v>23</v>
      </c>
      <c r="D34" s="61">
        <v>1</v>
      </c>
      <c r="E34" s="104"/>
      <c r="F34" s="63"/>
    </row>
    <row r="35" spans="1:6" x14ac:dyDescent="0.2">
      <c r="A35" s="105"/>
      <c r="B35" s="110"/>
      <c r="C35" s="60"/>
      <c r="D35" s="61"/>
      <c r="E35" s="62"/>
      <c r="F35" s="63"/>
    </row>
    <row r="36" spans="1:6" x14ac:dyDescent="0.2">
      <c r="A36" s="111">
        <v>1.7</v>
      </c>
      <c r="B36" s="100" t="s">
        <v>27</v>
      </c>
      <c r="C36" s="110"/>
      <c r="D36" s="61"/>
      <c r="E36" s="62"/>
      <c r="F36" s="63"/>
    </row>
    <row r="37" spans="1:6" ht="28.5" x14ac:dyDescent="0.2">
      <c r="A37" s="102">
        <v>1</v>
      </c>
      <c r="B37" s="109" t="s">
        <v>28</v>
      </c>
      <c r="C37" s="60" t="s">
        <v>23</v>
      </c>
      <c r="D37" s="61">
        <v>1</v>
      </c>
      <c r="E37" s="104"/>
      <c r="F37" s="63"/>
    </row>
    <row r="38" spans="1:6" x14ac:dyDescent="0.2">
      <c r="A38" s="105"/>
      <c r="B38" s="110"/>
      <c r="C38" s="60"/>
      <c r="D38" s="61"/>
      <c r="E38" s="62"/>
      <c r="F38" s="63"/>
    </row>
    <row r="39" spans="1:6" x14ac:dyDescent="0.2">
      <c r="A39" s="111">
        <v>1.8</v>
      </c>
      <c r="B39" s="100" t="s">
        <v>501</v>
      </c>
      <c r="C39" s="60"/>
      <c r="D39" s="61"/>
      <c r="E39" s="62"/>
      <c r="F39" s="63"/>
    </row>
    <row r="40" spans="1:6" ht="99.75" x14ac:dyDescent="0.2">
      <c r="A40" s="102">
        <v>1</v>
      </c>
      <c r="B40" s="109" t="s">
        <v>502</v>
      </c>
      <c r="C40" s="60" t="s">
        <v>26</v>
      </c>
      <c r="D40" s="61">
        <v>15</v>
      </c>
      <c r="E40" s="62"/>
      <c r="F40" s="63"/>
    </row>
    <row r="41" spans="1:6" x14ac:dyDescent="0.2">
      <c r="A41" s="102"/>
      <c r="B41" s="109"/>
      <c r="C41" s="60"/>
      <c r="D41" s="61"/>
      <c r="E41" s="62"/>
      <c r="F41" s="63"/>
    </row>
    <row r="42" spans="1:6" x14ac:dyDescent="0.2">
      <c r="A42" s="111">
        <v>1.9</v>
      </c>
      <c r="B42" s="100" t="s">
        <v>586</v>
      </c>
      <c r="C42" s="60"/>
      <c r="D42" s="61"/>
      <c r="E42" s="62"/>
      <c r="F42" s="63"/>
    </row>
    <row r="43" spans="1:6" ht="28.5" x14ac:dyDescent="0.2">
      <c r="A43" s="102">
        <v>1</v>
      </c>
      <c r="B43" s="109" t="s">
        <v>587</v>
      </c>
      <c r="C43" s="60"/>
      <c r="D43" s="61"/>
      <c r="E43" s="62"/>
      <c r="F43" s="63"/>
    </row>
    <row r="44" spans="1:6" ht="99.75" x14ac:dyDescent="0.2">
      <c r="A44" s="102"/>
      <c r="B44" s="109" t="s">
        <v>588</v>
      </c>
      <c r="C44" s="60" t="s">
        <v>0</v>
      </c>
      <c r="D44" s="61">
        <v>1</v>
      </c>
      <c r="E44" s="62"/>
      <c r="F44" s="63"/>
    </row>
    <row r="45" spans="1:6" x14ac:dyDescent="0.2">
      <c r="A45" s="102"/>
      <c r="B45" s="109"/>
      <c r="C45" s="60"/>
      <c r="D45" s="61"/>
      <c r="E45" s="62"/>
      <c r="F45" s="63"/>
    </row>
    <row r="46" spans="1:6" x14ac:dyDescent="0.2">
      <c r="A46" s="105"/>
      <c r="B46" s="110"/>
      <c r="C46" s="60"/>
      <c r="D46" s="112"/>
      <c r="E46" s="62"/>
      <c r="F46" s="63"/>
    </row>
    <row r="47" spans="1:6" x14ac:dyDescent="0.2">
      <c r="A47" s="113"/>
      <c r="B47" s="114" t="s">
        <v>29</v>
      </c>
      <c r="C47" s="115"/>
      <c r="D47" s="116"/>
      <c r="E47" s="117"/>
      <c r="F47" s="118"/>
    </row>
    <row r="48" spans="1:6" s="125" customFormat="1" x14ac:dyDescent="0.2">
      <c r="A48" s="119"/>
      <c r="B48" s="120" t="s">
        <v>30</v>
      </c>
      <c r="C48" s="121"/>
      <c r="D48" s="122"/>
      <c r="E48" s="123"/>
      <c r="F48" s="124"/>
    </row>
    <row r="49" spans="1:6" x14ac:dyDescent="0.2">
      <c r="A49" s="84"/>
      <c r="B49" s="126" t="s">
        <v>31</v>
      </c>
      <c r="C49" s="86"/>
      <c r="D49" s="87"/>
      <c r="E49" s="90"/>
      <c r="F49" s="91"/>
    </row>
    <row r="50" spans="1:6" x14ac:dyDescent="0.2">
      <c r="A50" s="84"/>
      <c r="B50" s="85" t="s">
        <v>32</v>
      </c>
      <c r="C50" s="127"/>
      <c r="D50" s="87"/>
      <c r="E50" s="128"/>
      <c r="F50" s="129"/>
    </row>
    <row r="51" spans="1:6" x14ac:dyDescent="0.2">
      <c r="A51" s="84"/>
      <c r="B51" s="89"/>
      <c r="C51" s="86"/>
      <c r="D51" s="87"/>
      <c r="E51" s="90"/>
      <c r="F51" s="91"/>
    </row>
    <row r="52" spans="1:6" x14ac:dyDescent="0.2">
      <c r="A52" s="84">
        <v>2.1</v>
      </c>
      <c r="B52" s="130" t="s">
        <v>33</v>
      </c>
      <c r="C52" s="86"/>
      <c r="D52" s="87"/>
      <c r="E52" s="90"/>
      <c r="F52" s="91"/>
    </row>
    <row r="53" spans="1:6" ht="57" x14ac:dyDescent="0.2">
      <c r="A53" s="95"/>
      <c r="B53" s="131" t="s">
        <v>117</v>
      </c>
      <c r="C53" s="132"/>
      <c r="D53" s="87"/>
      <c r="E53" s="90"/>
      <c r="F53" s="91"/>
    </row>
    <row r="54" spans="1:6" x14ac:dyDescent="0.2">
      <c r="A54" s="95"/>
      <c r="B54" s="133"/>
      <c r="C54" s="132"/>
      <c r="D54" s="87"/>
      <c r="E54" s="90"/>
      <c r="F54" s="91"/>
    </row>
    <row r="55" spans="1:6" x14ac:dyDescent="0.2">
      <c r="A55" s="99">
        <v>2.2000000000000002</v>
      </c>
      <c r="B55" s="134" t="s">
        <v>34</v>
      </c>
      <c r="C55" s="60"/>
      <c r="D55" s="135"/>
      <c r="E55" s="62"/>
      <c r="F55" s="63"/>
    </row>
    <row r="56" spans="1:6" ht="28.5" x14ac:dyDescent="0.2">
      <c r="A56" s="102">
        <v>1</v>
      </c>
      <c r="B56" s="136" t="s">
        <v>35</v>
      </c>
      <c r="C56" s="60" t="s">
        <v>36</v>
      </c>
      <c r="D56" s="137">
        <v>1924</v>
      </c>
      <c r="E56" s="62"/>
      <c r="F56" s="63"/>
    </row>
    <row r="57" spans="1:6" x14ac:dyDescent="0.2">
      <c r="A57" s="105"/>
      <c r="B57" s="106"/>
      <c r="C57" s="60"/>
      <c r="D57" s="137"/>
      <c r="E57" s="62"/>
      <c r="F57" s="63"/>
    </row>
    <row r="58" spans="1:6" x14ac:dyDescent="0.2">
      <c r="A58" s="107">
        <v>2.2999999999999998</v>
      </c>
      <c r="B58" s="138" t="s">
        <v>37</v>
      </c>
      <c r="C58" s="60"/>
      <c r="D58" s="137"/>
      <c r="E58" s="62"/>
      <c r="F58" s="63"/>
    </row>
    <row r="59" spans="1:6" x14ac:dyDescent="0.2">
      <c r="A59" s="105"/>
      <c r="B59" s="139" t="s">
        <v>38</v>
      </c>
      <c r="C59" s="60"/>
      <c r="D59" s="137"/>
      <c r="E59" s="104"/>
      <c r="F59" s="140"/>
    </row>
    <row r="60" spans="1:6" x14ac:dyDescent="0.2">
      <c r="A60" s="141">
        <v>1</v>
      </c>
      <c r="B60" s="142" t="s">
        <v>263</v>
      </c>
      <c r="C60" s="60" t="s">
        <v>39</v>
      </c>
      <c r="D60" s="143">
        <v>921.02400000000011</v>
      </c>
      <c r="E60" s="104"/>
      <c r="F60" s="140"/>
    </row>
    <row r="61" spans="1:6" x14ac:dyDescent="0.2">
      <c r="A61" s="141">
        <v>2</v>
      </c>
      <c r="B61" s="106" t="s">
        <v>264</v>
      </c>
      <c r="C61" s="60" t="s">
        <v>39</v>
      </c>
      <c r="D61" s="143">
        <v>86.346000000000004</v>
      </c>
      <c r="E61" s="143"/>
      <c r="F61" s="63"/>
    </row>
    <row r="62" spans="1:6" x14ac:dyDescent="0.2">
      <c r="A62" s="141">
        <v>3</v>
      </c>
      <c r="B62" s="106" t="s">
        <v>265</v>
      </c>
      <c r="C62" s="60" t="s">
        <v>39</v>
      </c>
      <c r="D62" s="143">
        <v>109.82400000000003</v>
      </c>
      <c r="E62" s="143"/>
      <c r="F62" s="63"/>
    </row>
    <row r="63" spans="1:6" x14ac:dyDescent="0.2">
      <c r="A63" s="141">
        <v>4</v>
      </c>
      <c r="B63" s="142" t="s">
        <v>266</v>
      </c>
      <c r="C63" s="60" t="s">
        <v>39</v>
      </c>
      <c r="D63" s="143">
        <v>78.848000000000013</v>
      </c>
      <c r="E63" s="143"/>
      <c r="F63" s="63"/>
    </row>
    <row r="64" spans="1:6" x14ac:dyDescent="0.2">
      <c r="A64" s="141">
        <v>5</v>
      </c>
      <c r="B64" s="106" t="s">
        <v>267</v>
      </c>
      <c r="C64" s="60" t="s">
        <v>39</v>
      </c>
      <c r="D64" s="143">
        <v>26.88</v>
      </c>
      <c r="E64" s="104"/>
      <c r="F64" s="63"/>
    </row>
    <row r="65" spans="1:6" x14ac:dyDescent="0.2">
      <c r="A65" s="141"/>
      <c r="B65" s="142"/>
      <c r="C65" s="60"/>
      <c r="D65" s="143"/>
      <c r="E65" s="104"/>
      <c r="F65" s="63"/>
    </row>
    <row r="66" spans="1:6" x14ac:dyDescent="0.2">
      <c r="A66" s="141"/>
      <c r="B66" s="106"/>
      <c r="C66" s="60"/>
      <c r="D66" s="143"/>
      <c r="E66" s="104"/>
      <c r="F66" s="63"/>
    </row>
    <row r="67" spans="1:6" x14ac:dyDescent="0.2">
      <c r="A67" s="107">
        <v>2.4</v>
      </c>
      <c r="B67" s="138" t="s">
        <v>93</v>
      </c>
      <c r="C67" s="60"/>
      <c r="D67" s="137"/>
      <c r="E67" s="62"/>
      <c r="F67" s="63"/>
    </row>
    <row r="68" spans="1:6" ht="28.5" x14ac:dyDescent="0.2">
      <c r="A68" s="105"/>
      <c r="B68" s="136" t="s">
        <v>99</v>
      </c>
      <c r="C68" s="60"/>
      <c r="D68" s="137"/>
      <c r="E68" s="62"/>
      <c r="F68" s="63"/>
    </row>
    <row r="69" spans="1:6" x14ac:dyDescent="0.2">
      <c r="A69" s="141">
        <v>1</v>
      </c>
      <c r="B69" s="103" t="s">
        <v>268</v>
      </c>
      <c r="C69" s="60" t="s">
        <v>39</v>
      </c>
      <c r="D69" s="143">
        <v>183.42</v>
      </c>
      <c r="E69" s="62"/>
      <c r="F69" s="63"/>
    </row>
    <row r="70" spans="1:6" x14ac:dyDescent="0.2">
      <c r="A70" s="141">
        <v>2</v>
      </c>
      <c r="B70" s="103" t="s">
        <v>269</v>
      </c>
      <c r="C70" s="60" t="s">
        <v>36</v>
      </c>
      <c r="D70" s="143">
        <v>241.77</v>
      </c>
      <c r="E70" s="62"/>
      <c r="F70" s="63"/>
    </row>
    <row r="71" spans="1:6" s="69" customFormat="1" ht="28.5" x14ac:dyDescent="0.2">
      <c r="A71" s="58">
        <v>3</v>
      </c>
      <c r="B71" s="49" t="s">
        <v>118</v>
      </c>
      <c r="C71" s="144" t="s">
        <v>36</v>
      </c>
      <c r="D71" s="143">
        <v>604.41999999999996</v>
      </c>
      <c r="E71" s="145"/>
      <c r="F71" s="146"/>
    </row>
    <row r="72" spans="1:6" x14ac:dyDescent="0.2">
      <c r="A72" s="105"/>
      <c r="B72" s="106"/>
      <c r="C72" s="60"/>
      <c r="D72" s="143"/>
      <c r="E72" s="62"/>
      <c r="F72" s="63"/>
    </row>
    <row r="73" spans="1:6" x14ac:dyDescent="0.2">
      <c r="A73" s="107">
        <v>2.5</v>
      </c>
      <c r="B73" s="138" t="s">
        <v>94</v>
      </c>
      <c r="C73" s="60"/>
      <c r="D73" s="143"/>
      <c r="E73" s="62"/>
      <c r="F73" s="63"/>
    </row>
    <row r="74" spans="1:6" ht="28.5" x14ac:dyDescent="0.2">
      <c r="A74" s="105"/>
      <c r="B74" s="136" t="s">
        <v>95</v>
      </c>
      <c r="C74" s="60"/>
      <c r="D74" s="143"/>
      <c r="E74" s="104"/>
      <c r="F74" s="140"/>
    </row>
    <row r="75" spans="1:6" s="69" customFormat="1" ht="28.5" x14ac:dyDescent="0.2">
      <c r="A75" s="58">
        <v>1</v>
      </c>
      <c r="B75" s="49" t="s">
        <v>96</v>
      </c>
      <c r="C75" s="144" t="s">
        <v>36</v>
      </c>
      <c r="D75" s="143">
        <v>1028.3800000000001</v>
      </c>
      <c r="E75" s="147"/>
      <c r="F75" s="146"/>
    </row>
    <row r="76" spans="1:6" x14ac:dyDescent="0.2">
      <c r="A76" s="141"/>
      <c r="B76" s="103"/>
      <c r="C76" s="60"/>
      <c r="D76" s="137"/>
      <c r="E76" s="104"/>
      <c r="F76" s="63"/>
    </row>
    <row r="77" spans="1:6" x14ac:dyDescent="0.2">
      <c r="A77" s="107">
        <v>2.6</v>
      </c>
      <c r="B77" s="138" t="s">
        <v>516</v>
      </c>
      <c r="C77" s="60"/>
      <c r="D77" s="137"/>
      <c r="E77" s="104"/>
      <c r="F77" s="63"/>
    </row>
    <row r="78" spans="1:6" ht="114" x14ac:dyDescent="0.2">
      <c r="A78" s="58">
        <v>1</v>
      </c>
      <c r="B78" s="148" t="s">
        <v>503</v>
      </c>
      <c r="C78" s="60" t="s">
        <v>55</v>
      </c>
      <c r="D78" s="137">
        <v>458</v>
      </c>
      <c r="E78" s="104"/>
      <c r="F78" s="63"/>
    </row>
    <row r="79" spans="1:6" x14ac:dyDescent="0.2">
      <c r="A79" s="141"/>
      <c r="B79" s="106"/>
      <c r="C79" s="60"/>
      <c r="D79" s="137"/>
      <c r="E79" s="104"/>
      <c r="F79" s="63"/>
    </row>
    <row r="80" spans="1:6" x14ac:dyDescent="0.2">
      <c r="A80" s="113"/>
      <c r="B80" s="114" t="s">
        <v>40</v>
      </c>
      <c r="C80" s="115"/>
      <c r="D80" s="149"/>
      <c r="E80" s="117"/>
      <c r="F80" s="118"/>
    </row>
    <row r="81" spans="1:6" s="125" customFormat="1" x14ac:dyDescent="0.2">
      <c r="A81" s="119"/>
      <c r="B81" s="120" t="s">
        <v>41</v>
      </c>
      <c r="C81" s="121"/>
      <c r="D81" s="150"/>
      <c r="E81" s="123"/>
      <c r="F81" s="124"/>
    </row>
    <row r="82" spans="1:6" x14ac:dyDescent="0.2">
      <c r="A82" s="79"/>
      <c r="B82" s="80" t="s">
        <v>42</v>
      </c>
      <c r="C82" s="81"/>
      <c r="D82" s="151"/>
      <c r="E82" s="152"/>
      <c r="F82" s="153"/>
    </row>
    <row r="83" spans="1:6" x14ac:dyDescent="0.2">
      <c r="A83" s="84"/>
      <c r="B83" s="85" t="s">
        <v>43</v>
      </c>
      <c r="C83" s="86"/>
      <c r="D83" s="154"/>
      <c r="E83" s="90"/>
      <c r="F83" s="91"/>
    </row>
    <row r="84" spans="1:6" x14ac:dyDescent="0.2">
      <c r="A84" s="84"/>
      <c r="B84" s="89"/>
      <c r="C84" s="86"/>
      <c r="D84" s="154"/>
      <c r="E84" s="90"/>
      <c r="F84" s="91"/>
    </row>
    <row r="85" spans="1:6" x14ac:dyDescent="0.2">
      <c r="A85" s="107">
        <v>3.1</v>
      </c>
      <c r="B85" s="155" t="s">
        <v>33</v>
      </c>
      <c r="C85" s="60"/>
      <c r="D85" s="137"/>
      <c r="E85" s="104"/>
      <c r="F85" s="140"/>
    </row>
    <row r="86" spans="1:6" ht="57" x14ac:dyDescent="0.2">
      <c r="A86" s="105"/>
      <c r="B86" s="136" t="s">
        <v>44</v>
      </c>
      <c r="C86" s="60"/>
      <c r="D86" s="137"/>
      <c r="E86" s="104"/>
      <c r="F86" s="140"/>
    </row>
    <row r="87" spans="1:6" ht="28.5" x14ac:dyDescent="0.2">
      <c r="A87" s="105"/>
      <c r="B87" s="156" t="s">
        <v>45</v>
      </c>
      <c r="C87" s="60"/>
      <c r="D87" s="137"/>
      <c r="E87" s="104"/>
      <c r="F87" s="140"/>
    </row>
    <row r="88" spans="1:6" ht="28.5" x14ac:dyDescent="0.2">
      <c r="A88" s="105"/>
      <c r="B88" s="103" t="s">
        <v>221</v>
      </c>
      <c r="C88" s="60"/>
      <c r="D88" s="137"/>
      <c r="E88" s="104"/>
      <c r="F88" s="140"/>
    </row>
    <row r="89" spans="1:6" x14ac:dyDescent="0.2">
      <c r="A89" s="105"/>
      <c r="B89" s="103"/>
      <c r="C89" s="60"/>
      <c r="D89" s="137"/>
      <c r="E89" s="104"/>
      <c r="F89" s="140"/>
    </row>
    <row r="90" spans="1:6" x14ac:dyDescent="0.2">
      <c r="A90" s="107">
        <v>3.2</v>
      </c>
      <c r="B90" s="155" t="s">
        <v>46</v>
      </c>
      <c r="C90" s="157"/>
      <c r="D90" s="137"/>
      <c r="E90" s="104"/>
      <c r="F90" s="140"/>
    </row>
    <row r="91" spans="1:6" ht="42.75" x14ac:dyDescent="0.2">
      <c r="A91" s="105"/>
      <c r="B91" s="136" t="s">
        <v>47</v>
      </c>
      <c r="C91" s="158"/>
      <c r="D91" s="137"/>
      <c r="E91" s="104"/>
      <c r="F91" s="140"/>
    </row>
    <row r="92" spans="1:6" x14ac:dyDescent="0.2">
      <c r="A92" s="141">
        <v>1</v>
      </c>
      <c r="B92" s="103" t="s">
        <v>270</v>
      </c>
      <c r="C92" s="132" t="s">
        <v>36</v>
      </c>
      <c r="D92" s="143">
        <v>953.74</v>
      </c>
      <c r="E92" s="104"/>
      <c r="F92" s="63"/>
    </row>
    <row r="93" spans="1:6" x14ac:dyDescent="0.2">
      <c r="A93" s="141"/>
      <c r="B93" s="103"/>
      <c r="C93" s="132"/>
      <c r="D93" s="143"/>
      <c r="E93" s="104"/>
      <c r="F93" s="63"/>
    </row>
    <row r="94" spans="1:6" x14ac:dyDescent="0.2">
      <c r="A94" s="159">
        <v>3.3</v>
      </c>
      <c r="B94" s="160" t="s">
        <v>147</v>
      </c>
      <c r="C94" s="132"/>
      <c r="D94" s="137"/>
      <c r="E94" s="161"/>
      <c r="F94" s="63"/>
    </row>
    <row r="95" spans="1:6" x14ac:dyDescent="0.2">
      <c r="A95" s="95" t="s">
        <v>48</v>
      </c>
      <c r="B95" s="162" t="s">
        <v>49</v>
      </c>
      <c r="C95" s="132"/>
      <c r="D95" s="137"/>
      <c r="E95" s="161"/>
      <c r="F95" s="63"/>
    </row>
    <row r="96" spans="1:6" x14ac:dyDescent="0.2">
      <c r="A96" s="95" t="s">
        <v>50</v>
      </c>
      <c r="B96" s="163" t="s">
        <v>51</v>
      </c>
      <c r="C96" s="132"/>
      <c r="D96" s="164"/>
      <c r="E96" s="161"/>
      <c r="F96" s="63"/>
    </row>
    <row r="97" spans="1:6" x14ac:dyDescent="0.2">
      <c r="A97" s="141">
        <v>1</v>
      </c>
      <c r="B97" s="106" t="s">
        <v>271</v>
      </c>
      <c r="C97" s="60" t="s">
        <v>39</v>
      </c>
      <c r="D97" s="143">
        <v>127.92</v>
      </c>
      <c r="E97" s="161"/>
      <c r="F97" s="63"/>
    </row>
    <row r="98" spans="1:6" x14ac:dyDescent="0.2">
      <c r="A98" s="141">
        <v>2</v>
      </c>
      <c r="B98" s="106" t="s">
        <v>272</v>
      </c>
      <c r="C98" s="60" t="s">
        <v>39</v>
      </c>
      <c r="D98" s="143">
        <v>19.190000000000001</v>
      </c>
      <c r="E98" s="104"/>
      <c r="F98" s="63"/>
    </row>
    <row r="99" spans="1:6" x14ac:dyDescent="0.2">
      <c r="A99" s="141">
        <v>3</v>
      </c>
      <c r="B99" s="106" t="s">
        <v>273</v>
      </c>
      <c r="C99" s="60" t="s">
        <v>39</v>
      </c>
      <c r="D99" s="143">
        <v>11.98</v>
      </c>
      <c r="E99" s="104"/>
      <c r="F99" s="63"/>
    </row>
    <row r="100" spans="1:6" x14ac:dyDescent="0.2">
      <c r="A100" s="95" t="s">
        <v>52</v>
      </c>
      <c r="B100" s="163" t="s">
        <v>210</v>
      </c>
      <c r="C100" s="132"/>
      <c r="D100" s="137"/>
      <c r="E100" s="161"/>
      <c r="F100" s="63"/>
    </row>
    <row r="101" spans="1:6" x14ac:dyDescent="0.2">
      <c r="A101" s="141">
        <v>1</v>
      </c>
      <c r="B101" s="165" t="s">
        <v>274</v>
      </c>
      <c r="C101" s="132" t="s">
        <v>39</v>
      </c>
      <c r="D101" s="143">
        <v>112.6</v>
      </c>
      <c r="E101" s="161"/>
      <c r="F101" s="63"/>
    </row>
    <row r="102" spans="1:6" x14ac:dyDescent="0.2">
      <c r="A102" s="141">
        <v>2</v>
      </c>
      <c r="B102" s="165" t="s">
        <v>275</v>
      </c>
      <c r="C102" s="132" t="s">
        <v>39</v>
      </c>
      <c r="D102" s="143">
        <v>17.32</v>
      </c>
      <c r="E102" s="161"/>
      <c r="F102" s="63"/>
    </row>
    <row r="103" spans="1:6" x14ac:dyDescent="0.2">
      <c r="A103" s="141">
        <v>3</v>
      </c>
      <c r="B103" s="165" t="s">
        <v>276</v>
      </c>
      <c r="C103" s="132" t="s">
        <v>39</v>
      </c>
      <c r="D103" s="143">
        <v>58.5</v>
      </c>
      <c r="E103" s="161"/>
      <c r="F103" s="63"/>
    </row>
    <row r="104" spans="1:6" x14ac:dyDescent="0.2">
      <c r="A104" s="141">
        <v>4</v>
      </c>
      <c r="B104" s="165" t="s">
        <v>277</v>
      </c>
      <c r="C104" s="132" t="s">
        <v>39</v>
      </c>
      <c r="D104" s="143">
        <v>2.8</v>
      </c>
      <c r="E104" s="161"/>
      <c r="F104" s="63"/>
    </row>
    <row r="105" spans="1:6" x14ac:dyDescent="0.2">
      <c r="A105" s="141">
        <v>5</v>
      </c>
      <c r="B105" s="165" t="s">
        <v>414</v>
      </c>
      <c r="C105" s="132" t="s">
        <v>39</v>
      </c>
      <c r="D105" s="143">
        <f>103.4*0.2*0.25</f>
        <v>5.1700000000000008</v>
      </c>
      <c r="E105" s="161"/>
      <c r="F105" s="63"/>
    </row>
    <row r="106" spans="1:6" x14ac:dyDescent="0.2">
      <c r="A106" s="141">
        <v>6</v>
      </c>
      <c r="B106" s="165" t="s">
        <v>278</v>
      </c>
      <c r="C106" s="132" t="s">
        <v>39</v>
      </c>
      <c r="D106" s="143">
        <v>12.8</v>
      </c>
      <c r="E106" s="161"/>
      <c r="F106" s="63"/>
    </row>
    <row r="107" spans="1:6" x14ac:dyDescent="0.2">
      <c r="A107" s="95" t="s">
        <v>53</v>
      </c>
      <c r="B107" s="166" t="s">
        <v>288</v>
      </c>
      <c r="C107" s="132"/>
      <c r="D107" s="143"/>
      <c r="E107" s="161"/>
      <c r="F107" s="63"/>
    </row>
    <row r="108" spans="1:6" x14ac:dyDescent="0.2">
      <c r="A108" s="141">
        <v>1</v>
      </c>
      <c r="B108" s="167" t="s">
        <v>282</v>
      </c>
      <c r="C108" s="132" t="s">
        <v>39</v>
      </c>
      <c r="D108" s="143">
        <v>67.8</v>
      </c>
      <c r="E108" s="161"/>
      <c r="F108" s="63"/>
    </row>
    <row r="109" spans="1:6" x14ac:dyDescent="0.2">
      <c r="A109" s="141">
        <v>2</v>
      </c>
      <c r="B109" s="167" t="s">
        <v>279</v>
      </c>
      <c r="C109" s="132" t="s">
        <v>39</v>
      </c>
      <c r="D109" s="143">
        <v>43.74</v>
      </c>
      <c r="E109" s="161"/>
      <c r="F109" s="63"/>
    </row>
    <row r="110" spans="1:6" x14ac:dyDescent="0.2">
      <c r="A110" s="141">
        <v>3</v>
      </c>
      <c r="B110" s="167" t="s">
        <v>280</v>
      </c>
      <c r="C110" s="132" t="s">
        <v>39</v>
      </c>
      <c r="D110" s="143">
        <v>5.91</v>
      </c>
      <c r="E110" s="161"/>
      <c r="F110" s="63"/>
    </row>
    <row r="111" spans="1:6" x14ac:dyDescent="0.2">
      <c r="A111" s="141">
        <v>4</v>
      </c>
      <c r="B111" s="167" t="s">
        <v>281</v>
      </c>
      <c r="C111" s="132" t="s">
        <v>39</v>
      </c>
      <c r="D111" s="143">
        <v>3.82</v>
      </c>
      <c r="E111" s="161"/>
      <c r="F111" s="63"/>
    </row>
    <row r="112" spans="1:6" x14ac:dyDescent="0.2">
      <c r="A112" s="141">
        <v>5</v>
      </c>
      <c r="B112" s="167" t="s">
        <v>286</v>
      </c>
      <c r="C112" s="132" t="s">
        <v>39</v>
      </c>
      <c r="D112" s="143">
        <v>3.14</v>
      </c>
      <c r="E112" s="161"/>
      <c r="F112" s="63"/>
    </row>
    <row r="113" spans="1:6" x14ac:dyDescent="0.2">
      <c r="A113" s="95" t="s">
        <v>252</v>
      </c>
      <c r="B113" s="163" t="s">
        <v>283</v>
      </c>
      <c r="C113" s="132"/>
      <c r="D113" s="137"/>
      <c r="E113" s="161"/>
      <c r="F113" s="63"/>
    </row>
    <row r="114" spans="1:6" x14ac:dyDescent="0.2">
      <c r="A114" s="141">
        <v>1</v>
      </c>
      <c r="B114" s="106" t="s">
        <v>284</v>
      </c>
      <c r="C114" s="60" t="s">
        <v>39</v>
      </c>
      <c r="D114" s="143">
        <v>58.23</v>
      </c>
      <c r="E114" s="104"/>
      <c r="F114" s="63"/>
    </row>
    <row r="115" spans="1:6" x14ac:dyDescent="0.2">
      <c r="A115" s="141">
        <v>2</v>
      </c>
      <c r="B115" s="165" t="s">
        <v>285</v>
      </c>
      <c r="C115" s="132" t="s">
        <v>39</v>
      </c>
      <c r="D115" s="143">
        <v>13.48</v>
      </c>
      <c r="E115" s="161"/>
      <c r="F115" s="63"/>
    </row>
    <row r="116" spans="1:6" x14ac:dyDescent="0.2">
      <c r="A116" s="95" t="s">
        <v>253</v>
      </c>
      <c r="B116" s="163" t="s">
        <v>287</v>
      </c>
      <c r="C116" s="132"/>
      <c r="D116" s="137"/>
      <c r="E116" s="161"/>
      <c r="F116" s="63"/>
    </row>
    <row r="117" spans="1:6" x14ac:dyDescent="0.2">
      <c r="A117" s="141">
        <v>1</v>
      </c>
      <c r="B117" s="165" t="s">
        <v>289</v>
      </c>
      <c r="C117" s="132" t="s">
        <v>39</v>
      </c>
      <c r="D117" s="143">
        <v>74.7</v>
      </c>
      <c r="E117" s="161"/>
      <c r="F117" s="63"/>
    </row>
    <row r="118" spans="1:6" x14ac:dyDescent="0.2">
      <c r="A118" s="141">
        <v>2</v>
      </c>
      <c r="B118" s="165" t="s">
        <v>290</v>
      </c>
      <c r="C118" s="132" t="s">
        <v>39</v>
      </c>
      <c r="D118" s="143">
        <v>22.5</v>
      </c>
      <c r="E118" s="161"/>
      <c r="F118" s="63"/>
    </row>
    <row r="119" spans="1:6" x14ac:dyDescent="0.2">
      <c r="A119" s="141">
        <v>3</v>
      </c>
      <c r="B119" s="165" t="s">
        <v>291</v>
      </c>
      <c r="C119" s="132" t="s">
        <v>39</v>
      </c>
      <c r="D119" s="143">
        <v>0.9</v>
      </c>
      <c r="E119" s="161"/>
      <c r="F119" s="63"/>
    </row>
    <row r="120" spans="1:6" x14ac:dyDescent="0.2">
      <c r="A120" s="141">
        <v>4</v>
      </c>
      <c r="B120" s="165" t="s">
        <v>292</v>
      </c>
      <c r="C120" s="132" t="s">
        <v>39</v>
      </c>
      <c r="D120" s="143">
        <v>29.7</v>
      </c>
      <c r="E120" s="161"/>
      <c r="F120" s="63"/>
    </row>
    <row r="121" spans="1:6" x14ac:dyDescent="0.2">
      <c r="A121" s="141">
        <v>5</v>
      </c>
      <c r="B121" s="165" t="s">
        <v>293</v>
      </c>
      <c r="C121" s="132" t="s">
        <v>39</v>
      </c>
      <c r="D121" s="143">
        <v>13.28</v>
      </c>
      <c r="E121" s="161"/>
      <c r="F121" s="63"/>
    </row>
    <row r="122" spans="1:6" x14ac:dyDescent="0.2">
      <c r="A122" s="141">
        <v>6</v>
      </c>
      <c r="B122" s="165" t="s">
        <v>294</v>
      </c>
      <c r="C122" s="132" t="s">
        <v>39</v>
      </c>
      <c r="D122" s="143">
        <v>4.5</v>
      </c>
      <c r="E122" s="161"/>
      <c r="F122" s="63"/>
    </row>
    <row r="123" spans="1:6" x14ac:dyDescent="0.2">
      <c r="A123" s="141">
        <v>7</v>
      </c>
      <c r="B123" s="165" t="s">
        <v>295</v>
      </c>
      <c r="C123" s="132" t="s">
        <v>39</v>
      </c>
      <c r="D123" s="143">
        <v>0.84</v>
      </c>
      <c r="E123" s="161"/>
      <c r="F123" s="63"/>
    </row>
    <row r="124" spans="1:6" x14ac:dyDescent="0.2">
      <c r="A124" s="95" t="s">
        <v>255</v>
      </c>
      <c r="B124" s="163" t="s">
        <v>296</v>
      </c>
      <c r="C124" s="132"/>
      <c r="D124" s="137"/>
      <c r="E124" s="161"/>
      <c r="F124" s="63"/>
    </row>
    <row r="125" spans="1:6" x14ac:dyDescent="0.2">
      <c r="A125" s="141">
        <v>1</v>
      </c>
      <c r="B125" s="165" t="s">
        <v>289</v>
      </c>
      <c r="C125" s="132" t="s">
        <v>39</v>
      </c>
      <c r="D125" s="143">
        <v>80.099999999999994</v>
      </c>
      <c r="E125" s="161"/>
      <c r="F125" s="63"/>
    </row>
    <row r="126" spans="1:6" x14ac:dyDescent="0.2">
      <c r="A126" s="141">
        <v>2</v>
      </c>
      <c r="B126" s="165" t="s">
        <v>290</v>
      </c>
      <c r="C126" s="132" t="s">
        <v>39</v>
      </c>
      <c r="D126" s="143">
        <v>22.5</v>
      </c>
      <c r="E126" s="161"/>
      <c r="F126" s="63"/>
    </row>
    <row r="127" spans="1:6" x14ac:dyDescent="0.2">
      <c r="A127" s="141">
        <v>3</v>
      </c>
      <c r="B127" s="165" t="s">
        <v>291</v>
      </c>
      <c r="C127" s="132" t="s">
        <v>39</v>
      </c>
      <c r="D127" s="143">
        <v>0.9</v>
      </c>
      <c r="E127" s="161"/>
      <c r="F127" s="63"/>
    </row>
    <row r="128" spans="1:6" x14ac:dyDescent="0.2">
      <c r="A128" s="141">
        <v>4</v>
      </c>
      <c r="B128" s="165" t="s">
        <v>292</v>
      </c>
      <c r="C128" s="132" t="s">
        <v>39</v>
      </c>
      <c r="D128" s="143">
        <v>29.7</v>
      </c>
      <c r="E128" s="161"/>
      <c r="F128" s="63"/>
    </row>
    <row r="129" spans="1:6" x14ac:dyDescent="0.2">
      <c r="A129" s="141">
        <v>5</v>
      </c>
      <c r="B129" s="165" t="s">
        <v>293</v>
      </c>
      <c r="C129" s="132" t="s">
        <v>39</v>
      </c>
      <c r="D129" s="143">
        <v>13.28</v>
      </c>
      <c r="E129" s="161"/>
      <c r="F129" s="63"/>
    </row>
    <row r="130" spans="1:6" x14ac:dyDescent="0.2">
      <c r="A130" s="141">
        <v>6</v>
      </c>
      <c r="B130" s="165" t="s">
        <v>294</v>
      </c>
      <c r="C130" s="132" t="s">
        <v>39</v>
      </c>
      <c r="D130" s="143">
        <v>4.5</v>
      </c>
      <c r="E130" s="161"/>
      <c r="F130" s="63"/>
    </row>
    <row r="131" spans="1:6" x14ac:dyDescent="0.2">
      <c r="A131" s="141">
        <v>7</v>
      </c>
      <c r="B131" s="165" t="s">
        <v>295</v>
      </c>
      <c r="C131" s="132" t="s">
        <v>39</v>
      </c>
      <c r="D131" s="143">
        <v>0.84</v>
      </c>
      <c r="E131" s="161"/>
      <c r="F131" s="63"/>
    </row>
    <row r="132" spans="1:6" x14ac:dyDescent="0.2">
      <c r="A132" s="95" t="s">
        <v>298</v>
      </c>
      <c r="B132" s="163" t="s">
        <v>297</v>
      </c>
      <c r="C132" s="132"/>
      <c r="D132" s="137"/>
      <c r="E132" s="161"/>
      <c r="F132" s="63"/>
    </row>
    <row r="133" spans="1:6" x14ac:dyDescent="0.2">
      <c r="A133" s="141">
        <v>1</v>
      </c>
      <c r="B133" s="165" t="s">
        <v>289</v>
      </c>
      <c r="C133" s="132" t="s">
        <v>39</v>
      </c>
      <c r="D133" s="143">
        <v>67.5</v>
      </c>
      <c r="E133" s="161"/>
      <c r="F133" s="63"/>
    </row>
    <row r="134" spans="1:6" x14ac:dyDescent="0.2">
      <c r="A134" s="141">
        <v>2</v>
      </c>
      <c r="B134" s="165" t="s">
        <v>290</v>
      </c>
      <c r="C134" s="132" t="s">
        <v>39</v>
      </c>
      <c r="D134" s="143">
        <v>18.899999999999999</v>
      </c>
      <c r="E134" s="161"/>
      <c r="F134" s="63"/>
    </row>
    <row r="135" spans="1:6" x14ac:dyDescent="0.2">
      <c r="A135" s="141">
        <v>3</v>
      </c>
      <c r="B135" s="165" t="s">
        <v>291</v>
      </c>
      <c r="C135" s="132" t="s">
        <v>39</v>
      </c>
      <c r="D135" s="143">
        <v>0.9</v>
      </c>
      <c r="E135" s="161"/>
      <c r="F135" s="63"/>
    </row>
    <row r="136" spans="1:6" x14ac:dyDescent="0.2">
      <c r="A136" s="141">
        <v>4</v>
      </c>
      <c r="B136" s="165" t="s">
        <v>292</v>
      </c>
      <c r="C136" s="132" t="s">
        <v>39</v>
      </c>
      <c r="D136" s="143">
        <v>27.9</v>
      </c>
      <c r="E136" s="161"/>
      <c r="F136" s="63"/>
    </row>
    <row r="137" spans="1:6" x14ac:dyDescent="0.2">
      <c r="A137" s="141">
        <v>5</v>
      </c>
      <c r="B137" s="165" t="s">
        <v>293</v>
      </c>
      <c r="C137" s="132" t="s">
        <v>39</v>
      </c>
      <c r="D137" s="143">
        <v>13.28</v>
      </c>
      <c r="E137" s="161"/>
      <c r="F137" s="63"/>
    </row>
    <row r="138" spans="1:6" x14ac:dyDescent="0.2">
      <c r="A138" s="141">
        <v>6</v>
      </c>
      <c r="B138" s="165" t="s">
        <v>300</v>
      </c>
      <c r="C138" s="132" t="s">
        <v>39</v>
      </c>
      <c r="D138" s="143">
        <v>4.2</v>
      </c>
      <c r="E138" s="161"/>
      <c r="F138" s="63"/>
    </row>
    <row r="139" spans="1:6" x14ac:dyDescent="0.2">
      <c r="A139" s="95" t="s">
        <v>299</v>
      </c>
      <c r="B139" s="163" t="s">
        <v>301</v>
      </c>
      <c r="C139" s="132"/>
      <c r="D139" s="137"/>
      <c r="E139" s="161"/>
      <c r="F139" s="63"/>
    </row>
    <row r="140" spans="1:6" x14ac:dyDescent="0.2">
      <c r="A140" s="141">
        <v>1</v>
      </c>
      <c r="B140" s="165" t="s">
        <v>302</v>
      </c>
      <c r="C140" s="132" t="s">
        <v>39</v>
      </c>
      <c r="D140" s="143">
        <v>20.63</v>
      </c>
      <c r="E140" s="161"/>
      <c r="F140" s="63"/>
    </row>
    <row r="141" spans="1:6" x14ac:dyDescent="0.2">
      <c r="A141" s="95" t="s">
        <v>303</v>
      </c>
      <c r="B141" s="163" t="s">
        <v>304</v>
      </c>
      <c r="C141" s="132"/>
      <c r="D141" s="137"/>
      <c r="E141" s="161"/>
      <c r="F141" s="63"/>
    </row>
    <row r="142" spans="1:6" x14ac:dyDescent="0.2">
      <c r="A142" s="141">
        <v>1</v>
      </c>
      <c r="B142" s="165" t="s">
        <v>305</v>
      </c>
      <c r="C142" s="132" t="s">
        <v>39</v>
      </c>
      <c r="D142" s="143">
        <v>94.5</v>
      </c>
      <c r="E142" s="161"/>
      <c r="F142" s="63"/>
    </row>
    <row r="143" spans="1:6" x14ac:dyDescent="0.2">
      <c r="A143" s="141">
        <v>2</v>
      </c>
      <c r="B143" s="165" t="s">
        <v>306</v>
      </c>
      <c r="C143" s="132" t="s">
        <v>39</v>
      </c>
      <c r="D143" s="143">
        <v>214.2</v>
      </c>
      <c r="E143" s="161"/>
      <c r="F143" s="63"/>
    </row>
    <row r="144" spans="1:6" x14ac:dyDescent="0.2">
      <c r="A144" s="141">
        <v>3</v>
      </c>
      <c r="B144" s="165" t="s">
        <v>307</v>
      </c>
      <c r="C144" s="132" t="s">
        <v>39</v>
      </c>
      <c r="D144" s="143">
        <v>1.79</v>
      </c>
      <c r="E144" s="161"/>
      <c r="F144" s="63"/>
    </row>
    <row r="145" spans="1:6" x14ac:dyDescent="0.2">
      <c r="A145" s="141">
        <v>4</v>
      </c>
      <c r="B145" s="165" t="s">
        <v>308</v>
      </c>
      <c r="C145" s="132" t="s">
        <v>39</v>
      </c>
      <c r="D145" s="143">
        <v>290.22000000000003</v>
      </c>
      <c r="E145" s="161"/>
      <c r="F145" s="63"/>
    </row>
    <row r="146" spans="1:6" x14ac:dyDescent="0.2">
      <c r="A146" s="141">
        <v>5</v>
      </c>
      <c r="B146" s="165" t="s">
        <v>309</v>
      </c>
      <c r="C146" s="132" t="s">
        <v>39</v>
      </c>
      <c r="D146" s="143">
        <v>1.61</v>
      </c>
      <c r="E146" s="161"/>
      <c r="F146" s="63"/>
    </row>
    <row r="147" spans="1:6" x14ac:dyDescent="0.2">
      <c r="A147" s="141">
        <v>6</v>
      </c>
      <c r="B147" s="165" t="s">
        <v>310</v>
      </c>
      <c r="C147" s="132" t="s">
        <v>39</v>
      </c>
      <c r="D147" s="143">
        <v>285.42</v>
      </c>
      <c r="E147" s="161"/>
      <c r="F147" s="63"/>
    </row>
    <row r="148" spans="1:6" x14ac:dyDescent="0.2">
      <c r="A148" s="141">
        <v>7</v>
      </c>
      <c r="B148" s="165" t="s">
        <v>311</v>
      </c>
      <c r="C148" s="132" t="s">
        <v>39</v>
      </c>
      <c r="D148" s="143">
        <v>1.24</v>
      </c>
      <c r="E148" s="161"/>
      <c r="F148" s="63"/>
    </row>
    <row r="149" spans="1:6" x14ac:dyDescent="0.2">
      <c r="A149" s="141">
        <v>8</v>
      </c>
      <c r="B149" s="165" t="s">
        <v>430</v>
      </c>
      <c r="C149" s="132" t="s">
        <v>39</v>
      </c>
      <c r="D149" s="143">
        <v>22.68</v>
      </c>
      <c r="E149" s="161"/>
      <c r="F149" s="63"/>
    </row>
    <row r="150" spans="1:6" x14ac:dyDescent="0.2">
      <c r="A150" s="95" t="s">
        <v>299</v>
      </c>
      <c r="B150" s="163" t="s">
        <v>254</v>
      </c>
      <c r="C150" s="132"/>
      <c r="D150" s="137"/>
      <c r="E150" s="161"/>
      <c r="F150" s="63"/>
    </row>
    <row r="151" spans="1:6" x14ac:dyDescent="0.2">
      <c r="A151" s="141">
        <v>1</v>
      </c>
      <c r="B151" s="165" t="s">
        <v>254</v>
      </c>
      <c r="C151" s="132" t="s">
        <v>39</v>
      </c>
      <c r="D151" s="143">
        <f>1.43*3</f>
        <v>4.29</v>
      </c>
      <c r="E151" s="161"/>
      <c r="F151" s="63"/>
    </row>
    <row r="152" spans="1:6" x14ac:dyDescent="0.2">
      <c r="A152" s="141"/>
      <c r="B152" s="167"/>
      <c r="C152" s="132"/>
      <c r="D152" s="137"/>
      <c r="E152" s="161"/>
      <c r="F152" s="63"/>
    </row>
    <row r="153" spans="1:6" x14ac:dyDescent="0.2">
      <c r="A153" s="168"/>
      <c r="B153" s="169"/>
      <c r="C153" s="170"/>
      <c r="D153" s="171"/>
      <c r="E153" s="172"/>
      <c r="F153" s="173"/>
    </row>
    <row r="154" spans="1:6" x14ac:dyDescent="0.2">
      <c r="A154" s="174"/>
      <c r="B154" s="175"/>
      <c r="C154" s="176"/>
      <c r="D154" s="177"/>
      <c r="E154" s="178"/>
      <c r="F154" s="179"/>
    </row>
    <row r="155" spans="1:6" x14ac:dyDescent="0.2">
      <c r="A155" s="84">
        <v>3.4</v>
      </c>
      <c r="B155" s="160" t="s">
        <v>54</v>
      </c>
      <c r="C155" s="132"/>
      <c r="D155" s="137"/>
      <c r="E155" s="161"/>
      <c r="F155" s="63"/>
    </row>
    <row r="156" spans="1:6" ht="57" x14ac:dyDescent="0.2">
      <c r="A156" s="95"/>
      <c r="B156" s="165" t="s">
        <v>222</v>
      </c>
      <c r="C156" s="132"/>
      <c r="D156" s="137"/>
      <c r="E156" s="180"/>
      <c r="F156" s="63"/>
    </row>
    <row r="157" spans="1:6" x14ac:dyDescent="0.2">
      <c r="A157" s="95"/>
      <c r="B157" s="165"/>
      <c r="C157" s="132"/>
      <c r="D157" s="137"/>
      <c r="E157" s="180"/>
      <c r="F157" s="63"/>
    </row>
    <row r="158" spans="1:6" x14ac:dyDescent="0.2">
      <c r="A158" s="95" t="s">
        <v>50</v>
      </c>
      <c r="B158" s="163" t="s">
        <v>51</v>
      </c>
      <c r="C158" s="132"/>
      <c r="D158" s="164"/>
      <c r="E158" s="161"/>
      <c r="F158" s="63"/>
    </row>
    <row r="159" spans="1:6" x14ac:dyDescent="0.2">
      <c r="A159" s="141">
        <v>1</v>
      </c>
      <c r="B159" s="106" t="s">
        <v>271</v>
      </c>
      <c r="C159" s="144" t="s">
        <v>36</v>
      </c>
      <c r="D159" s="143">
        <v>652.92999999999995</v>
      </c>
      <c r="E159" s="161"/>
      <c r="F159" s="63"/>
    </row>
    <row r="160" spans="1:6" x14ac:dyDescent="0.2">
      <c r="A160" s="141">
        <v>2</v>
      </c>
      <c r="B160" s="106" t="s">
        <v>272</v>
      </c>
      <c r="C160" s="144" t="s">
        <v>36</v>
      </c>
      <c r="D160" s="143">
        <v>53.3</v>
      </c>
      <c r="E160" s="104"/>
      <c r="F160" s="63"/>
    </row>
    <row r="161" spans="1:6" x14ac:dyDescent="0.2">
      <c r="A161" s="141">
        <v>3</v>
      </c>
      <c r="B161" s="106" t="s">
        <v>273</v>
      </c>
      <c r="C161" s="144" t="s">
        <v>36</v>
      </c>
      <c r="D161" s="143">
        <v>46.82</v>
      </c>
      <c r="E161" s="104"/>
      <c r="F161" s="63"/>
    </row>
    <row r="162" spans="1:6" x14ac:dyDescent="0.2">
      <c r="A162" s="95" t="s">
        <v>52</v>
      </c>
      <c r="B162" s="163" t="s">
        <v>210</v>
      </c>
      <c r="C162" s="144"/>
      <c r="D162" s="137"/>
      <c r="E162" s="161"/>
      <c r="F162" s="63"/>
    </row>
    <row r="163" spans="1:6" x14ac:dyDescent="0.2">
      <c r="A163" s="141">
        <v>1</v>
      </c>
      <c r="B163" s="165" t="s">
        <v>274</v>
      </c>
      <c r="C163" s="144" t="s">
        <v>36</v>
      </c>
      <c r="D163" s="143">
        <v>225.19</v>
      </c>
      <c r="E163" s="161"/>
      <c r="F163" s="63"/>
    </row>
    <row r="164" spans="1:6" x14ac:dyDescent="0.2">
      <c r="A164" s="141">
        <v>2</v>
      </c>
      <c r="B164" s="165" t="s">
        <v>275</v>
      </c>
      <c r="C164" s="144" t="s">
        <v>36</v>
      </c>
      <c r="D164" s="143">
        <v>34.65</v>
      </c>
      <c r="E164" s="161"/>
      <c r="F164" s="63"/>
    </row>
    <row r="165" spans="1:6" x14ac:dyDescent="0.2">
      <c r="A165" s="141">
        <v>3</v>
      </c>
      <c r="B165" s="165" t="s">
        <v>276</v>
      </c>
      <c r="C165" s="144" t="s">
        <v>36</v>
      </c>
      <c r="D165" s="143">
        <v>117</v>
      </c>
      <c r="E165" s="161"/>
      <c r="F165" s="63"/>
    </row>
    <row r="166" spans="1:6" x14ac:dyDescent="0.2">
      <c r="A166" s="141">
        <v>4</v>
      </c>
      <c r="B166" s="165" t="s">
        <v>277</v>
      </c>
      <c r="C166" s="144" t="s">
        <v>36</v>
      </c>
      <c r="D166" s="143">
        <v>5.6</v>
      </c>
      <c r="E166" s="161"/>
      <c r="F166" s="63"/>
    </row>
    <row r="167" spans="1:6" x14ac:dyDescent="0.2">
      <c r="A167" s="141">
        <v>5</v>
      </c>
      <c r="B167" s="165" t="s">
        <v>414</v>
      </c>
      <c r="C167" s="144" t="s">
        <v>36</v>
      </c>
      <c r="D167" s="143">
        <v>10.39</v>
      </c>
      <c r="E167" s="161"/>
      <c r="F167" s="63"/>
    </row>
    <row r="168" spans="1:6" x14ac:dyDescent="0.2">
      <c r="A168" s="141">
        <v>6</v>
      </c>
      <c r="B168" s="165" t="s">
        <v>278</v>
      </c>
      <c r="C168" s="144" t="s">
        <v>36</v>
      </c>
      <c r="D168" s="143">
        <v>25.73</v>
      </c>
      <c r="E168" s="161"/>
      <c r="F168" s="63"/>
    </row>
    <row r="169" spans="1:6" x14ac:dyDescent="0.2">
      <c r="A169" s="95" t="s">
        <v>53</v>
      </c>
      <c r="B169" s="166" t="s">
        <v>288</v>
      </c>
      <c r="C169" s="144"/>
      <c r="D169" s="143"/>
      <c r="E169" s="161"/>
      <c r="F169" s="63"/>
    </row>
    <row r="170" spans="1:6" x14ac:dyDescent="0.2">
      <c r="A170" s="141">
        <v>1</v>
      </c>
      <c r="B170" s="167" t="s">
        <v>282</v>
      </c>
      <c r="C170" s="144" t="s">
        <v>36</v>
      </c>
      <c r="D170" s="143">
        <v>18.899999999999999</v>
      </c>
      <c r="E170" s="161"/>
      <c r="F170" s="63"/>
    </row>
    <row r="171" spans="1:6" x14ac:dyDescent="0.2">
      <c r="A171" s="141">
        <v>2</v>
      </c>
      <c r="B171" s="167" t="s">
        <v>279</v>
      </c>
      <c r="C171" s="144" t="s">
        <v>36</v>
      </c>
      <c r="D171" s="143">
        <v>583.20000000000005</v>
      </c>
      <c r="E171" s="161"/>
      <c r="F171" s="63"/>
    </row>
    <row r="172" spans="1:6" x14ac:dyDescent="0.2">
      <c r="A172" s="141">
        <v>3</v>
      </c>
      <c r="B172" s="167" t="s">
        <v>280</v>
      </c>
      <c r="C172" s="144" t="s">
        <v>36</v>
      </c>
      <c r="D172" s="143">
        <v>94.5</v>
      </c>
      <c r="E172" s="161"/>
      <c r="F172" s="63"/>
    </row>
    <row r="173" spans="1:6" x14ac:dyDescent="0.2">
      <c r="A173" s="141">
        <v>4</v>
      </c>
      <c r="B173" s="167" t="s">
        <v>312</v>
      </c>
      <c r="C173" s="144" t="s">
        <v>36</v>
      </c>
      <c r="D173" s="143">
        <v>12.72</v>
      </c>
      <c r="E173" s="161"/>
      <c r="F173" s="63"/>
    </row>
    <row r="174" spans="1:6" x14ac:dyDescent="0.2">
      <c r="A174" s="141">
        <v>5</v>
      </c>
      <c r="B174" s="167" t="s">
        <v>286</v>
      </c>
      <c r="C174" s="144" t="s">
        <v>36</v>
      </c>
      <c r="D174" s="143">
        <v>66.239999999999995</v>
      </c>
      <c r="E174" s="161"/>
      <c r="F174" s="63"/>
    </row>
    <row r="175" spans="1:6" x14ac:dyDescent="0.2">
      <c r="A175" s="95" t="s">
        <v>252</v>
      </c>
      <c r="B175" s="163" t="s">
        <v>283</v>
      </c>
      <c r="C175" s="144"/>
      <c r="D175" s="137"/>
      <c r="E175" s="161"/>
      <c r="F175" s="63"/>
    </row>
    <row r="176" spans="1:6" x14ac:dyDescent="0.2">
      <c r="A176" s="141">
        <v>1</v>
      </c>
      <c r="B176" s="106" t="s">
        <v>284</v>
      </c>
      <c r="C176" s="144" t="s">
        <v>36</v>
      </c>
      <c r="D176" s="143">
        <v>507.6</v>
      </c>
      <c r="E176" s="104"/>
      <c r="F176" s="63"/>
    </row>
    <row r="177" spans="1:6" x14ac:dyDescent="0.2">
      <c r="A177" s="141">
        <v>2</v>
      </c>
      <c r="B177" s="165" t="s">
        <v>285</v>
      </c>
      <c r="C177" s="144" t="s">
        <v>36</v>
      </c>
      <c r="D177" s="143">
        <v>378</v>
      </c>
      <c r="E177" s="161"/>
      <c r="F177" s="63"/>
    </row>
    <row r="178" spans="1:6" x14ac:dyDescent="0.2">
      <c r="A178" s="95" t="s">
        <v>253</v>
      </c>
      <c r="B178" s="163" t="s">
        <v>287</v>
      </c>
      <c r="C178" s="144"/>
      <c r="D178" s="137"/>
      <c r="E178" s="161"/>
      <c r="F178" s="63"/>
    </row>
    <row r="179" spans="1:6" x14ac:dyDescent="0.2">
      <c r="A179" s="141">
        <v>1</v>
      </c>
      <c r="B179" s="165" t="s">
        <v>289</v>
      </c>
      <c r="C179" s="144" t="s">
        <v>36</v>
      </c>
      <c r="D179" s="143">
        <v>507.96</v>
      </c>
      <c r="E179" s="161"/>
      <c r="F179" s="63"/>
    </row>
    <row r="180" spans="1:6" x14ac:dyDescent="0.2">
      <c r="A180" s="141">
        <v>2</v>
      </c>
      <c r="B180" s="165" t="s">
        <v>290</v>
      </c>
      <c r="C180" s="144" t="s">
        <v>36</v>
      </c>
      <c r="D180" s="143">
        <v>153</v>
      </c>
      <c r="E180" s="161"/>
      <c r="F180" s="63"/>
    </row>
    <row r="181" spans="1:6" x14ac:dyDescent="0.2">
      <c r="A181" s="141">
        <v>3</v>
      </c>
      <c r="B181" s="165" t="s">
        <v>291</v>
      </c>
      <c r="C181" s="144" t="s">
        <v>36</v>
      </c>
      <c r="D181" s="143">
        <v>6.12</v>
      </c>
      <c r="E181" s="161"/>
      <c r="F181" s="63"/>
    </row>
    <row r="182" spans="1:6" x14ac:dyDescent="0.2">
      <c r="A182" s="141">
        <v>4</v>
      </c>
      <c r="B182" s="165" t="s">
        <v>292</v>
      </c>
      <c r="C182" s="144" t="s">
        <v>36</v>
      </c>
      <c r="D182" s="143">
        <v>201.96</v>
      </c>
      <c r="E182" s="161"/>
      <c r="F182" s="63"/>
    </row>
    <row r="183" spans="1:6" x14ac:dyDescent="0.2">
      <c r="A183" s="141">
        <v>5</v>
      </c>
      <c r="B183" s="165" t="s">
        <v>293</v>
      </c>
      <c r="C183" s="144" t="s">
        <v>36</v>
      </c>
      <c r="D183" s="143">
        <v>90.27</v>
      </c>
      <c r="E183" s="161"/>
      <c r="F183" s="63"/>
    </row>
    <row r="184" spans="1:6" x14ac:dyDescent="0.2">
      <c r="A184" s="141">
        <v>6</v>
      </c>
      <c r="B184" s="165" t="s">
        <v>294</v>
      </c>
      <c r="C184" s="144" t="s">
        <v>36</v>
      </c>
      <c r="D184" s="143">
        <v>41.4</v>
      </c>
      <c r="E184" s="161"/>
      <c r="F184" s="63"/>
    </row>
    <row r="185" spans="1:6" x14ac:dyDescent="0.2">
      <c r="A185" s="141">
        <v>7</v>
      </c>
      <c r="B185" s="165" t="s">
        <v>295</v>
      </c>
      <c r="C185" s="144" t="s">
        <v>36</v>
      </c>
      <c r="D185" s="143">
        <v>7.56</v>
      </c>
      <c r="E185" s="161"/>
      <c r="F185" s="63"/>
    </row>
    <row r="186" spans="1:6" x14ac:dyDescent="0.2">
      <c r="A186" s="95" t="s">
        <v>255</v>
      </c>
      <c r="B186" s="163" t="s">
        <v>296</v>
      </c>
      <c r="C186" s="144"/>
      <c r="D186" s="137"/>
      <c r="E186" s="161"/>
      <c r="F186" s="63"/>
    </row>
    <row r="187" spans="1:6" x14ac:dyDescent="0.2">
      <c r="A187" s="141">
        <v>1</v>
      </c>
      <c r="B187" s="165" t="s">
        <v>289</v>
      </c>
      <c r="C187" s="144" t="s">
        <v>36</v>
      </c>
      <c r="D187" s="143">
        <v>544.67999999999995</v>
      </c>
      <c r="E187" s="161"/>
      <c r="F187" s="63"/>
    </row>
    <row r="188" spans="1:6" x14ac:dyDescent="0.2">
      <c r="A188" s="141">
        <v>2</v>
      </c>
      <c r="B188" s="165" t="s">
        <v>290</v>
      </c>
      <c r="C188" s="144" t="s">
        <v>36</v>
      </c>
      <c r="D188" s="143">
        <v>153</v>
      </c>
      <c r="E188" s="161"/>
      <c r="F188" s="63"/>
    </row>
    <row r="189" spans="1:6" x14ac:dyDescent="0.2">
      <c r="A189" s="141">
        <v>3</v>
      </c>
      <c r="B189" s="165" t="s">
        <v>291</v>
      </c>
      <c r="C189" s="144" t="s">
        <v>36</v>
      </c>
      <c r="D189" s="143">
        <v>6.12</v>
      </c>
      <c r="E189" s="161"/>
      <c r="F189" s="63"/>
    </row>
    <row r="190" spans="1:6" x14ac:dyDescent="0.2">
      <c r="A190" s="141">
        <v>4</v>
      </c>
      <c r="B190" s="165" t="s">
        <v>292</v>
      </c>
      <c r="C190" s="144" t="s">
        <v>36</v>
      </c>
      <c r="D190" s="143">
        <v>201.96</v>
      </c>
      <c r="E190" s="161"/>
      <c r="F190" s="63"/>
    </row>
    <row r="191" spans="1:6" x14ac:dyDescent="0.2">
      <c r="A191" s="141">
        <v>5</v>
      </c>
      <c r="B191" s="165" t="s">
        <v>293</v>
      </c>
      <c r="C191" s="144" t="s">
        <v>36</v>
      </c>
      <c r="D191" s="143">
        <v>90.27</v>
      </c>
      <c r="E191" s="161"/>
      <c r="F191" s="63"/>
    </row>
    <row r="192" spans="1:6" x14ac:dyDescent="0.2">
      <c r="A192" s="141">
        <v>6</v>
      </c>
      <c r="B192" s="165" t="s">
        <v>294</v>
      </c>
      <c r="C192" s="144" t="s">
        <v>36</v>
      </c>
      <c r="D192" s="143">
        <v>41.4</v>
      </c>
      <c r="E192" s="161"/>
      <c r="F192" s="63"/>
    </row>
    <row r="193" spans="1:6" x14ac:dyDescent="0.2">
      <c r="A193" s="141">
        <v>7</v>
      </c>
      <c r="B193" s="165" t="s">
        <v>295</v>
      </c>
      <c r="C193" s="144" t="s">
        <v>36</v>
      </c>
      <c r="D193" s="143">
        <v>7.56</v>
      </c>
      <c r="E193" s="161"/>
      <c r="F193" s="63"/>
    </row>
    <row r="194" spans="1:6" x14ac:dyDescent="0.2">
      <c r="A194" s="95" t="s">
        <v>298</v>
      </c>
      <c r="B194" s="163" t="s">
        <v>297</v>
      </c>
      <c r="C194" s="144"/>
      <c r="D194" s="137"/>
      <c r="E194" s="161"/>
      <c r="F194" s="63"/>
    </row>
    <row r="195" spans="1:6" x14ac:dyDescent="0.2">
      <c r="A195" s="141">
        <v>1</v>
      </c>
      <c r="B195" s="165" t="s">
        <v>289</v>
      </c>
      <c r="C195" s="144" t="s">
        <v>36</v>
      </c>
      <c r="D195" s="143">
        <v>459</v>
      </c>
      <c r="E195" s="161"/>
      <c r="F195" s="63"/>
    </row>
    <row r="196" spans="1:6" x14ac:dyDescent="0.2">
      <c r="A196" s="141">
        <v>2</v>
      </c>
      <c r="B196" s="165" t="s">
        <v>290</v>
      </c>
      <c r="C196" s="144" t="s">
        <v>36</v>
      </c>
      <c r="D196" s="143">
        <v>128.52000000000001</v>
      </c>
      <c r="E196" s="161"/>
      <c r="F196" s="63"/>
    </row>
    <row r="197" spans="1:6" x14ac:dyDescent="0.2">
      <c r="A197" s="141">
        <v>3</v>
      </c>
      <c r="B197" s="165" t="s">
        <v>291</v>
      </c>
      <c r="C197" s="144" t="s">
        <v>36</v>
      </c>
      <c r="D197" s="143">
        <v>6.12</v>
      </c>
      <c r="E197" s="161"/>
      <c r="F197" s="63"/>
    </row>
    <row r="198" spans="1:6" x14ac:dyDescent="0.2">
      <c r="A198" s="141">
        <v>4</v>
      </c>
      <c r="B198" s="165" t="s">
        <v>292</v>
      </c>
      <c r="C198" s="144" t="s">
        <v>36</v>
      </c>
      <c r="D198" s="143">
        <v>189.72</v>
      </c>
      <c r="E198" s="161"/>
      <c r="F198" s="63"/>
    </row>
    <row r="199" spans="1:6" x14ac:dyDescent="0.2">
      <c r="A199" s="141">
        <v>5</v>
      </c>
      <c r="B199" s="165" t="s">
        <v>293</v>
      </c>
      <c r="C199" s="144" t="s">
        <v>36</v>
      </c>
      <c r="D199" s="143">
        <v>90.27</v>
      </c>
      <c r="E199" s="161"/>
      <c r="F199" s="63"/>
    </row>
    <row r="200" spans="1:6" x14ac:dyDescent="0.2">
      <c r="A200" s="141">
        <v>6</v>
      </c>
      <c r="B200" s="165" t="s">
        <v>300</v>
      </c>
      <c r="C200" s="144" t="s">
        <v>36</v>
      </c>
      <c r="D200" s="143">
        <v>38.64</v>
      </c>
      <c r="E200" s="161"/>
      <c r="F200" s="63"/>
    </row>
    <row r="201" spans="1:6" x14ac:dyDescent="0.2">
      <c r="A201" s="95" t="s">
        <v>299</v>
      </c>
      <c r="B201" s="163" t="s">
        <v>301</v>
      </c>
      <c r="C201" s="144"/>
      <c r="D201" s="137"/>
      <c r="E201" s="161"/>
      <c r="F201" s="63"/>
    </row>
    <row r="202" spans="1:6" x14ac:dyDescent="0.2">
      <c r="A202" s="141">
        <v>1</v>
      </c>
      <c r="B202" s="165" t="s">
        <v>302</v>
      </c>
      <c r="C202" s="144" t="s">
        <v>36</v>
      </c>
      <c r="D202" s="143">
        <v>223.72</v>
      </c>
      <c r="E202" s="161"/>
      <c r="F202" s="63"/>
    </row>
    <row r="203" spans="1:6" x14ac:dyDescent="0.2">
      <c r="A203" s="95" t="s">
        <v>303</v>
      </c>
      <c r="B203" s="163" t="s">
        <v>304</v>
      </c>
      <c r="C203" s="144"/>
      <c r="D203" s="137"/>
      <c r="E203" s="161"/>
      <c r="F203" s="63"/>
    </row>
    <row r="204" spans="1:6" x14ac:dyDescent="0.2">
      <c r="A204" s="141">
        <v>1</v>
      </c>
      <c r="B204" s="165" t="s">
        <v>305</v>
      </c>
      <c r="C204" s="144" t="s">
        <v>36</v>
      </c>
      <c r="D204" s="143">
        <v>486</v>
      </c>
      <c r="E204" s="161"/>
      <c r="F204" s="63"/>
    </row>
    <row r="205" spans="1:6" x14ac:dyDescent="0.2">
      <c r="A205" s="141">
        <v>2</v>
      </c>
      <c r="B205" s="165" t="s">
        <v>306</v>
      </c>
      <c r="C205" s="144" t="s">
        <v>36</v>
      </c>
      <c r="D205" s="143">
        <v>1285.2</v>
      </c>
      <c r="E205" s="161"/>
      <c r="F205" s="63"/>
    </row>
    <row r="206" spans="1:6" x14ac:dyDescent="0.2">
      <c r="A206" s="141">
        <v>3</v>
      </c>
      <c r="B206" s="165" t="s">
        <v>307</v>
      </c>
      <c r="C206" s="144" t="s">
        <v>36</v>
      </c>
      <c r="D206" s="143">
        <v>9.23</v>
      </c>
      <c r="E206" s="161"/>
      <c r="F206" s="63"/>
    </row>
    <row r="207" spans="1:6" x14ac:dyDescent="0.2">
      <c r="A207" s="141">
        <v>4</v>
      </c>
      <c r="B207" s="165" t="s">
        <v>308</v>
      </c>
      <c r="C207" s="144" t="s">
        <v>36</v>
      </c>
      <c r="D207" s="143">
        <v>1740.38</v>
      </c>
      <c r="E207" s="161"/>
      <c r="F207" s="63"/>
    </row>
    <row r="208" spans="1:6" x14ac:dyDescent="0.2">
      <c r="A208" s="141">
        <v>5</v>
      </c>
      <c r="B208" s="165" t="s">
        <v>309</v>
      </c>
      <c r="C208" s="144" t="s">
        <v>36</v>
      </c>
      <c r="D208" s="143">
        <v>8.2799999999999994</v>
      </c>
      <c r="E208" s="161"/>
      <c r="F208" s="63"/>
    </row>
    <row r="209" spans="1:6" x14ac:dyDescent="0.2">
      <c r="A209" s="141">
        <v>6</v>
      </c>
      <c r="B209" s="165" t="s">
        <v>310</v>
      </c>
      <c r="C209" s="144" t="s">
        <v>36</v>
      </c>
      <c r="D209" s="143">
        <v>1712.52</v>
      </c>
      <c r="E209" s="161"/>
      <c r="F209" s="63"/>
    </row>
    <row r="210" spans="1:6" x14ac:dyDescent="0.2">
      <c r="A210" s="141">
        <v>7</v>
      </c>
      <c r="B210" s="165" t="s">
        <v>311</v>
      </c>
      <c r="C210" s="144" t="s">
        <v>36</v>
      </c>
      <c r="D210" s="143">
        <v>6.39</v>
      </c>
      <c r="E210" s="161"/>
      <c r="F210" s="63"/>
    </row>
    <row r="211" spans="1:6" x14ac:dyDescent="0.2">
      <c r="A211" s="141">
        <v>8</v>
      </c>
      <c r="B211" s="165" t="s">
        <v>430</v>
      </c>
      <c r="C211" s="144" t="s">
        <v>36</v>
      </c>
      <c r="D211" s="143">
        <v>121.56</v>
      </c>
      <c r="E211" s="161"/>
      <c r="F211" s="63"/>
    </row>
    <row r="212" spans="1:6" x14ac:dyDescent="0.2">
      <c r="A212" s="95" t="s">
        <v>299</v>
      </c>
      <c r="B212" s="163" t="s">
        <v>254</v>
      </c>
      <c r="C212" s="144"/>
      <c r="D212" s="137"/>
      <c r="E212" s="161"/>
      <c r="F212" s="63"/>
    </row>
    <row r="213" spans="1:6" x14ac:dyDescent="0.2">
      <c r="A213" s="141">
        <v>1</v>
      </c>
      <c r="B213" s="165" t="s">
        <v>254</v>
      </c>
      <c r="C213" s="144" t="s">
        <v>36</v>
      </c>
      <c r="D213" s="143">
        <v>29.7</v>
      </c>
      <c r="E213" s="161"/>
      <c r="F213" s="63"/>
    </row>
    <row r="214" spans="1:6" x14ac:dyDescent="0.2">
      <c r="A214" s="141"/>
      <c r="B214" s="165"/>
      <c r="C214" s="132"/>
      <c r="D214" s="143"/>
      <c r="E214" s="161"/>
      <c r="F214" s="63"/>
    </row>
    <row r="215" spans="1:6" x14ac:dyDescent="0.2">
      <c r="A215" s="84">
        <v>3.5</v>
      </c>
      <c r="B215" s="160" t="s">
        <v>56</v>
      </c>
      <c r="C215" s="132"/>
      <c r="D215" s="137"/>
      <c r="E215" s="161"/>
      <c r="F215" s="63"/>
    </row>
    <row r="216" spans="1:6" ht="57" x14ac:dyDescent="0.2">
      <c r="A216" s="95"/>
      <c r="B216" s="165" t="s">
        <v>223</v>
      </c>
      <c r="C216" s="132"/>
      <c r="D216" s="137"/>
      <c r="E216" s="180"/>
      <c r="F216" s="63"/>
    </row>
    <row r="217" spans="1:6" x14ac:dyDescent="0.2">
      <c r="A217" s="95"/>
      <c r="B217" s="165" t="s">
        <v>57</v>
      </c>
      <c r="C217" s="132"/>
      <c r="D217" s="137"/>
      <c r="E217" s="180"/>
      <c r="F217" s="63"/>
    </row>
    <row r="218" spans="1:6" x14ac:dyDescent="0.2">
      <c r="A218" s="95"/>
      <c r="B218" s="165"/>
      <c r="C218" s="132"/>
      <c r="D218" s="137"/>
      <c r="E218" s="180"/>
      <c r="F218" s="63"/>
    </row>
    <row r="219" spans="1:6" x14ac:dyDescent="0.2">
      <c r="A219" s="95" t="s">
        <v>50</v>
      </c>
      <c r="B219" s="163" t="s">
        <v>51</v>
      </c>
      <c r="C219" s="132"/>
      <c r="D219" s="164"/>
      <c r="E219" s="161"/>
      <c r="F219" s="63"/>
    </row>
    <row r="220" spans="1:6" x14ac:dyDescent="0.2">
      <c r="A220" s="141">
        <v>1</v>
      </c>
      <c r="B220" s="106" t="s">
        <v>271</v>
      </c>
      <c r="C220" s="132"/>
      <c r="D220" s="143"/>
      <c r="E220" s="161"/>
      <c r="F220" s="63"/>
    </row>
    <row r="221" spans="1:6" x14ac:dyDescent="0.2">
      <c r="A221" s="141"/>
      <c r="B221" s="181" t="s">
        <v>313</v>
      </c>
      <c r="C221" s="132" t="s">
        <v>319</v>
      </c>
      <c r="D221" s="143">
        <f>(53.3*15*5)*0.002566</f>
        <v>10.257585000000001</v>
      </c>
      <c r="E221" s="161"/>
      <c r="F221" s="63"/>
    </row>
    <row r="222" spans="1:6" x14ac:dyDescent="0.2">
      <c r="A222" s="141"/>
      <c r="B222" s="181" t="s">
        <v>314</v>
      </c>
      <c r="C222" s="132" t="s">
        <v>319</v>
      </c>
      <c r="D222" s="143">
        <f>(53.3*4*5)*0.001578</f>
        <v>1.682148</v>
      </c>
      <c r="E222" s="161"/>
      <c r="F222" s="63"/>
    </row>
    <row r="223" spans="1:6" x14ac:dyDescent="0.2">
      <c r="A223" s="141"/>
      <c r="B223" s="181" t="s">
        <v>315</v>
      </c>
      <c r="C223" s="132" t="s">
        <v>319</v>
      </c>
      <c r="D223" s="143">
        <f>(53.3*12*5)*0.000617</f>
        <v>1.9731659999999998</v>
      </c>
      <c r="E223" s="161"/>
      <c r="F223" s="63"/>
    </row>
    <row r="224" spans="1:6" x14ac:dyDescent="0.2">
      <c r="A224" s="141"/>
      <c r="B224" s="182" t="s">
        <v>316</v>
      </c>
      <c r="C224" s="132" t="s">
        <v>319</v>
      </c>
      <c r="D224" s="143">
        <f>0.000617*53.3*5*(0.95+0.95+0.95+0.95+0.95+0.65)/0.2</f>
        <v>4.4396235000000006</v>
      </c>
      <c r="E224" s="161"/>
      <c r="F224" s="63"/>
    </row>
    <row r="225" spans="1:6" x14ac:dyDescent="0.2">
      <c r="A225" s="141"/>
      <c r="B225" s="182" t="s">
        <v>317</v>
      </c>
      <c r="C225" s="132" t="s">
        <v>319</v>
      </c>
      <c r="D225" s="143">
        <f>0.000617*53.3*5*(1.6+1.6)/0.15</f>
        <v>3.5078506666666671</v>
      </c>
      <c r="E225" s="161"/>
      <c r="F225" s="63"/>
    </row>
    <row r="226" spans="1:6" x14ac:dyDescent="0.2">
      <c r="A226" s="141"/>
      <c r="B226" s="183" t="s">
        <v>318</v>
      </c>
      <c r="C226" s="132" t="s">
        <v>319</v>
      </c>
      <c r="D226" s="184">
        <f>(0.09*14*14)*10*0.00003</f>
        <v>5.2920000000000007E-3</v>
      </c>
      <c r="E226" s="104"/>
      <c r="F226" s="63"/>
    </row>
    <row r="227" spans="1:6" ht="15.75" x14ac:dyDescent="0.2">
      <c r="A227" s="141">
        <v>2</v>
      </c>
      <c r="B227" s="106" t="s">
        <v>272</v>
      </c>
      <c r="C227" s="185"/>
      <c r="D227" s="186"/>
      <c r="E227" s="104"/>
      <c r="F227" s="63"/>
    </row>
    <row r="228" spans="1:6" x14ac:dyDescent="0.2">
      <c r="A228" s="141"/>
      <c r="B228" s="187" t="s">
        <v>314</v>
      </c>
      <c r="C228" s="132" t="s">
        <v>319</v>
      </c>
      <c r="D228" s="143">
        <v>1.3457184</v>
      </c>
      <c r="E228" s="104"/>
      <c r="F228" s="63"/>
    </row>
    <row r="229" spans="1:6" x14ac:dyDescent="0.2">
      <c r="A229" s="141"/>
      <c r="B229" s="187" t="s">
        <v>320</v>
      </c>
      <c r="C229" s="132" t="s">
        <v>319</v>
      </c>
      <c r="D229" s="143">
        <v>0.32886100000000001</v>
      </c>
      <c r="E229" s="104"/>
      <c r="F229" s="63"/>
    </row>
    <row r="230" spans="1:6" x14ac:dyDescent="0.2">
      <c r="A230" s="141"/>
      <c r="B230" s="187" t="s">
        <v>321</v>
      </c>
      <c r="C230" s="132" t="s">
        <v>319</v>
      </c>
      <c r="D230" s="143">
        <v>1.5456467</v>
      </c>
      <c r="E230" s="104"/>
      <c r="F230" s="63"/>
    </row>
    <row r="231" spans="1:6" x14ac:dyDescent="0.2">
      <c r="A231" s="141"/>
      <c r="B231" s="187" t="s">
        <v>317</v>
      </c>
      <c r="C231" s="132" t="s">
        <v>319</v>
      </c>
      <c r="D231" s="143">
        <v>0.39463320000000002</v>
      </c>
      <c r="E231" s="104"/>
      <c r="F231" s="63"/>
    </row>
    <row r="232" spans="1:6" x14ac:dyDescent="0.2">
      <c r="A232" s="141"/>
      <c r="B232" s="187" t="s">
        <v>318</v>
      </c>
      <c r="C232" s="132" t="s">
        <v>319</v>
      </c>
      <c r="D232" s="184">
        <v>1.07163E-2</v>
      </c>
      <c r="E232" s="104"/>
      <c r="F232" s="63"/>
    </row>
    <row r="233" spans="1:6" x14ac:dyDescent="0.2">
      <c r="A233" s="141"/>
      <c r="B233" s="187"/>
      <c r="C233" s="132"/>
      <c r="D233" s="184"/>
      <c r="E233" s="104"/>
      <c r="F233" s="63"/>
    </row>
    <row r="234" spans="1:6" x14ac:dyDescent="0.2">
      <c r="A234" s="141">
        <v>3</v>
      </c>
      <c r="B234" s="106" t="s">
        <v>273</v>
      </c>
      <c r="C234" s="132"/>
      <c r="D234" s="143"/>
      <c r="E234" s="104"/>
      <c r="F234" s="63"/>
    </row>
    <row r="235" spans="1:6" x14ac:dyDescent="0.2">
      <c r="A235" s="141"/>
      <c r="B235" s="187" t="s">
        <v>322</v>
      </c>
      <c r="C235" s="132" t="s">
        <v>319</v>
      </c>
      <c r="D235" s="143">
        <v>0.95067360000000001</v>
      </c>
      <c r="E235" s="104"/>
      <c r="F235" s="63"/>
    </row>
    <row r="236" spans="1:6" x14ac:dyDescent="0.2">
      <c r="A236" s="141"/>
      <c r="B236" s="187" t="s">
        <v>318</v>
      </c>
      <c r="C236" s="132" t="s">
        <v>319</v>
      </c>
      <c r="D236" s="188">
        <v>3.0618000000000003E-4</v>
      </c>
      <c r="E236" s="104"/>
      <c r="F236" s="63"/>
    </row>
    <row r="237" spans="1:6" ht="15.75" x14ac:dyDescent="0.2">
      <c r="A237" s="95" t="s">
        <v>52</v>
      </c>
      <c r="B237" s="163" t="s">
        <v>210</v>
      </c>
      <c r="C237" s="185"/>
      <c r="D237" s="137"/>
      <c r="E237" s="161"/>
      <c r="F237" s="63"/>
    </row>
    <row r="238" spans="1:6" x14ac:dyDescent="0.2">
      <c r="A238" s="141">
        <v>3</v>
      </c>
      <c r="B238" s="165" t="s">
        <v>276</v>
      </c>
      <c r="C238" s="132"/>
      <c r="D238" s="143"/>
      <c r="E238" s="161"/>
      <c r="F238" s="63"/>
    </row>
    <row r="239" spans="1:6" x14ac:dyDescent="0.2">
      <c r="A239" s="141"/>
      <c r="B239" s="187" t="s">
        <v>323</v>
      </c>
      <c r="C239" s="132" t="s">
        <v>319</v>
      </c>
      <c r="D239" s="143">
        <v>7.38504</v>
      </c>
      <c r="E239" s="104"/>
      <c r="F239" s="63"/>
    </row>
    <row r="240" spans="1:6" x14ac:dyDescent="0.2">
      <c r="A240" s="141"/>
      <c r="B240" s="187" t="s">
        <v>324</v>
      </c>
      <c r="C240" s="132" t="s">
        <v>319</v>
      </c>
      <c r="D240" s="143">
        <v>0.69264000000000003</v>
      </c>
      <c r="E240" s="104"/>
      <c r="F240" s="63"/>
    </row>
    <row r="241" spans="1:6" x14ac:dyDescent="0.2">
      <c r="A241" s="141"/>
      <c r="B241" s="187" t="s">
        <v>325</v>
      </c>
      <c r="C241" s="132" t="s">
        <v>319</v>
      </c>
      <c r="D241" s="143">
        <v>1.2987</v>
      </c>
      <c r="E241" s="104"/>
      <c r="F241" s="63"/>
    </row>
    <row r="242" spans="1:6" x14ac:dyDescent="0.2">
      <c r="A242" s="141"/>
      <c r="B242" s="187" t="s">
        <v>318</v>
      </c>
      <c r="C242" s="132" t="s">
        <v>319</v>
      </c>
      <c r="D242" s="184">
        <v>3.8400000000000001E-3</v>
      </c>
      <c r="E242" s="104"/>
      <c r="F242" s="63"/>
    </row>
    <row r="243" spans="1:6" x14ac:dyDescent="0.2">
      <c r="A243" s="141">
        <v>4</v>
      </c>
      <c r="B243" s="165" t="s">
        <v>277</v>
      </c>
      <c r="C243" s="132"/>
      <c r="D243" s="143"/>
      <c r="E243" s="161"/>
      <c r="F243" s="63"/>
    </row>
    <row r="244" spans="1:6" x14ac:dyDescent="0.2">
      <c r="A244" s="141"/>
      <c r="B244" s="187" t="s">
        <v>326</v>
      </c>
      <c r="C244" s="132" t="s">
        <v>319</v>
      </c>
      <c r="D244" s="143">
        <v>0.19891200000000001</v>
      </c>
      <c r="E244" s="104"/>
      <c r="F244" s="63"/>
    </row>
    <row r="245" spans="1:6" x14ac:dyDescent="0.2">
      <c r="A245" s="141"/>
      <c r="B245" s="187" t="s">
        <v>327</v>
      </c>
      <c r="C245" s="132" t="s">
        <v>319</v>
      </c>
      <c r="D245" s="143">
        <v>5.5944000000000001E-2</v>
      </c>
      <c r="E245" s="104"/>
      <c r="F245" s="63"/>
    </row>
    <row r="246" spans="1:6" x14ac:dyDescent="0.2">
      <c r="A246" s="141"/>
      <c r="B246" s="187" t="s">
        <v>318</v>
      </c>
      <c r="C246" s="132" t="s">
        <v>319</v>
      </c>
      <c r="D246" s="184">
        <v>1.08E-3</v>
      </c>
      <c r="E246" s="104"/>
      <c r="F246" s="63"/>
    </row>
    <row r="247" spans="1:6" x14ac:dyDescent="0.2">
      <c r="A247" s="141">
        <v>5</v>
      </c>
      <c r="B247" s="165" t="s">
        <v>414</v>
      </c>
      <c r="C247" s="132"/>
      <c r="D247" s="143"/>
      <c r="E247" s="161"/>
      <c r="F247" s="63"/>
    </row>
    <row r="248" spans="1:6" x14ac:dyDescent="0.2">
      <c r="A248" s="141"/>
      <c r="B248" s="187" t="s">
        <v>326</v>
      </c>
      <c r="C248" s="132" t="s">
        <v>319</v>
      </c>
      <c r="D248" s="143">
        <v>0.37</v>
      </c>
      <c r="E248" s="104"/>
      <c r="F248" s="63"/>
    </row>
    <row r="249" spans="1:6" x14ac:dyDescent="0.2">
      <c r="A249" s="141"/>
      <c r="B249" s="187" t="s">
        <v>327</v>
      </c>
      <c r="C249" s="132" t="s">
        <v>319</v>
      </c>
      <c r="D249" s="143">
        <v>0.17</v>
      </c>
      <c r="E249" s="104"/>
      <c r="F249" s="63"/>
    </row>
    <row r="250" spans="1:6" x14ac:dyDescent="0.2">
      <c r="A250" s="141"/>
      <c r="B250" s="187" t="s">
        <v>318</v>
      </c>
      <c r="C250" s="132" t="s">
        <v>319</v>
      </c>
      <c r="D250" s="184">
        <v>1E-3</v>
      </c>
      <c r="E250" s="104"/>
      <c r="F250" s="63"/>
    </row>
    <row r="251" spans="1:6" x14ac:dyDescent="0.2">
      <c r="A251" s="141">
        <v>5</v>
      </c>
      <c r="B251" s="165" t="s">
        <v>278</v>
      </c>
      <c r="C251" s="132"/>
      <c r="D251" s="143"/>
      <c r="E251" s="161"/>
      <c r="F251" s="63"/>
    </row>
    <row r="252" spans="1:6" x14ac:dyDescent="0.2">
      <c r="A252" s="141"/>
      <c r="B252" s="187" t="s">
        <v>326</v>
      </c>
      <c r="C252" s="132" t="s">
        <v>319</v>
      </c>
      <c r="D252" s="143">
        <v>0.90931200000000001</v>
      </c>
      <c r="E252" s="104"/>
      <c r="F252" s="63"/>
    </row>
    <row r="253" spans="1:6" x14ac:dyDescent="0.2">
      <c r="A253" s="141"/>
      <c r="B253" s="187" t="s">
        <v>327</v>
      </c>
      <c r="C253" s="132" t="s">
        <v>319</v>
      </c>
      <c r="D253" s="143">
        <v>0.50012160000000005</v>
      </c>
      <c r="E253" s="104"/>
      <c r="F253" s="63"/>
    </row>
    <row r="254" spans="1:6" x14ac:dyDescent="0.2">
      <c r="A254" s="141"/>
      <c r="B254" s="187" t="s">
        <v>318</v>
      </c>
      <c r="C254" s="132" t="s">
        <v>319</v>
      </c>
      <c r="D254" s="184">
        <v>2.64E-3</v>
      </c>
      <c r="E254" s="104"/>
      <c r="F254" s="63"/>
    </row>
    <row r="255" spans="1:6" x14ac:dyDescent="0.2">
      <c r="A255" s="95" t="s">
        <v>53</v>
      </c>
      <c r="B255" s="166" t="s">
        <v>288</v>
      </c>
      <c r="C255" s="144"/>
      <c r="D255" s="143"/>
      <c r="E255" s="161"/>
      <c r="F255" s="63"/>
    </row>
    <row r="256" spans="1:6" x14ac:dyDescent="0.2">
      <c r="A256" s="141">
        <v>1</v>
      </c>
      <c r="B256" s="167" t="s">
        <v>282</v>
      </c>
      <c r="C256" s="132"/>
      <c r="D256" s="143"/>
      <c r="E256" s="161"/>
      <c r="F256" s="63"/>
    </row>
    <row r="257" spans="1:6" x14ac:dyDescent="0.2">
      <c r="A257" s="141"/>
      <c r="B257" s="187" t="s">
        <v>328</v>
      </c>
      <c r="C257" s="132" t="s">
        <v>319</v>
      </c>
      <c r="D257" s="143">
        <v>5.6811240000000005</v>
      </c>
      <c r="E257" s="104"/>
      <c r="F257" s="63"/>
    </row>
    <row r="258" spans="1:6" x14ac:dyDescent="0.2">
      <c r="A258" s="141"/>
      <c r="B258" s="187" t="s">
        <v>329</v>
      </c>
      <c r="C258" s="132" t="s">
        <v>319</v>
      </c>
      <c r="D258" s="143">
        <v>6.9873839999999996</v>
      </c>
      <c r="E258" s="104"/>
      <c r="F258" s="63"/>
    </row>
    <row r="259" spans="1:6" x14ac:dyDescent="0.2">
      <c r="A259" s="141"/>
      <c r="B259" s="187" t="s">
        <v>330</v>
      </c>
      <c r="C259" s="132" t="s">
        <v>319</v>
      </c>
      <c r="D259" s="143">
        <v>2.8835136000000001</v>
      </c>
      <c r="E259" s="104"/>
      <c r="F259" s="63"/>
    </row>
    <row r="260" spans="1:6" x14ac:dyDescent="0.2">
      <c r="A260" s="141"/>
      <c r="B260" s="187" t="s">
        <v>318</v>
      </c>
      <c r="C260" s="132" t="s">
        <v>319</v>
      </c>
      <c r="D260" s="184">
        <v>2.9888999999999999E-2</v>
      </c>
      <c r="E260" s="104"/>
      <c r="F260" s="63"/>
    </row>
    <row r="261" spans="1:6" x14ac:dyDescent="0.2">
      <c r="A261" s="141">
        <v>2</v>
      </c>
      <c r="B261" s="167" t="s">
        <v>279</v>
      </c>
      <c r="C261" s="132"/>
      <c r="D261" s="143"/>
      <c r="E261" s="161"/>
      <c r="F261" s="63"/>
    </row>
    <row r="262" spans="1:6" x14ac:dyDescent="0.2">
      <c r="A262" s="141"/>
      <c r="B262" s="187" t="s">
        <v>331</v>
      </c>
      <c r="C262" s="132" t="s">
        <v>319</v>
      </c>
      <c r="D262" s="143">
        <v>6.1352639999999994</v>
      </c>
      <c r="E262" s="104"/>
      <c r="F262" s="63"/>
    </row>
    <row r="263" spans="1:6" x14ac:dyDescent="0.2">
      <c r="A263" s="141"/>
      <c r="B263" s="187" t="s">
        <v>332</v>
      </c>
      <c r="C263" s="132" t="s">
        <v>319</v>
      </c>
      <c r="D263" s="143">
        <v>1.4745239999999999</v>
      </c>
      <c r="E263" s="104"/>
      <c r="F263" s="63"/>
    </row>
    <row r="264" spans="1:6" x14ac:dyDescent="0.2">
      <c r="A264" s="141"/>
      <c r="B264" s="187" t="s">
        <v>318</v>
      </c>
      <c r="C264" s="132" t="s">
        <v>319</v>
      </c>
      <c r="D264" s="184">
        <v>1.7495999999999998E-2</v>
      </c>
      <c r="E264" s="104"/>
      <c r="F264" s="63"/>
    </row>
    <row r="265" spans="1:6" x14ac:dyDescent="0.2">
      <c r="A265" s="141">
        <v>3</v>
      </c>
      <c r="B265" s="167" t="s">
        <v>280</v>
      </c>
      <c r="C265" s="132"/>
      <c r="D265" s="143"/>
      <c r="E265" s="161"/>
      <c r="F265" s="63"/>
    </row>
    <row r="266" spans="1:6" x14ac:dyDescent="0.2">
      <c r="A266" s="141"/>
      <c r="B266" s="187" t="s">
        <v>331</v>
      </c>
      <c r="C266" s="132" t="s">
        <v>319</v>
      </c>
      <c r="D266" s="143">
        <v>1.192968</v>
      </c>
      <c r="E266" s="104"/>
      <c r="F266" s="63"/>
    </row>
    <row r="267" spans="1:6" x14ac:dyDescent="0.2">
      <c r="A267" s="141"/>
      <c r="B267" s="187" t="s">
        <v>332</v>
      </c>
      <c r="C267" s="132" t="s">
        <v>319</v>
      </c>
      <c r="D267" s="143">
        <v>0.19580400000000001</v>
      </c>
      <c r="E267" s="104"/>
      <c r="F267" s="63"/>
    </row>
    <row r="268" spans="1:6" x14ac:dyDescent="0.2">
      <c r="A268" s="141"/>
      <c r="B268" s="187" t="s">
        <v>318</v>
      </c>
      <c r="C268" s="132" t="s">
        <v>319</v>
      </c>
      <c r="D268" s="184">
        <v>3.4019999999999996E-3</v>
      </c>
      <c r="E268" s="104"/>
      <c r="F268" s="63"/>
    </row>
    <row r="269" spans="1:6" x14ac:dyDescent="0.2">
      <c r="A269" s="141">
        <v>4</v>
      </c>
      <c r="B269" s="167" t="s">
        <v>281</v>
      </c>
      <c r="C269" s="132"/>
      <c r="D269" s="143"/>
      <c r="E269" s="161"/>
      <c r="F269" s="63"/>
    </row>
    <row r="270" spans="1:6" x14ac:dyDescent="0.2">
      <c r="A270" s="141"/>
      <c r="B270" s="187" t="s">
        <v>331</v>
      </c>
      <c r="C270" s="132" t="s">
        <v>319</v>
      </c>
      <c r="D270" s="143">
        <v>0.68169599999999997</v>
      </c>
      <c r="E270" s="104"/>
      <c r="F270" s="63"/>
    </row>
    <row r="271" spans="1:6" x14ac:dyDescent="0.2">
      <c r="A271" s="141"/>
      <c r="B271" s="187" t="s">
        <v>332</v>
      </c>
      <c r="C271" s="132" t="s">
        <v>319</v>
      </c>
      <c r="D271" s="143">
        <v>0.11188799999999999</v>
      </c>
      <c r="E271" s="104"/>
      <c r="F271" s="63"/>
    </row>
    <row r="272" spans="1:6" x14ac:dyDescent="0.2">
      <c r="A272" s="141"/>
      <c r="B272" s="187" t="s">
        <v>318</v>
      </c>
      <c r="C272" s="132" t="s">
        <v>319</v>
      </c>
      <c r="D272" s="184">
        <v>3.4019999999999996E-3</v>
      </c>
      <c r="E272" s="104"/>
      <c r="F272" s="63"/>
    </row>
    <row r="273" spans="1:6" x14ac:dyDescent="0.2">
      <c r="A273" s="141">
        <v>5</v>
      </c>
      <c r="B273" s="167" t="s">
        <v>286</v>
      </c>
      <c r="C273" s="132"/>
      <c r="D273" s="143"/>
      <c r="E273" s="161"/>
      <c r="F273" s="63"/>
    </row>
    <row r="274" spans="1:6" x14ac:dyDescent="0.2">
      <c r="A274" s="141"/>
      <c r="B274" s="187" t="s">
        <v>326</v>
      </c>
      <c r="C274" s="132" t="s">
        <v>319</v>
      </c>
      <c r="D274" s="143">
        <v>0.39214079999999996</v>
      </c>
      <c r="E274" s="104"/>
      <c r="F274" s="63"/>
    </row>
    <row r="275" spans="1:6" x14ac:dyDescent="0.2">
      <c r="A275" s="141"/>
      <c r="B275" s="187" t="s">
        <v>334</v>
      </c>
      <c r="C275" s="132" t="s">
        <v>319</v>
      </c>
      <c r="D275" s="143">
        <v>0.30155874999999999</v>
      </c>
      <c r="E275" s="104"/>
      <c r="F275" s="63"/>
    </row>
    <row r="276" spans="1:6" x14ac:dyDescent="0.2">
      <c r="A276" s="141"/>
      <c r="B276" s="187" t="s">
        <v>318</v>
      </c>
      <c r="C276" s="132" t="s">
        <v>319</v>
      </c>
      <c r="D276" s="184">
        <v>7.9488000000000003E-2</v>
      </c>
      <c r="E276" s="104"/>
      <c r="F276" s="63"/>
    </row>
    <row r="277" spans="1:6" x14ac:dyDescent="0.2">
      <c r="A277" s="141"/>
      <c r="B277" s="187"/>
      <c r="C277" s="132"/>
      <c r="D277" s="184"/>
      <c r="E277" s="104"/>
      <c r="F277" s="63"/>
    </row>
    <row r="278" spans="1:6" x14ac:dyDescent="0.2">
      <c r="A278" s="95" t="s">
        <v>252</v>
      </c>
      <c r="B278" s="163" t="s">
        <v>283</v>
      </c>
      <c r="C278" s="144"/>
      <c r="D278" s="137"/>
      <c r="E278" s="161"/>
      <c r="F278" s="63"/>
    </row>
    <row r="279" spans="1:6" x14ac:dyDescent="0.2">
      <c r="A279" s="141">
        <v>1</v>
      </c>
      <c r="B279" s="106" t="s">
        <v>284</v>
      </c>
      <c r="C279" s="132"/>
      <c r="D279" s="143"/>
      <c r="E279" s="104"/>
      <c r="F279" s="63"/>
    </row>
    <row r="280" spans="1:6" x14ac:dyDescent="0.2">
      <c r="A280" s="141"/>
      <c r="B280" s="187" t="s">
        <v>333</v>
      </c>
      <c r="C280" s="132" t="s">
        <v>319</v>
      </c>
      <c r="D280" s="143">
        <v>7.5124800000000009</v>
      </c>
      <c r="E280" s="104"/>
      <c r="F280" s="63"/>
    </row>
    <row r="281" spans="1:6" x14ac:dyDescent="0.2">
      <c r="A281" s="141"/>
      <c r="B281" s="187" t="s">
        <v>318</v>
      </c>
      <c r="C281" s="132" t="s">
        <v>319</v>
      </c>
      <c r="D281" s="143">
        <v>9.6480000000000003E-3</v>
      </c>
      <c r="E281" s="104"/>
      <c r="F281" s="63"/>
    </row>
    <row r="282" spans="1:6" x14ac:dyDescent="0.2">
      <c r="A282" s="141">
        <v>2</v>
      </c>
      <c r="B282" s="165" t="s">
        <v>285</v>
      </c>
      <c r="C282" s="132"/>
      <c r="D282" s="143"/>
      <c r="E282" s="161"/>
      <c r="F282" s="63"/>
    </row>
    <row r="283" spans="1:6" x14ac:dyDescent="0.2">
      <c r="A283" s="141"/>
      <c r="B283" s="187" t="s">
        <v>333</v>
      </c>
      <c r="C283" s="132" t="s">
        <v>319</v>
      </c>
      <c r="D283" s="143">
        <v>5.5944000000000003</v>
      </c>
      <c r="E283" s="104"/>
      <c r="F283" s="63"/>
    </row>
    <row r="284" spans="1:6" x14ac:dyDescent="0.2">
      <c r="A284" s="141"/>
      <c r="B284" s="187" t="s">
        <v>318</v>
      </c>
      <c r="C284" s="132" t="s">
        <v>319</v>
      </c>
      <c r="D284" s="184">
        <v>7.2360000000000011E-3</v>
      </c>
      <c r="E284" s="104"/>
      <c r="F284" s="63"/>
    </row>
    <row r="285" spans="1:6" x14ac:dyDescent="0.2">
      <c r="A285" s="95" t="s">
        <v>253</v>
      </c>
      <c r="B285" s="163" t="s">
        <v>287</v>
      </c>
      <c r="C285" s="144"/>
      <c r="D285" s="137"/>
      <c r="E285" s="161"/>
      <c r="F285" s="63"/>
    </row>
    <row r="286" spans="1:6" x14ac:dyDescent="0.2">
      <c r="A286" s="141">
        <v>1</v>
      </c>
      <c r="B286" s="165" t="s">
        <v>289</v>
      </c>
      <c r="C286" s="132"/>
      <c r="D286" s="143"/>
      <c r="E286" s="161"/>
      <c r="F286" s="63"/>
    </row>
    <row r="287" spans="1:6" x14ac:dyDescent="0.2">
      <c r="A287" s="141"/>
      <c r="B287" s="187" t="s">
        <v>335</v>
      </c>
      <c r="C287" s="132" t="s">
        <v>319</v>
      </c>
      <c r="D287" s="143">
        <v>8.9450760000000002</v>
      </c>
      <c r="E287" s="104"/>
      <c r="F287" s="63"/>
    </row>
    <row r="288" spans="1:6" x14ac:dyDescent="0.2">
      <c r="A288" s="141"/>
      <c r="B288" s="187" t="s">
        <v>336</v>
      </c>
      <c r="C288" s="132" t="s">
        <v>319</v>
      </c>
      <c r="D288" s="143">
        <v>1.569696</v>
      </c>
      <c r="E288" s="104"/>
      <c r="F288" s="63"/>
    </row>
    <row r="289" spans="1:6" x14ac:dyDescent="0.2">
      <c r="A289" s="141"/>
      <c r="B289" s="187" t="s">
        <v>337</v>
      </c>
      <c r="C289" s="132" t="s">
        <v>319</v>
      </c>
      <c r="D289" s="143">
        <v>1.1497824000000001</v>
      </c>
      <c r="E289" s="104"/>
      <c r="F289" s="63"/>
    </row>
    <row r="290" spans="1:6" x14ac:dyDescent="0.2">
      <c r="A290" s="141"/>
      <c r="B290" s="187" t="s">
        <v>318</v>
      </c>
      <c r="C290" s="132" t="s">
        <v>319</v>
      </c>
      <c r="D290" s="143">
        <v>1.0458E-2</v>
      </c>
      <c r="E290" s="104"/>
      <c r="F290" s="63"/>
    </row>
    <row r="291" spans="1:6" x14ac:dyDescent="0.2">
      <c r="A291" s="141">
        <v>2</v>
      </c>
      <c r="B291" s="165" t="s">
        <v>290</v>
      </c>
      <c r="C291" s="132"/>
      <c r="D291" s="143"/>
      <c r="E291" s="161"/>
      <c r="F291" s="63"/>
    </row>
    <row r="292" spans="1:6" x14ac:dyDescent="0.2">
      <c r="A292" s="141"/>
      <c r="B292" s="187" t="s">
        <v>338</v>
      </c>
      <c r="C292" s="132" t="s">
        <v>319</v>
      </c>
      <c r="D292" s="143">
        <v>3.2256</v>
      </c>
      <c r="E292" s="104"/>
      <c r="F292" s="63"/>
    </row>
    <row r="293" spans="1:6" x14ac:dyDescent="0.2">
      <c r="A293" s="141"/>
      <c r="B293" s="187" t="s">
        <v>339</v>
      </c>
      <c r="C293" s="132" t="s">
        <v>319</v>
      </c>
      <c r="D293" s="143">
        <v>2.3094000000000001</v>
      </c>
      <c r="E293" s="104"/>
      <c r="F293" s="63"/>
    </row>
    <row r="294" spans="1:6" x14ac:dyDescent="0.2">
      <c r="A294" s="141"/>
      <c r="B294" s="187" t="s">
        <v>336</v>
      </c>
      <c r="C294" s="132" t="s">
        <v>319</v>
      </c>
      <c r="D294" s="143">
        <v>0.47339999999999999</v>
      </c>
      <c r="E294" s="104"/>
      <c r="F294" s="63"/>
    </row>
    <row r="295" spans="1:6" x14ac:dyDescent="0.2">
      <c r="A295" s="141"/>
      <c r="B295" s="187" t="s">
        <v>325</v>
      </c>
      <c r="C295" s="132" t="s">
        <v>319</v>
      </c>
      <c r="D295" s="143">
        <v>0.86580000000000013</v>
      </c>
      <c r="E295" s="104"/>
      <c r="F295" s="63"/>
    </row>
    <row r="296" spans="1:6" x14ac:dyDescent="0.2">
      <c r="A296" s="141"/>
      <c r="B296" s="187" t="s">
        <v>318</v>
      </c>
      <c r="C296" s="132" t="s">
        <v>319</v>
      </c>
      <c r="D296" s="184">
        <v>6.3E-3</v>
      </c>
      <c r="E296" s="104"/>
      <c r="F296" s="63"/>
    </row>
    <row r="297" spans="1:6" x14ac:dyDescent="0.2">
      <c r="A297" s="141">
        <v>3</v>
      </c>
      <c r="B297" s="165" t="s">
        <v>291</v>
      </c>
      <c r="C297" s="132"/>
      <c r="D297" s="143"/>
      <c r="E297" s="161"/>
      <c r="F297" s="63"/>
    </row>
    <row r="298" spans="1:6" x14ac:dyDescent="0.2">
      <c r="A298" s="141"/>
      <c r="B298" s="187" t="s">
        <v>340</v>
      </c>
      <c r="C298" s="132" t="s">
        <v>319</v>
      </c>
      <c r="D298" s="143">
        <v>0.17203199999999999</v>
      </c>
      <c r="E298" s="104"/>
      <c r="F298" s="63"/>
    </row>
    <row r="299" spans="1:6" x14ac:dyDescent="0.2">
      <c r="A299" s="141"/>
      <c r="B299" s="187" t="s">
        <v>328</v>
      </c>
      <c r="C299" s="132" t="s">
        <v>319</v>
      </c>
      <c r="D299" s="143">
        <v>6.1584E-2</v>
      </c>
      <c r="E299" s="104"/>
      <c r="F299" s="63"/>
    </row>
    <row r="300" spans="1:6" x14ac:dyDescent="0.2">
      <c r="A300" s="141"/>
      <c r="B300" s="187" t="s">
        <v>336</v>
      </c>
      <c r="C300" s="132" t="s">
        <v>319</v>
      </c>
      <c r="D300" s="143">
        <v>1.8936000000000001E-2</v>
      </c>
      <c r="E300" s="104"/>
      <c r="F300" s="63"/>
    </row>
    <row r="301" spans="1:6" x14ac:dyDescent="0.2">
      <c r="A301" s="141"/>
      <c r="B301" s="187" t="s">
        <v>325</v>
      </c>
      <c r="C301" s="132" t="s">
        <v>319</v>
      </c>
      <c r="D301" s="143">
        <v>3.4319999999999996E-2</v>
      </c>
      <c r="E301" s="104"/>
      <c r="F301" s="63"/>
    </row>
    <row r="302" spans="1:6" x14ac:dyDescent="0.2">
      <c r="A302" s="141"/>
      <c r="B302" s="187" t="s">
        <v>318</v>
      </c>
      <c r="C302" s="132" t="s">
        <v>319</v>
      </c>
      <c r="D302" s="188">
        <v>2.5200000000000005E-4</v>
      </c>
      <c r="E302" s="104"/>
      <c r="F302" s="63"/>
    </row>
    <row r="303" spans="1:6" x14ac:dyDescent="0.2">
      <c r="A303" s="141">
        <v>4</v>
      </c>
      <c r="B303" s="165" t="s">
        <v>292</v>
      </c>
      <c r="C303" s="132"/>
      <c r="D303" s="143"/>
      <c r="E303" s="161"/>
      <c r="F303" s="63"/>
    </row>
    <row r="304" spans="1:6" x14ac:dyDescent="0.2">
      <c r="A304" s="141"/>
      <c r="B304" s="187" t="s">
        <v>341</v>
      </c>
      <c r="C304" s="132" t="s">
        <v>319</v>
      </c>
      <c r="D304" s="143">
        <v>6.0968160000000005</v>
      </c>
      <c r="E304" s="104"/>
      <c r="F304" s="63"/>
    </row>
    <row r="305" spans="1:6" x14ac:dyDescent="0.2">
      <c r="A305" s="141"/>
      <c r="B305" s="187" t="s">
        <v>336</v>
      </c>
      <c r="C305" s="132" t="s">
        <v>319</v>
      </c>
      <c r="D305" s="143">
        <v>0.624888</v>
      </c>
      <c r="E305" s="104"/>
      <c r="F305" s="63"/>
    </row>
    <row r="306" spans="1:6" x14ac:dyDescent="0.2">
      <c r="A306" s="141"/>
      <c r="B306" s="187" t="s">
        <v>325</v>
      </c>
      <c r="C306" s="132" t="s">
        <v>319</v>
      </c>
      <c r="D306" s="143">
        <v>1.13256</v>
      </c>
      <c r="E306" s="104"/>
      <c r="F306" s="63"/>
    </row>
    <row r="307" spans="1:6" x14ac:dyDescent="0.2">
      <c r="A307" s="141"/>
      <c r="B307" s="187" t="s">
        <v>318</v>
      </c>
      <c r="C307" s="132" t="s">
        <v>319</v>
      </c>
      <c r="D307" s="184">
        <v>9.5040000000000003E-3</v>
      </c>
      <c r="E307" s="104"/>
      <c r="F307" s="63"/>
    </row>
    <row r="308" spans="1:6" x14ac:dyDescent="0.2">
      <c r="A308" s="141">
        <v>5</v>
      </c>
      <c r="B308" s="165" t="s">
        <v>293</v>
      </c>
      <c r="C308" s="132"/>
      <c r="D308" s="143"/>
      <c r="E308" s="161"/>
      <c r="F308" s="63"/>
    </row>
    <row r="309" spans="1:6" x14ac:dyDescent="0.2">
      <c r="A309" s="141"/>
      <c r="B309" s="187" t="s">
        <v>328</v>
      </c>
      <c r="C309" s="132" t="s">
        <v>319</v>
      </c>
      <c r="D309" s="143">
        <v>0.90836400000000006</v>
      </c>
      <c r="E309" s="104"/>
      <c r="F309" s="63"/>
    </row>
    <row r="310" spans="1:6" x14ac:dyDescent="0.2">
      <c r="A310" s="141"/>
      <c r="B310" s="187" t="s">
        <v>336</v>
      </c>
      <c r="C310" s="132" t="s">
        <v>319</v>
      </c>
      <c r="D310" s="143">
        <v>0.279306</v>
      </c>
      <c r="E310" s="104"/>
      <c r="F310" s="63"/>
    </row>
    <row r="311" spans="1:6" x14ac:dyDescent="0.2">
      <c r="A311" s="141"/>
      <c r="B311" s="187" t="s">
        <v>342</v>
      </c>
      <c r="C311" s="132" t="s">
        <v>319</v>
      </c>
      <c r="D311" s="143">
        <v>0.12980000000000003</v>
      </c>
      <c r="E311" s="104"/>
      <c r="F311" s="63"/>
    </row>
    <row r="312" spans="1:6" x14ac:dyDescent="0.2">
      <c r="A312" s="141"/>
      <c r="B312" s="187" t="s">
        <v>318</v>
      </c>
      <c r="C312" s="132" t="s">
        <v>319</v>
      </c>
      <c r="D312" s="143">
        <v>1.5929999999999998E-3</v>
      </c>
      <c r="E312" s="104"/>
      <c r="F312" s="63"/>
    </row>
    <row r="313" spans="1:6" x14ac:dyDescent="0.2">
      <c r="A313" s="141">
        <v>6</v>
      </c>
      <c r="B313" s="165" t="s">
        <v>294</v>
      </c>
      <c r="C313" s="132"/>
      <c r="D313" s="143"/>
      <c r="E313" s="161"/>
      <c r="F313" s="63"/>
    </row>
    <row r="314" spans="1:6" x14ac:dyDescent="0.2">
      <c r="A314" s="141"/>
      <c r="B314" s="187" t="s">
        <v>339</v>
      </c>
      <c r="C314" s="132" t="s">
        <v>319</v>
      </c>
      <c r="D314" s="143">
        <v>0.69281999999999999</v>
      </c>
      <c r="E314" s="104"/>
      <c r="F314" s="63"/>
    </row>
    <row r="315" spans="1:6" x14ac:dyDescent="0.2">
      <c r="A315" s="141"/>
      <c r="B315" s="187" t="s">
        <v>324</v>
      </c>
      <c r="C315" s="132" t="s">
        <v>319</v>
      </c>
      <c r="D315" s="143">
        <v>7.9920000000000005E-2</v>
      </c>
      <c r="E315" s="104"/>
      <c r="F315" s="63"/>
    </row>
    <row r="316" spans="1:6" x14ac:dyDescent="0.2">
      <c r="A316" s="141"/>
      <c r="B316" s="187" t="s">
        <v>342</v>
      </c>
      <c r="C316" s="132" t="s">
        <v>319</v>
      </c>
      <c r="D316" s="143">
        <v>6.6000000000000003E-2</v>
      </c>
      <c r="E316" s="104"/>
      <c r="F316" s="63"/>
    </row>
    <row r="317" spans="1:6" x14ac:dyDescent="0.2">
      <c r="A317" s="141"/>
      <c r="B317" s="187" t="s">
        <v>318</v>
      </c>
      <c r="C317" s="132" t="s">
        <v>319</v>
      </c>
      <c r="D317" s="188">
        <v>1.08E-3</v>
      </c>
      <c r="E317" s="104"/>
      <c r="F317" s="63"/>
    </row>
    <row r="318" spans="1:6" x14ac:dyDescent="0.2">
      <c r="A318" s="141">
        <v>7</v>
      </c>
      <c r="B318" s="165" t="s">
        <v>295</v>
      </c>
      <c r="C318" s="132"/>
      <c r="D318" s="143"/>
      <c r="E318" s="161"/>
      <c r="F318" s="63"/>
    </row>
    <row r="319" spans="1:6" x14ac:dyDescent="0.2">
      <c r="A319" s="141"/>
      <c r="B319" s="187" t="s">
        <v>314</v>
      </c>
      <c r="C319" s="132" t="s">
        <v>319</v>
      </c>
      <c r="D319" s="143">
        <v>6.6276000000000002E-2</v>
      </c>
      <c r="E319" s="104"/>
      <c r="F319" s="63"/>
    </row>
    <row r="320" spans="1:6" x14ac:dyDescent="0.2">
      <c r="A320" s="141"/>
      <c r="B320" s="187" t="s">
        <v>327</v>
      </c>
      <c r="C320" s="132" t="s">
        <v>319</v>
      </c>
      <c r="D320" s="143">
        <v>2.3099999999999999E-2</v>
      </c>
      <c r="E320" s="104"/>
      <c r="F320" s="63"/>
    </row>
    <row r="321" spans="1:6" x14ac:dyDescent="0.2">
      <c r="A321" s="141"/>
      <c r="B321" s="187" t="s">
        <v>318</v>
      </c>
      <c r="C321" s="132" t="s">
        <v>319</v>
      </c>
      <c r="D321" s="188">
        <v>1.26E-4</v>
      </c>
      <c r="E321" s="104"/>
      <c r="F321" s="63"/>
    </row>
    <row r="322" spans="1:6" x14ac:dyDescent="0.2">
      <c r="A322" s="95" t="s">
        <v>255</v>
      </c>
      <c r="B322" s="163" t="s">
        <v>296</v>
      </c>
      <c r="C322" s="132"/>
      <c r="D322" s="137"/>
      <c r="E322" s="161"/>
      <c r="F322" s="63"/>
    </row>
    <row r="323" spans="1:6" x14ac:dyDescent="0.2">
      <c r="A323" s="141">
        <v>1</v>
      </c>
      <c r="B323" s="165" t="s">
        <v>289</v>
      </c>
      <c r="C323" s="132"/>
      <c r="D323" s="143"/>
      <c r="E323" s="161"/>
      <c r="F323" s="63"/>
    </row>
    <row r="324" spans="1:6" x14ac:dyDescent="0.2">
      <c r="A324" s="141"/>
      <c r="B324" s="187" t="s">
        <v>335</v>
      </c>
      <c r="C324" s="132" t="s">
        <v>319</v>
      </c>
      <c r="D324" s="143">
        <v>9.5917080000000006</v>
      </c>
      <c r="E324" s="104"/>
      <c r="F324" s="63"/>
    </row>
    <row r="325" spans="1:6" x14ac:dyDescent="0.2">
      <c r="A325" s="141"/>
      <c r="B325" s="187" t="s">
        <v>336</v>
      </c>
      <c r="C325" s="132" t="s">
        <v>319</v>
      </c>
      <c r="D325" s="143">
        <v>1.683168</v>
      </c>
      <c r="E325" s="104"/>
      <c r="F325" s="63"/>
    </row>
    <row r="326" spans="1:6" x14ac:dyDescent="0.2">
      <c r="A326" s="141"/>
      <c r="B326" s="187" t="s">
        <v>337</v>
      </c>
      <c r="C326" s="132" t="s">
        <v>319</v>
      </c>
      <c r="D326" s="143">
        <v>1.2328992000000001</v>
      </c>
      <c r="E326" s="104"/>
      <c r="F326" s="63"/>
    </row>
    <row r="327" spans="1:6" x14ac:dyDescent="0.2">
      <c r="A327" s="141"/>
      <c r="B327" s="187" t="s">
        <v>318</v>
      </c>
      <c r="C327" s="132" t="s">
        <v>319</v>
      </c>
      <c r="D327" s="143">
        <v>1.1214000000000002E-2</v>
      </c>
      <c r="E327" s="104"/>
      <c r="F327" s="63"/>
    </row>
    <row r="328" spans="1:6" x14ac:dyDescent="0.2">
      <c r="A328" s="141">
        <v>2</v>
      </c>
      <c r="B328" s="165" t="s">
        <v>290</v>
      </c>
      <c r="C328" s="132"/>
      <c r="D328" s="143"/>
      <c r="E328" s="161"/>
      <c r="F328" s="63"/>
    </row>
    <row r="329" spans="1:6" x14ac:dyDescent="0.2">
      <c r="A329" s="141"/>
      <c r="B329" s="187" t="s">
        <v>338</v>
      </c>
      <c r="C329" s="132" t="s">
        <v>319</v>
      </c>
      <c r="D329" s="143">
        <v>3.2256</v>
      </c>
      <c r="E329" s="104"/>
      <c r="F329" s="63"/>
    </row>
    <row r="330" spans="1:6" x14ac:dyDescent="0.2">
      <c r="A330" s="141"/>
      <c r="B330" s="187" t="s">
        <v>339</v>
      </c>
      <c r="C330" s="132" t="s">
        <v>319</v>
      </c>
      <c r="D330" s="143">
        <v>2.3094000000000001</v>
      </c>
      <c r="E330" s="104"/>
      <c r="F330" s="63"/>
    </row>
    <row r="331" spans="1:6" x14ac:dyDescent="0.2">
      <c r="A331" s="141"/>
      <c r="B331" s="187" t="s">
        <v>336</v>
      </c>
      <c r="C331" s="132" t="s">
        <v>319</v>
      </c>
      <c r="D331" s="143">
        <v>0.47339999999999999</v>
      </c>
      <c r="E331" s="104"/>
      <c r="F331" s="63"/>
    </row>
    <row r="332" spans="1:6" x14ac:dyDescent="0.2">
      <c r="A332" s="141"/>
      <c r="B332" s="187" t="s">
        <v>325</v>
      </c>
      <c r="C332" s="132" t="s">
        <v>319</v>
      </c>
      <c r="D332" s="143">
        <v>0.86580000000000013</v>
      </c>
      <c r="E332" s="104"/>
      <c r="F332" s="63"/>
    </row>
    <row r="333" spans="1:6" x14ac:dyDescent="0.2">
      <c r="A333" s="141"/>
      <c r="B333" s="187" t="s">
        <v>318</v>
      </c>
      <c r="C333" s="132" t="s">
        <v>319</v>
      </c>
      <c r="D333" s="184">
        <v>6.3E-3</v>
      </c>
      <c r="E333" s="104"/>
      <c r="F333" s="63"/>
    </row>
    <row r="334" spans="1:6" x14ac:dyDescent="0.2">
      <c r="A334" s="141">
        <v>3</v>
      </c>
      <c r="B334" s="165" t="s">
        <v>291</v>
      </c>
      <c r="C334" s="132"/>
      <c r="D334" s="143"/>
      <c r="E334" s="161"/>
      <c r="F334" s="63"/>
    </row>
    <row r="335" spans="1:6" x14ac:dyDescent="0.2">
      <c r="A335" s="141"/>
      <c r="B335" s="187" t="s">
        <v>340</v>
      </c>
      <c r="C335" s="132" t="s">
        <v>319</v>
      </c>
      <c r="D335" s="143">
        <v>0.17203199999999999</v>
      </c>
      <c r="E335" s="104"/>
      <c r="F335" s="63"/>
    </row>
    <row r="336" spans="1:6" x14ac:dyDescent="0.2">
      <c r="A336" s="141"/>
      <c r="B336" s="187" t="s">
        <v>328</v>
      </c>
      <c r="C336" s="132" t="s">
        <v>319</v>
      </c>
      <c r="D336" s="143">
        <v>6.1584E-2</v>
      </c>
      <c r="E336" s="104"/>
      <c r="F336" s="63"/>
    </row>
    <row r="337" spans="1:6" x14ac:dyDescent="0.2">
      <c r="A337" s="141"/>
      <c r="B337" s="187" t="s">
        <v>336</v>
      </c>
      <c r="C337" s="132" t="s">
        <v>319</v>
      </c>
      <c r="D337" s="143">
        <v>1.8936000000000001E-2</v>
      </c>
      <c r="E337" s="104"/>
      <c r="F337" s="63"/>
    </row>
    <row r="338" spans="1:6" x14ac:dyDescent="0.2">
      <c r="A338" s="141"/>
      <c r="B338" s="187" t="s">
        <v>325</v>
      </c>
      <c r="C338" s="132" t="s">
        <v>319</v>
      </c>
      <c r="D338" s="143">
        <v>3.4319999999999996E-2</v>
      </c>
      <c r="E338" s="104"/>
      <c r="F338" s="63"/>
    </row>
    <row r="339" spans="1:6" x14ac:dyDescent="0.2">
      <c r="A339" s="141"/>
      <c r="B339" s="187" t="s">
        <v>318</v>
      </c>
      <c r="C339" s="132" t="s">
        <v>319</v>
      </c>
      <c r="D339" s="188">
        <v>2.5200000000000005E-4</v>
      </c>
      <c r="E339" s="104"/>
      <c r="F339" s="63"/>
    </row>
    <row r="340" spans="1:6" x14ac:dyDescent="0.2">
      <c r="A340" s="141">
        <v>4</v>
      </c>
      <c r="B340" s="165" t="s">
        <v>292</v>
      </c>
      <c r="C340" s="132"/>
      <c r="D340" s="143"/>
      <c r="E340" s="161"/>
      <c r="F340" s="63"/>
    </row>
    <row r="341" spans="1:6" x14ac:dyDescent="0.2">
      <c r="A341" s="141"/>
      <c r="B341" s="187" t="s">
        <v>341</v>
      </c>
      <c r="C341" s="132" t="s">
        <v>319</v>
      </c>
      <c r="D341" s="143">
        <v>6.0968160000000005</v>
      </c>
      <c r="E341" s="104"/>
      <c r="F341" s="63"/>
    </row>
    <row r="342" spans="1:6" x14ac:dyDescent="0.2">
      <c r="A342" s="141"/>
      <c r="B342" s="187" t="s">
        <v>336</v>
      </c>
      <c r="C342" s="132" t="s">
        <v>319</v>
      </c>
      <c r="D342" s="143">
        <v>0.624888</v>
      </c>
      <c r="E342" s="104"/>
      <c r="F342" s="63"/>
    </row>
    <row r="343" spans="1:6" x14ac:dyDescent="0.2">
      <c r="A343" s="141"/>
      <c r="B343" s="187" t="s">
        <v>325</v>
      </c>
      <c r="C343" s="132" t="s">
        <v>319</v>
      </c>
      <c r="D343" s="143">
        <v>1.13256</v>
      </c>
      <c r="E343" s="104"/>
      <c r="F343" s="63"/>
    </row>
    <row r="344" spans="1:6" x14ac:dyDescent="0.2">
      <c r="A344" s="141"/>
      <c r="B344" s="187" t="s">
        <v>318</v>
      </c>
      <c r="C344" s="132" t="s">
        <v>319</v>
      </c>
      <c r="D344" s="184">
        <v>9.5040000000000003E-3</v>
      </c>
      <c r="E344" s="104"/>
      <c r="F344" s="63"/>
    </row>
    <row r="345" spans="1:6" x14ac:dyDescent="0.2">
      <c r="A345" s="141">
        <v>5</v>
      </c>
      <c r="B345" s="165" t="s">
        <v>293</v>
      </c>
      <c r="C345" s="132"/>
      <c r="D345" s="143"/>
      <c r="E345" s="161"/>
      <c r="F345" s="63"/>
    </row>
    <row r="346" spans="1:6" x14ac:dyDescent="0.2">
      <c r="A346" s="141"/>
      <c r="B346" s="187" t="s">
        <v>328</v>
      </c>
      <c r="C346" s="132" t="s">
        <v>319</v>
      </c>
      <c r="D346" s="143">
        <v>0.90836400000000006</v>
      </c>
      <c r="E346" s="104"/>
      <c r="F346" s="63"/>
    </row>
    <row r="347" spans="1:6" x14ac:dyDescent="0.2">
      <c r="A347" s="141"/>
      <c r="B347" s="187" t="s">
        <v>336</v>
      </c>
      <c r="C347" s="132" t="s">
        <v>319</v>
      </c>
      <c r="D347" s="143">
        <v>0.279306</v>
      </c>
      <c r="E347" s="104"/>
      <c r="F347" s="63"/>
    </row>
    <row r="348" spans="1:6" x14ac:dyDescent="0.2">
      <c r="A348" s="141"/>
      <c r="B348" s="187" t="s">
        <v>342</v>
      </c>
      <c r="C348" s="132" t="s">
        <v>319</v>
      </c>
      <c r="D348" s="143">
        <v>0.12980000000000003</v>
      </c>
      <c r="E348" s="104"/>
      <c r="F348" s="63"/>
    </row>
    <row r="349" spans="1:6" x14ac:dyDescent="0.2">
      <c r="A349" s="141"/>
      <c r="B349" s="187" t="s">
        <v>318</v>
      </c>
      <c r="C349" s="132" t="s">
        <v>319</v>
      </c>
      <c r="D349" s="184">
        <v>1.5929999999999998E-3</v>
      </c>
      <c r="E349" s="104"/>
      <c r="F349" s="63"/>
    </row>
    <row r="350" spans="1:6" x14ac:dyDescent="0.2">
      <c r="A350" s="141">
        <v>6</v>
      </c>
      <c r="B350" s="165" t="s">
        <v>294</v>
      </c>
      <c r="C350" s="132"/>
      <c r="D350" s="143"/>
      <c r="E350" s="161"/>
      <c r="F350" s="63"/>
    </row>
    <row r="351" spans="1:6" x14ac:dyDescent="0.2">
      <c r="A351" s="141"/>
      <c r="B351" s="187" t="s">
        <v>339</v>
      </c>
      <c r="C351" s="132" t="s">
        <v>319</v>
      </c>
      <c r="D351" s="143">
        <v>0.69281999999999999</v>
      </c>
      <c r="E351" s="104"/>
      <c r="F351" s="63"/>
    </row>
    <row r="352" spans="1:6" x14ac:dyDescent="0.2">
      <c r="A352" s="141"/>
      <c r="B352" s="187" t="s">
        <v>324</v>
      </c>
      <c r="C352" s="132" t="s">
        <v>319</v>
      </c>
      <c r="D352" s="143">
        <v>7.9920000000000005E-2</v>
      </c>
      <c r="E352" s="104"/>
      <c r="F352" s="63"/>
    </row>
    <row r="353" spans="1:6" x14ac:dyDescent="0.2">
      <c r="A353" s="141"/>
      <c r="B353" s="187" t="s">
        <v>342</v>
      </c>
      <c r="C353" s="132" t="s">
        <v>319</v>
      </c>
      <c r="D353" s="143">
        <v>6.6000000000000003E-2</v>
      </c>
      <c r="E353" s="104"/>
      <c r="F353" s="63"/>
    </row>
    <row r="354" spans="1:6" x14ac:dyDescent="0.2">
      <c r="A354" s="141"/>
      <c r="B354" s="187" t="s">
        <v>318</v>
      </c>
      <c r="C354" s="132" t="s">
        <v>319</v>
      </c>
      <c r="D354" s="184">
        <v>1.08E-3</v>
      </c>
      <c r="E354" s="104"/>
      <c r="F354" s="63"/>
    </row>
    <row r="355" spans="1:6" x14ac:dyDescent="0.2">
      <c r="A355" s="141">
        <v>7</v>
      </c>
      <c r="B355" s="165" t="s">
        <v>295</v>
      </c>
      <c r="C355" s="132"/>
      <c r="D355" s="143"/>
      <c r="E355" s="161"/>
      <c r="F355" s="63"/>
    </row>
    <row r="356" spans="1:6" x14ac:dyDescent="0.2">
      <c r="A356" s="141"/>
      <c r="B356" s="187" t="s">
        <v>314</v>
      </c>
      <c r="C356" s="132" t="s">
        <v>319</v>
      </c>
      <c r="D356" s="143">
        <v>6.6276000000000002E-2</v>
      </c>
      <c r="E356" s="104"/>
      <c r="F356" s="63"/>
    </row>
    <row r="357" spans="1:6" x14ac:dyDescent="0.2">
      <c r="A357" s="141"/>
      <c r="B357" s="187" t="s">
        <v>327</v>
      </c>
      <c r="C357" s="132" t="s">
        <v>319</v>
      </c>
      <c r="D357" s="143">
        <v>2.3099999999999999E-2</v>
      </c>
      <c r="E357" s="104"/>
      <c r="F357" s="63"/>
    </row>
    <row r="358" spans="1:6" x14ac:dyDescent="0.2">
      <c r="A358" s="141"/>
      <c r="B358" s="187" t="s">
        <v>318</v>
      </c>
      <c r="C358" s="132" t="s">
        <v>319</v>
      </c>
      <c r="D358" s="188">
        <v>1.26E-4</v>
      </c>
      <c r="E358" s="104"/>
      <c r="F358" s="63"/>
    </row>
    <row r="359" spans="1:6" x14ac:dyDescent="0.2">
      <c r="A359" s="95" t="s">
        <v>298</v>
      </c>
      <c r="B359" s="163" t="s">
        <v>297</v>
      </c>
      <c r="C359" s="144"/>
      <c r="D359" s="137"/>
      <c r="E359" s="161"/>
      <c r="F359" s="63"/>
    </row>
    <row r="360" spans="1:6" x14ac:dyDescent="0.2">
      <c r="A360" s="141">
        <v>1</v>
      </c>
      <c r="B360" s="165" t="s">
        <v>289</v>
      </c>
      <c r="C360" s="132"/>
      <c r="D360" s="143"/>
      <c r="E360" s="161"/>
      <c r="F360" s="63"/>
    </row>
    <row r="361" spans="1:6" x14ac:dyDescent="0.2">
      <c r="A361" s="141"/>
      <c r="B361" s="187" t="s">
        <v>335</v>
      </c>
      <c r="C361" s="132" t="s">
        <v>319</v>
      </c>
      <c r="D361" s="143">
        <v>8.0829000000000004</v>
      </c>
      <c r="E361" s="104"/>
      <c r="F361" s="63"/>
    </row>
    <row r="362" spans="1:6" x14ac:dyDescent="0.2">
      <c r="A362" s="141"/>
      <c r="B362" s="187" t="s">
        <v>336</v>
      </c>
      <c r="C362" s="132" t="s">
        <v>319</v>
      </c>
      <c r="D362" s="143">
        <v>1.4183999999999999</v>
      </c>
      <c r="E362" s="104"/>
      <c r="F362" s="63"/>
    </row>
    <row r="363" spans="1:6" x14ac:dyDescent="0.2">
      <c r="A363" s="141"/>
      <c r="B363" s="187" t="s">
        <v>337</v>
      </c>
      <c r="C363" s="132" t="s">
        <v>319</v>
      </c>
      <c r="D363" s="143">
        <v>1.0389600000000001</v>
      </c>
      <c r="E363" s="104"/>
      <c r="F363" s="63"/>
    </row>
    <row r="364" spans="1:6" x14ac:dyDescent="0.2">
      <c r="A364" s="141"/>
      <c r="B364" s="187" t="s">
        <v>318</v>
      </c>
      <c r="C364" s="132" t="s">
        <v>319</v>
      </c>
      <c r="D364" s="184">
        <v>9.4500000000000001E-3</v>
      </c>
      <c r="E364" s="104"/>
      <c r="F364" s="63"/>
    </row>
    <row r="365" spans="1:6" x14ac:dyDescent="0.2">
      <c r="A365" s="141"/>
      <c r="B365" s="187"/>
      <c r="C365" s="132"/>
      <c r="D365" s="184"/>
      <c r="E365" s="104"/>
      <c r="F365" s="63"/>
    </row>
    <row r="366" spans="1:6" x14ac:dyDescent="0.2">
      <c r="A366" s="141">
        <v>2</v>
      </c>
      <c r="B366" s="165" t="s">
        <v>290</v>
      </c>
      <c r="C366" s="132"/>
      <c r="D366" s="143"/>
      <c r="E366" s="161"/>
      <c r="F366" s="63"/>
    </row>
    <row r="367" spans="1:6" x14ac:dyDescent="0.2">
      <c r="A367" s="141"/>
      <c r="B367" s="187" t="s">
        <v>338</v>
      </c>
      <c r="C367" s="132" t="s">
        <v>319</v>
      </c>
      <c r="D367" s="143">
        <v>2.7095039999999999</v>
      </c>
      <c r="E367" s="104"/>
      <c r="F367" s="63"/>
    </row>
    <row r="368" spans="1:6" x14ac:dyDescent="0.2">
      <c r="A368" s="141"/>
      <c r="B368" s="187" t="s">
        <v>339</v>
      </c>
      <c r="C368" s="132" t="s">
        <v>319</v>
      </c>
      <c r="D368" s="143">
        <v>1.9398960000000001</v>
      </c>
      <c r="E368" s="104"/>
      <c r="F368" s="63"/>
    </row>
    <row r="369" spans="1:6" x14ac:dyDescent="0.2">
      <c r="A369" s="141"/>
      <c r="B369" s="187" t="s">
        <v>336</v>
      </c>
      <c r="C369" s="132" t="s">
        <v>319</v>
      </c>
      <c r="D369" s="143">
        <v>0.39765600000000001</v>
      </c>
      <c r="E369" s="104"/>
      <c r="F369" s="63"/>
    </row>
    <row r="370" spans="1:6" x14ac:dyDescent="0.2">
      <c r="A370" s="141"/>
      <c r="B370" s="187" t="s">
        <v>325</v>
      </c>
      <c r="C370" s="132" t="s">
        <v>319</v>
      </c>
      <c r="D370" s="143">
        <v>0.72727200000000003</v>
      </c>
      <c r="E370" s="104"/>
      <c r="F370" s="63"/>
    </row>
    <row r="371" spans="1:6" x14ac:dyDescent="0.2">
      <c r="A371" s="141"/>
      <c r="B371" s="187" t="s">
        <v>318</v>
      </c>
      <c r="C371" s="132" t="s">
        <v>319</v>
      </c>
      <c r="D371" s="184">
        <v>5.2920000000000016E-3</v>
      </c>
      <c r="E371" s="104"/>
      <c r="F371" s="63"/>
    </row>
    <row r="372" spans="1:6" x14ac:dyDescent="0.2">
      <c r="A372" s="141">
        <v>3</v>
      </c>
      <c r="B372" s="165" t="s">
        <v>291</v>
      </c>
      <c r="C372" s="132"/>
      <c r="D372" s="143"/>
      <c r="E372" s="161"/>
      <c r="F372" s="63"/>
    </row>
    <row r="373" spans="1:6" x14ac:dyDescent="0.2">
      <c r="A373" s="141"/>
      <c r="B373" s="187" t="s">
        <v>340</v>
      </c>
      <c r="C373" s="132" t="s">
        <v>319</v>
      </c>
      <c r="D373" s="143">
        <v>0.17203199999999999</v>
      </c>
      <c r="E373" s="104"/>
      <c r="F373" s="63"/>
    </row>
    <row r="374" spans="1:6" x14ac:dyDescent="0.2">
      <c r="A374" s="141"/>
      <c r="B374" s="187" t="s">
        <v>328</v>
      </c>
      <c r="C374" s="132" t="s">
        <v>319</v>
      </c>
      <c r="D374" s="143">
        <v>6.1584E-2</v>
      </c>
      <c r="E374" s="104"/>
      <c r="F374" s="63"/>
    </row>
    <row r="375" spans="1:6" x14ac:dyDescent="0.2">
      <c r="A375" s="141"/>
      <c r="B375" s="187" t="s">
        <v>336</v>
      </c>
      <c r="C375" s="132" t="s">
        <v>319</v>
      </c>
      <c r="D375" s="143">
        <v>1.8936000000000001E-2</v>
      </c>
      <c r="E375" s="104"/>
      <c r="F375" s="63"/>
    </row>
    <row r="376" spans="1:6" x14ac:dyDescent="0.2">
      <c r="A376" s="141"/>
      <c r="B376" s="187" t="s">
        <v>325</v>
      </c>
      <c r="C376" s="132" t="s">
        <v>319</v>
      </c>
      <c r="D376" s="143">
        <v>3.4319999999999996E-2</v>
      </c>
      <c r="E376" s="104"/>
      <c r="F376" s="63"/>
    </row>
    <row r="377" spans="1:6" x14ac:dyDescent="0.2">
      <c r="A377" s="141"/>
      <c r="B377" s="187" t="s">
        <v>318</v>
      </c>
      <c r="C377" s="132" t="s">
        <v>319</v>
      </c>
      <c r="D377" s="188">
        <v>2.5200000000000005E-4</v>
      </c>
      <c r="E377" s="104"/>
      <c r="F377" s="63"/>
    </row>
    <row r="378" spans="1:6" x14ac:dyDescent="0.2">
      <c r="A378" s="141">
        <v>4</v>
      </c>
      <c r="B378" s="165" t="s">
        <v>292</v>
      </c>
      <c r="C378" s="132"/>
      <c r="D378" s="143"/>
      <c r="E378" s="161"/>
      <c r="F378" s="63"/>
    </row>
    <row r="379" spans="1:6" x14ac:dyDescent="0.2">
      <c r="A379" s="141"/>
      <c r="B379" s="187" t="s">
        <v>341</v>
      </c>
      <c r="C379" s="132" t="s">
        <v>319</v>
      </c>
      <c r="D379" s="143">
        <v>5.7273120000000004</v>
      </c>
      <c r="E379" s="104"/>
      <c r="F379" s="63"/>
    </row>
    <row r="380" spans="1:6" x14ac:dyDescent="0.2">
      <c r="A380" s="141"/>
      <c r="B380" s="187" t="s">
        <v>336</v>
      </c>
      <c r="C380" s="132" t="s">
        <v>319</v>
      </c>
      <c r="D380" s="143">
        <v>0.58701599999999998</v>
      </c>
      <c r="E380" s="104"/>
      <c r="F380" s="63"/>
    </row>
    <row r="381" spans="1:6" x14ac:dyDescent="0.2">
      <c r="A381" s="141"/>
      <c r="B381" s="187" t="s">
        <v>325</v>
      </c>
      <c r="C381" s="132" t="s">
        <v>319</v>
      </c>
      <c r="D381" s="143">
        <v>1.06392</v>
      </c>
      <c r="E381" s="104"/>
      <c r="F381" s="63"/>
    </row>
    <row r="382" spans="1:6" x14ac:dyDescent="0.2">
      <c r="A382" s="141"/>
      <c r="B382" s="187" t="s">
        <v>318</v>
      </c>
      <c r="C382" s="132" t="s">
        <v>319</v>
      </c>
      <c r="D382" s="184">
        <v>8.9280000000000002E-3</v>
      </c>
      <c r="E382" s="104"/>
      <c r="F382" s="63"/>
    </row>
    <row r="383" spans="1:6" x14ac:dyDescent="0.2">
      <c r="A383" s="141">
        <v>5</v>
      </c>
      <c r="B383" s="165" t="s">
        <v>293</v>
      </c>
      <c r="C383" s="132"/>
      <c r="D383" s="143"/>
      <c r="E383" s="161"/>
      <c r="F383" s="63"/>
    </row>
    <row r="384" spans="1:6" x14ac:dyDescent="0.2">
      <c r="A384" s="141"/>
      <c r="B384" s="187" t="s">
        <v>328</v>
      </c>
      <c r="C384" s="132" t="s">
        <v>319</v>
      </c>
      <c r="D384" s="143">
        <v>0.90836400000000006</v>
      </c>
      <c r="E384" s="104"/>
      <c r="F384" s="63"/>
    </row>
    <row r="385" spans="1:6" x14ac:dyDescent="0.2">
      <c r="A385" s="141"/>
      <c r="B385" s="187" t="s">
        <v>336</v>
      </c>
      <c r="C385" s="132" t="s">
        <v>319</v>
      </c>
      <c r="D385" s="143">
        <v>0.279306</v>
      </c>
      <c r="E385" s="104"/>
      <c r="F385" s="63"/>
    </row>
    <row r="386" spans="1:6" x14ac:dyDescent="0.2">
      <c r="A386" s="141"/>
      <c r="B386" s="187" t="s">
        <v>342</v>
      </c>
      <c r="C386" s="132" t="s">
        <v>319</v>
      </c>
      <c r="D386" s="143">
        <v>0.12980000000000003</v>
      </c>
      <c r="E386" s="104"/>
      <c r="F386" s="63"/>
    </row>
    <row r="387" spans="1:6" x14ac:dyDescent="0.2">
      <c r="A387" s="141"/>
      <c r="B387" s="187" t="s">
        <v>318</v>
      </c>
      <c r="C387" s="132" t="s">
        <v>319</v>
      </c>
      <c r="D387" s="184">
        <v>1.5929999999999998E-3</v>
      </c>
      <c r="E387" s="104"/>
      <c r="F387" s="63"/>
    </row>
    <row r="388" spans="1:6" x14ac:dyDescent="0.2">
      <c r="A388" s="141">
        <v>6</v>
      </c>
      <c r="B388" s="165" t="s">
        <v>300</v>
      </c>
      <c r="C388" s="132"/>
      <c r="D388" s="143"/>
      <c r="E388" s="161"/>
      <c r="F388" s="63"/>
    </row>
    <row r="389" spans="1:6" x14ac:dyDescent="0.2">
      <c r="A389" s="141"/>
      <c r="B389" s="187" t="s">
        <v>339</v>
      </c>
      <c r="C389" s="132" t="s">
        <v>319</v>
      </c>
      <c r="D389" s="143">
        <v>0.6466320000000001</v>
      </c>
      <c r="E389" s="104"/>
      <c r="F389" s="63"/>
    </row>
    <row r="390" spans="1:6" x14ac:dyDescent="0.2">
      <c r="A390" s="141"/>
      <c r="B390" s="187" t="s">
        <v>324</v>
      </c>
      <c r="C390" s="132" t="s">
        <v>319</v>
      </c>
      <c r="D390" s="143">
        <v>7.4592000000000006E-2</v>
      </c>
      <c r="E390" s="104"/>
      <c r="F390" s="63"/>
    </row>
    <row r="391" spans="1:6" x14ac:dyDescent="0.2">
      <c r="A391" s="141"/>
      <c r="B391" s="187" t="s">
        <v>342</v>
      </c>
      <c r="C391" s="132" t="s">
        <v>319</v>
      </c>
      <c r="D391" s="143">
        <v>6.1600000000000002E-2</v>
      </c>
      <c r="E391" s="104"/>
      <c r="F391" s="63"/>
    </row>
    <row r="392" spans="1:6" x14ac:dyDescent="0.2">
      <c r="A392" s="141"/>
      <c r="B392" s="187" t="s">
        <v>318</v>
      </c>
      <c r="C392" s="132" t="s">
        <v>319</v>
      </c>
      <c r="D392" s="184">
        <v>1.008E-3</v>
      </c>
      <c r="E392" s="104"/>
      <c r="F392" s="63"/>
    </row>
    <row r="393" spans="1:6" x14ac:dyDescent="0.2">
      <c r="A393" s="95" t="s">
        <v>299</v>
      </c>
      <c r="B393" s="163" t="s">
        <v>301</v>
      </c>
      <c r="C393" s="144"/>
      <c r="D393" s="137"/>
      <c r="E393" s="161"/>
      <c r="F393" s="63"/>
    </row>
    <row r="394" spans="1:6" x14ac:dyDescent="0.2">
      <c r="A394" s="141">
        <v>1</v>
      </c>
      <c r="B394" s="165" t="s">
        <v>302</v>
      </c>
      <c r="C394" s="132"/>
      <c r="D394" s="143"/>
      <c r="E394" s="161"/>
      <c r="F394" s="63"/>
    </row>
    <row r="395" spans="1:6" x14ac:dyDescent="0.2">
      <c r="A395" s="141"/>
      <c r="B395" s="187" t="s">
        <v>329</v>
      </c>
      <c r="C395" s="132" t="s">
        <v>319</v>
      </c>
      <c r="D395" s="143">
        <v>1.5429887999999998</v>
      </c>
      <c r="E395" s="104"/>
      <c r="F395" s="63"/>
    </row>
    <row r="396" spans="1:6" x14ac:dyDescent="0.2">
      <c r="A396" s="141"/>
      <c r="B396" s="187" t="s">
        <v>343</v>
      </c>
      <c r="C396" s="132" t="s">
        <v>319</v>
      </c>
      <c r="D396" s="143">
        <v>0.77149439999999991</v>
      </c>
      <c r="E396" s="104"/>
      <c r="F396" s="63"/>
    </row>
    <row r="397" spans="1:6" x14ac:dyDescent="0.2">
      <c r="A397" s="141"/>
      <c r="B397" s="187" t="s">
        <v>344</v>
      </c>
      <c r="C397" s="132" t="s">
        <v>319</v>
      </c>
      <c r="D397" s="143">
        <v>0.22501919999999995</v>
      </c>
      <c r="E397" s="104"/>
      <c r="F397" s="63"/>
    </row>
    <row r="398" spans="1:6" x14ac:dyDescent="0.2">
      <c r="A398" s="141"/>
      <c r="B398" s="187" t="s">
        <v>318</v>
      </c>
      <c r="C398" s="132" t="s">
        <v>319</v>
      </c>
      <c r="D398" s="184">
        <v>7.8192000000000001E-3</v>
      </c>
      <c r="E398" s="104"/>
      <c r="F398" s="63"/>
    </row>
    <row r="399" spans="1:6" x14ac:dyDescent="0.2">
      <c r="A399" s="95" t="s">
        <v>303</v>
      </c>
      <c r="B399" s="163" t="s">
        <v>304</v>
      </c>
      <c r="C399" s="144"/>
      <c r="D399" s="137"/>
      <c r="E399" s="161"/>
      <c r="F399" s="63"/>
    </row>
    <row r="400" spans="1:6" x14ac:dyDescent="0.2">
      <c r="A400" s="141">
        <v>1</v>
      </c>
      <c r="B400" s="165" t="s">
        <v>305</v>
      </c>
      <c r="C400" s="132"/>
      <c r="D400" s="143"/>
      <c r="E400" s="161"/>
      <c r="F400" s="63"/>
    </row>
    <row r="401" spans="1:6" ht="28.5" x14ac:dyDescent="0.2">
      <c r="A401" s="141"/>
      <c r="B401" s="189" t="s">
        <v>345</v>
      </c>
      <c r="C401" s="132" t="s">
        <v>319</v>
      </c>
      <c r="D401" s="143">
        <v>1.0789200000000001</v>
      </c>
      <c r="E401" s="104"/>
      <c r="F401" s="63"/>
    </row>
    <row r="402" spans="1:6" x14ac:dyDescent="0.2">
      <c r="A402" s="141"/>
      <c r="B402" s="189" t="s">
        <v>346</v>
      </c>
      <c r="C402" s="132" t="s">
        <v>319</v>
      </c>
      <c r="D402" s="143">
        <v>1.799172</v>
      </c>
      <c r="E402" s="104"/>
      <c r="F402" s="63"/>
    </row>
    <row r="403" spans="1:6" x14ac:dyDescent="0.2">
      <c r="A403" s="141">
        <v>2</v>
      </c>
      <c r="B403" s="165" t="s">
        <v>306</v>
      </c>
      <c r="C403" s="132"/>
      <c r="D403" s="143"/>
      <c r="E403" s="161"/>
      <c r="F403" s="63"/>
    </row>
    <row r="404" spans="1:6" x14ac:dyDescent="0.2">
      <c r="A404" s="141"/>
      <c r="B404" s="189" t="s">
        <v>347</v>
      </c>
      <c r="C404" s="132" t="s">
        <v>319</v>
      </c>
      <c r="D404" s="143">
        <v>3.1718736000000005</v>
      </c>
      <c r="E404" s="104"/>
      <c r="F404" s="63"/>
    </row>
    <row r="405" spans="1:6" x14ac:dyDescent="0.2">
      <c r="A405" s="141"/>
      <c r="B405" s="189"/>
      <c r="C405" s="132"/>
      <c r="D405" s="143"/>
      <c r="E405" s="104"/>
      <c r="F405" s="63"/>
    </row>
    <row r="406" spans="1:6" x14ac:dyDescent="0.2">
      <c r="A406" s="141"/>
      <c r="B406" s="189"/>
      <c r="C406" s="132"/>
      <c r="D406" s="143"/>
      <c r="E406" s="104"/>
      <c r="F406" s="63"/>
    </row>
    <row r="407" spans="1:6" x14ac:dyDescent="0.2">
      <c r="A407" s="141">
        <v>3</v>
      </c>
      <c r="B407" s="165" t="s">
        <v>307</v>
      </c>
      <c r="C407" s="132"/>
      <c r="D407" s="143"/>
      <c r="E407" s="161"/>
      <c r="F407" s="63"/>
    </row>
    <row r="408" spans="1:6" x14ac:dyDescent="0.2">
      <c r="A408" s="141"/>
      <c r="B408" s="189" t="s">
        <v>346</v>
      </c>
      <c r="C408" s="132" t="s">
        <v>319</v>
      </c>
      <c r="D408" s="143">
        <v>3.4150949999999999E-2</v>
      </c>
      <c r="E408" s="104"/>
      <c r="F408" s="63"/>
    </row>
    <row r="409" spans="1:6" x14ac:dyDescent="0.2">
      <c r="A409" s="141">
        <v>4</v>
      </c>
      <c r="B409" s="165" t="s">
        <v>308</v>
      </c>
      <c r="C409" s="132"/>
      <c r="D409" s="143"/>
      <c r="E409" s="161"/>
      <c r="F409" s="63"/>
    </row>
    <row r="410" spans="1:6" x14ac:dyDescent="0.2">
      <c r="A410" s="141"/>
      <c r="B410" s="189" t="s">
        <v>347</v>
      </c>
      <c r="C410" s="132" t="s">
        <v>319</v>
      </c>
      <c r="D410" s="143">
        <v>4.2952455</v>
      </c>
      <c r="E410" s="104"/>
      <c r="F410" s="63"/>
    </row>
    <row r="411" spans="1:6" x14ac:dyDescent="0.2">
      <c r="A411" s="141">
        <v>5</v>
      </c>
      <c r="B411" s="165" t="s">
        <v>309</v>
      </c>
      <c r="C411" s="132"/>
      <c r="D411" s="143"/>
      <c r="E411" s="161"/>
      <c r="F411" s="63"/>
    </row>
    <row r="412" spans="1:6" x14ac:dyDescent="0.2">
      <c r="A412" s="141"/>
      <c r="B412" s="189" t="s">
        <v>346</v>
      </c>
      <c r="C412" s="132" t="s">
        <v>319</v>
      </c>
      <c r="D412" s="143">
        <v>3.0652559999999995E-2</v>
      </c>
      <c r="E412" s="104"/>
      <c r="F412" s="63"/>
    </row>
    <row r="413" spans="1:6" x14ac:dyDescent="0.2">
      <c r="A413" s="141">
        <v>6</v>
      </c>
      <c r="B413" s="165" t="s">
        <v>310</v>
      </c>
      <c r="C413" s="132"/>
      <c r="D413" s="143"/>
      <c r="E413" s="161"/>
      <c r="F413" s="63"/>
    </row>
    <row r="414" spans="1:6" x14ac:dyDescent="0.2">
      <c r="A414" s="141"/>
      <c r="B414" s="189" t="s">
        <v>347</v>
      </c>
      <c r="C414" s="132" t="s">
        <v>319</v>
      </c>
      <c r="D414" s="143">
        <v>4.22649936</v>
      </c>
      <c r="E414" s="104"/>
      <c r="F414" s="63"/>
    </row>
    <row r="415" spans="1:6" x14ac:dyDescent="0.2">
      <c r="A415" s="141">
        <v>7</v>
      </c>
      <c r="B415" s="165" t="s">
        <v>311</v>
      </c>
      <c r="C415" s="132"/>
      <c r="D415" s="143"/>
      <c r="E415" s="161"/>
      <c r="F415" s="63"/>
    </row>
    <row r="416" spans="1:6" x14ac:dyDescent="0.2">
      <c r="A416" s="141"/>
      <c r="B416" s="189" t="s">
        <v>346</v>
      </c>
      <c r="C416" s="132" t="s">
        <v>319</v>
      </c>
      <c r="D416" s="143">
        <v>2.3655780000000001E-2</v>
      </c>
      <c r="E416" s="104"/>
      <c r="F416" s="63"/>
    </row>
    <row r="417" spans="1:6" x14ac:dyDescent="0.2">
      <c r="A417" s="141">
        <v>8</v>
      </c>
      <c r="B417" s="165" t="s">
        <v>311</v>
      </c>
      <c r="C417" s="132"/>
      <c r="D417" s="143"/>
      <c r="E417" s="161"/>
      <c r="F417" s="63"/>
    </row>
    <row r="418" spans="1:6" x14ac:dyDescent="0.2">
      <c r="A418" s="141"/>
      <c r="B418" s="189" t="s">
        <v>431</v>
      </c>
      <c r="C418" s="132" t="s">
        <v>319</v>
      </c>
      <c r="D418" s="143">
        <v>1.8</v>
      </c>
      <c r="E418" s="104"/>
      <c r="F418" s="63"/>
    </row>
    <row r="419" spans="1:6" x14ac:dyDescent="0.2">
      <c r="A419" s="141"/>
      <c r="B419" s="189"/>
      <c r="C419" s="132"/>
      <c r="D419" s="143"/>
      <c r="E419" s="104"/>
      <c r="F419" s="63"/>
    </row>
    <row r="420" spans="1:6" x14ac:dyDescent="0.2">
      <c r="A420" s="95" t="s">
        <v>299</v>
      </c>
      <c r="B420" s="163" t="s">
        <v>254</v>
      </c>
      <c r="C420" s="144"/>
      <c r="D420" s="137"/>
      <c r="E420" s="161"/>
      <c r="F420" s="63"/>
    </row>
    <row r="421" spans="1:6" x14ac:dyDescent="0.2">
      <c r="A421" s="141">
        <v>1</v>
      </c>
      <c r="B421" s="165" t="s">
        <v>254</v>
      </c>
      <c r="C421" s="132"/>
      <c r="D421" s="143"/>
      <c r="E421" s="161"/>
      <c r="F421" s="63"/>
    </row>
    <row r="422" spans="1:6" ht="28.5" x14ac:dyDescent="0.2">
      <c r="A422" s="141"/>
      <c r="B422" s="189" t="s">
        <v>432</v>
      </c>
      <c r="C422" s="132" t="s">
        <v>319</v>
      </c>
      <c r="D422" s="143">
        <v>1.96</v>
      </c>
      <c r="E422" s="104"/>
      <c r="F422" s="63"/>
    </row>
    <row r="423" spans="1:6" x14ac:dyDescent="0.2">
      <c r="A423" s="141"/>
      <c r="B423" s="187"/>
      <c r="C423" s="132"/>
      <c r="D423" s="143"/>
      <c r="E423" s="104"/>
      <c r="F423" s="63"/>
    </row>
    <row r="424" spans="1:6" s="72" customFormat="1" x14ac:dyDescent="0.2">
      <c r="A424" s="105" t="s">
        <v>212</v>
      </c>
      <c r="B424" s="190" t="s">
        <v>92</v>
      </c>
      <c r="C424" s="60"/>
      <c r="D424" s="137"/>
      <c r="E424" s="62"/>
      <c r="F424" s="63"/>
    </row>
    <row r="425" spans="1:6" ht="28.5" x14ac:dyDescent="0.2">
      <c r="A425" s="105"/>
      <c r="B425" s="189" t="s">
        <v>148</v>
      </c>
      <c r="C425" s="60"/>
      <c r="D425" s="137"/>
      <c r="E425" s="104"/>
      <c r="F425" s="63"/>
    </row>
    <row r="426" spans="1:6" s="69" customFormat="1" ht="42.75" x14ac:dyDescent="0.2">
      <c r="A426" s="58">
        <v>1</v>
      </c>
      <c r="B426" s="191" t="s">
        <v>100</v>
      </c>
      <c r="C426" s="144" t="s">
        <v>36</v>
      </c>
      <c r="D426" s="143">
        <v>1028.43</v>
      </c>
      <c r="E426" s="147"/>
      <c r="F426" s="146"/>
    </row>
    <row r="427" spans="1:6" s="69" customFormat="1" x14ac:dyDescent="0.2">
      <c r="A427" s="58"/>
      <c r="B427" s="191"/>
      <c r="C427" s="144"/>
      <c r="D427" s="143"/>
      <c r="E427" s="147"/>
      <c r="F427" s="146"/>
    </row>
    <row r="428" spans="1:6" s="72" customFormat="1" x14ac:dyDescent="0.2">
      <c r="A428" s="105" t="s">
        <v>625</v>
      </c>
      <c r="B428" s="190" t="s">
        <v>626</v>
      </c>
      <c r="C428" s="60"/>
      <c r="D428" s="137"/>
      <c r="E428" s="62"/>
      <c r="F428" s="63"/>
    </row>
    <row r="429" spans="1:6" ht="42.75" x14ac:dyDescent="0.2">
      <c r="A429" s="141">
        <v>1</v>
      </c>
      <c r="B429" s="189" t="s">
        <v>627</v>
      </c>
      <c r="C429" s="144" t="s">
        <v>0</v>
      </c>
      <c r="D429" s="192">
        <v>1</v>
      </c>
      <c r="E429" s="60"/>
      <c r="F429" s="193"/>
    </row>
    <row r="430" spans="1:6" x14ac:dyDescent="0.2">
      <c r="A430" s="141"/>
      <c r="B430" s="189"/>
      <c r="C430" s="144"/>
      <c r="D430" s="192"/>
      <c r="E430" s="60"/>
      <c r="F430" s="193"/>
    </row>
    <row r="431" spans="1:6" x14ac:dyDescent="0.2">
      <c r="A431" s="141"/>
      <c r="B431" s="189"/>
      <c r="C431" s="144"/>
      <c r="D431" s="192"/>
      <c r="E431" s="60"/>
      <c r="F431" s="193"/>
    </row>
    <row r="432" spans="1:6" x14ac:dyDescent="0.2">
      <c r="A432" s="141"/>
      <c r="B432" s="189"/>
      <c r="C432" s="144"/>
      <c r="D432" s="192"/>
      <c r="E432" s="60"/>
      <c r="F432" s="193"/>
    </row>
    <row r="433" spans="1:6" x14ac:dyDescent="0.2">
      <c r="A433" s="194"/>
      <c r="B433" s="195"/>
      <c r="C433" s="196"/>
      <c r="D433" s="197"/>
      <c r="E433" s="198"/>
      <c r="F433" s="199"/>
    </row>
    <row r="434" spans="1:6" x14ac:dyDescent="0.2">
      <c r="A434" s="113"/>
      <c r="B434" s="114" t="s">
        <v>58</v>
      </c>
      <c r="C434" s="115"/>
      <c r="D434" s="200"/>
      <c r="E434" s="117"/>
      <c r="F434" s="118"/>
    </row>
    <row r="435" spans="1:6" s="125" customFormat="1" x14ac:dyDescent="0.2">
      <c r="A435" s="119"/>
      <c r="B435" s="120" t="s">
        <v>59</v>
      </c>
      <c r="C435" s="121"/>
      <c r="D435" s="201"/>
      <c r="E435" s="123"/>
      <c r="F435" s="124"/>
    </row>
    <row r="436" spans="1:6" x14ac:dyDescent="0.2">
      <c r="A436" s="105"/>
      <c r="B436" s="126" t="s">
        <v>60</v>
      </c>
      <c r="C436" s="60"/>
      <c r="D436" s="202"/>
      <c r="E436" s="62"/>
      <c r="F436" s="203"/>
    </row>
    <row r="437" spans="1:6" x14ac:dyDescent="0.2">
      <c r="A437" s="105"/>
      <c r="B437" s="85" t="s">
        <v>61</v>
      </c>
      <c r="C437" s="60"/>
      <c r="D437" s="202"/>
      <c r="E437" s="62"/>
      <c r="F437" s="203"/>
    </row>
    <row r="438" spans="1:6" x14ac:dyDescent="0.2">
      <c r="A438" s="105"/>
      <c r="B438" s="85"/>
      <c r="C438" s="60"/>
      <c r="D438" s="202"/>
      <c r="E438" s="62"/>
      <c r="F438" s="203"/>
    </row>
    <row r="439" spans="1:6" x14ac:dyDescent="0.2">
      <c r="A439" s="107">
        <v>4.0999999999999996</v>
      </c>
      <c r="B439" s="204" t="s">
        <v>33</v>
      </c>
      <c r="C439" s="60"/>
      <c r="D439" s="137"/>
      <c r="E439" s="62"/>
      <c r="F439" s="203"/>
    </row>
    <row r="440" spans="1:6" ht="285" x14ac:dyDescent="0.2">
      <c r="A440" s="105"/>
      <c r="B440" s="131" t="s">
        <v>589</v>
      </c>
      <c r="C440" s="60"/>
      <c r="D440" s="137"/>
      <c r="E440" s="62"/>
      <c r="F440" s="205"/>
    </row>
    <row r="441" spans="1:6" ht="57" x14ac:dyDescent="0.2">
      <c r="A441" s="105"/>
      <c r="B441" s="131" t="s">
        <v>62</v>
      </c>
      <c r="C441" s="60"/>
      <c r="D441" s="137"/>
      <c r="E441" s="62"/>
      <c r="F441" s="205"/>
    </row>
    <row r="442" spans="1:6" ht="57" x14ac:dyDescent="0.2">
      <c r="A442" s="105"/>
      <c r="B442" s="206" t="s">
        <v>641</v>
      </c>
      <c r="C442" s="60"/>
      <c r="D442" s="137"/>
      <c r="E442" s="104"/>
      <c r="F442" s="205"/>
    </row>
    <row r="443" spans="1:6" x14ac:dyDescent="0.2">
      <c r="A443" s="105"/>
      <c r="B443" s="207"/>
      <c r="C443" s="60"/>
      <c r="D443" s="137"/>
      <c r="E443" s="104"/>
      <c r="F443" s="205"/>
    </row>
    <row r="444" spans="1:6" x14ac:dyDescent="0.2">
      <c r="A444" s="107">
        <v>4.2</v>
      </c>
      <c r="B444" s="208" t="s">
        <v>63</v>
      </c>
      <c r="C444" s="60"/>
      <c r="D444" s="137"/>
      <c r="E444" s="62"/>
      <c r="F444" s="205"/>
    </row>
    <row r="445" spans="1:6" x14ac:dyDescent="0.2">
      <c r="A445" s="107"/>
      <c r="B445" s="208" t="s">
        <v>415</v>
      </c>
      <c r="C445" s="60"/>
      <c r="D445" s="137"/>
      <c r="E445" s="62"/>
      <c r="F445" s="205"/>
    </row>
    <row r="446" spans="1:6" ht="42.75" x14ac:dyDescent="0.2">
      <c r="A446" s="105" t="s">
        <v>64</v>
      </c>
      <c r="B446" s="206" t="s">
        <v>224</v>
      </c>
      <c r="C446" s="60" t="s">
        <v>36</v>
      </c>
      <c r="D446" s="143">
        <v>8036.1</v>
      </c>
      <c r="E446" s="62"/>
      <c r="F446" s="205"/>
    </row>
    <row r="447" spans="1:6" x14ac:dyDescent="0.2">
      <c r="A447" s="105"/>
      <c r="B447" s="206"/>
      <c r="C447" s="60"/>
      <c r="D447" s="143"/>
      <c r="E447" s="62"/>
      <c r="F447" s="205"/>
    </row>
    <row r="448" spans="1:6" x14ac:dyDescent="0.2">
      <c r="A448" s="107"/>
      <c r="B448" s="208" t="s">
        <v>417</v>
      </c>
      <c r="C448" s="60"/>
      <c r="D448" s="137"/>
      <c r="E448" s="62"/>
      <c r="F448" s="205"/>
    </row>
    <row r="449" spans="1:6" ht="42.75" x14ac:dyDescent="0.2">
      <c r="A449" s="105" t="s">
        <v>416</v>
      </c>
      <c r="B449" s="206" t="s">
        <v>224</v>
      </c>
      <c r="C449" s="60" t="s">
        <v>36</v>
      </c>
      <c r="D449" s="143">
        <f>103.4*3.9-32</f>
        <v>371.26</v>
      </c>
      <c r="E449" s="62"/>
      <c r="F449" s="205"/>
    </row>
    <row r="450" spans="1:6" x14ac:dyDescent="0.2">
      <c r="A450" s="105"/>
      <c r="B450" s="206"/>
      <c r="C450" s="60"/>
      <c r="D450" s="143"/>
      <c r="E450" s="62"/>
      <c r="F450" s="205"/>
    </row>
    <row r="451" spans="1:6" x14ac:dyDescent="0.2">
      <c r="A451" s="107">
        <v>4.3</v>
      </c>
      <c r="B451" s="134" t="s">
        <v>65</v>
      </c>
      <c r="C451" s="60"/>
      <c r="D451" s="137"/>
      <c r="E451" s="62"/>
      <c r="F451" s="205"/>
    </row>
    <row r="452" spans="1:6" s="72" customFormat="1" ht="42.75" x14ac:dyDescent="0.2">
      <c r="A452" s="105"/>
      <c r="B452" s="209" t="s">
        <v>66</v>
      </c>
      <c r="C452" s="60"/>
      <c r="D452" s="137"/>
      <c r="E452" s="62"/>
      <c r="F452" s="205"/>
    </row>
    <row r="453" spans="1:6" ht="28.5" x14ac:dyDescent="0.2">
      <c r="A453" s="105" t="s">
        <v>67</v>
      </c>
      <c r="B453" s="210" t="s">
        <v>225</v>
      </c>
      <c r="C453" s="60" t="s">
        <v>36</v>
      </c>
      <c r="D453" s="143">
        <f>2745+201.2</f>
        <v>2946.2</v>
      </c>
      <c r="E453" s="62"/>
      <c r="F453" s="205"/>
    </row>
    <row r="454" spans="1:6" ht="28.5" x14ac:dyDescent="0.2">
      <c r="A454" s="105" t="s">
        <v>195</v>
      </c>
      <c r="B454" s="210" t="s">
        <v>226</v>
      </c>
      <c r="C454" s="60" t="s">
        <v>36</v>
      </c>
      <c r="D454" s="143">
        <f>13327.2+52.71*2</f>
        <v>13432.62</v>
      </c>
      <c r="E454" s="62"/>
      <c r="F454" s="205"/>
    </row>
    <row r="455" spans="1:6" s="72" customFormat="1" x14ac:dyDescent="0.2">
      <c r="A455" s="105"/>
      <c r="B455" s="207"/>
      <c r="C455" s="132"/>
      <c r="D455" s="211"/>
      <c r="E455" s="161"/>
      <c r="F455" s="212"/>
    </row>
    <row r="456" spans="1:6" s="72" customFormat="1" x14ac:dyDescent="0.2">
      <c r="A456" s="107">
        <v>4.4000000000000004</v>
      </c>
      <c r="B456" s="134" t="s">
        <v>68</v>
      </c>
      <c r="C456" s="60"/>
      <c r="D456" s="143"/>
      <c r="E456" s="62"/>
      <c r="F456" s="205"/>
    </row>
    <row r="457" spans="1:6" x14ac:dyDescent="0.2">
      <c r="A457" s="102"/>
      <c r="B457" s="165" t="s">
        <v>419</v>
      </c>
      <c r="C457" s="132" t="s">
        <v>36</v>
      </c>
      <c r="D457" s="143">
        <v>4863</v>
      </c>
      <c r="E457" s="161"/>
      <c r="F457" s="205"/>
    </row>
    <row r="458" spans="1:6" x14ac:dyDescent="0.2">
      <c r="A458" s="102"/>
      <c r="B458" s="165" t="s">
        <v>420</v>
      </c>
      <c r="C458" s="132" t="s">
        <v>36</v>
      </c>
      <c r="D458" s="143">
        <f>19*10.6</f>
        <v>201.4</v>
      </c>
      <c r="E458" s="161"/>
      <c r="F458" s="205"/>
    </row>
    <row r="459" spans="1:6" x14ac:dyDescent="0.2">
      <c r="A459" s="102"/>
      <c r="B459" s="165"/>
      <c r="C459" s="132"/>
      <c r="D459" s="143"/>
      <c r="E459" s="161"/>
      <c r="F459" s="205"/>
    </row>
    <row r="460" spans="1:6" x14ac:dyDescent="0.2">
      <c r="A460" s="102"/>
      <c r="B460" s="165"/>
      <c r="C460" s="132"/>
      <c r="D460" s="137"/>
      <c r="E460" s="161"/>
      <c r="F460" s="205"/>
    </row>
    <row r="461" spans="1:6" x14ac:dyDescent="0.2">
      <c r="A461" s="213"/>
      <c r="B461" s="214" t="s">
        <v>69</v>
      </c>
      <c r="C461" s="215"/>
      <c r="D461" s="216"/>
      <c r="E461" s="217"/>
      <c r="F461" s="218"/>
    </row>
    <row r="462" spans="1:6" s="125" customFormat="1" x14ac:dyDescent="0.2">
      <c r="A462" s="219"/>
      <c r="B462" s="220" t="s">
        <v>70</v>
      </c>
      <c r="C462" s="221"/>
      <c r="D462" s="222"/>
      <c r="E462" s="223"/>
      <c r="F462" s="224"/>
    </row>
    <row r="463" spans="1:6" x14ac:dyDescent="0.2">
      <c r="A463" s="225"/>
      <c r="B463" s="226" t="s">
        <v>71</v>
      </c>
      <c r="C463" s="176"/>
      <c r="D463" s="227"/>
      <c r="E463" s="178"/>
      <c r="F463" s="228"/>
    </row>
    <row r="464" spans="1:6" x14ac:dyDescent="0.2">
      <c r="A464" s="95"/>
      <c r="B464" s="85" t="s">
        <v>74</v>
      </c>
      <c r="C464" s="132"/>
      <c r="D464" s="229"/>
      <c r="E464" s="161"/>
      <c r="F464" s="212"/>
    </row>
    <row r="465" spans="1:6" x14ac:dyDescent="0.2">
      <c r="A465" s="95"/>
      <c r="B465" s="230"/>
      <c r="C465" s="132"/>
      <c r="D465" s="229"/>
      <c r="E465" s="161"/>
      <c r="F465" s="212"/>
    </row>
    <row r="466" spans="1:6" x14ac:dyDescent="0.2">
      <c r="A466" s="84">
        <v>5.0999999999999996</v>
      </c>
      <c r="B466" s="92" t="s">
        <v>33</v>
      </c>
      <c r="C466" s="132"/>
      <c r="D466" s="229"/>
      <c r="E466" s="161"/>
      <c r="F466" s="212"/>
    </row>
    <row r="467" spans="1:6" ht="57" x14ac:dyDescent="0.2">
      <c r="A467" s="95"/>
      <c r="B467" s="207" t="s">
        <v>75</v>
      </c>
      <c r="C467" s="132"/>
      <c r="D467" s="137"/>
      <c r="E467" s="180"/>
      <c r="F467" s="231"/>
    </row>
    <row r="468" spans="1:6" x14ac:dyDescent="0.2">
      <c r="A468" s="95"/>
      <c r="B468" s="232"/>
      <c r="C468" s="132"/>
      <c r="D468" s="137"/>
      <c r="E468" s="161"/>
      <c r="F468" s="212"/>
    </row>
    <row r="469" spans="1:6" x14ac:dyDescent="0.2">
      <c r="A469" s="84">
        <v>5.2</v>
      </c>
      <c r="B469" s="92" t="s">
        <v>245</v>
      </c>
      <c r="C469" s="132"/>
      <c r="D469" s="137"/>
      <c r="E469" s="161"/>
      <c r="F469" s="212"/>
    </row>
    <row r="470" spans="1:6" x14ac:dyDescent="0.2">
      <c r="A470" s="141">
        <v>1</v>
      </c>
      <c r="B470" s="96" t="s">
        <v>246</v>
      </c>
      <c r="C470" s="132" t="s">
        <v>55</v>
      </c>
      <c r="D470" s="143">
        <v>367</v>
      </c>
      <c r="E470" s="161"/>
      <c r="F470" s="63"/>
    </row>
    <row r="471" spans="1:6" x14ac:dyDescent="0.2">
      <c r="A471" s="58">
        <v>2</v>
      </c>
      <c r="B471" s="233" t="s">
        <v>247</v>
      </c>
      <c r="C471" s="144" t="s">
        <v>55</v>
      </c>
      <c r="D471" s="143">
        <v>288</v>
      </c>
      <c r="E471" s="161"/>
      <c r="F471" s="63"/>
    </row>
    <row r="472" spans="1:6" x14ac:dyDescent="0.2">
      <c r="A472" s="58">
        <v>3</v>
      </c>
      <c r="B472" s="233" t="s">
        <v>348</v>
      </c>
      <c r="C472" s="144" t="s">
        <v>55</v>
      </c>
      <c r="D472" s="143">
        <v>295</v>
      </c>
      <c r="E472" s="161"/>
      <c r="F472" s="63"/>
    </row>
    <row r="473" spans="1:6" x14ac:dyDescent="0.2">
      <c r="A473" s="58"/>
      <c r="B473" s="233"/>
      <c r="C473" s="144"/>
      <c r="D473" s="143"/>
      <c r="E473" s="161"/>
      <c r="F473" s="203"/>
    </row>
    <row r="474" spans="1:6" x14ac:dyDescent="0.2">
      <c r="A474" s="84">
        <v>5.3</v>
      </c>
      <c r="B474" s="92" t="s">
        <v>444</v>
      </c>
      <c r="C474" s="132"/>
      <c r="D474" s="137"/>
      <c r="E474" s="161"/>
      <c r="F474" s="212"/>
    </row>
    <row r="475" spans="1:6" ht="28.5" x14ac:dyDescent="0.2">
      <c r="A475" s="141">
        <v>1</v>
      </c>
      <c r="B475" s="234" t="s">
        <v>445</v>
      </c>
      <c r="C475" s="132" t="s">
        <v>55</v>
      </c>
      <c r="D475" s="143">
        <v>284</v>
      </c>
      <c r="E475" s="161"/>
      <c r="F475" s="63"/>
    </row>
    <row r="476" spans="1:6" x14ac:dyDescent="0.2">
      <c r="A476" s="141"/>
      <c r="B476" s="96"/>
      <c r="C476" s="132"/>
      <c r="D476" s="143"/>
      <c r="E476" s="161"/>
      <c r="F476" s="203"/>
    </row>
    <row r="477" spans="1:6" x14ac:dyDescent="0.2">
      <c r="A477" s="141"/>
      <c r="B477" s="235" t="s">
        <v>119</v>
      </c>
      <c r="C477" s="132"/>
      <c r="D477" s="137"/>
      <c r="E477" s="161"/>
      <c r="F477" s="212"/>
    </row>
    <row r="478" spans="1:6" x14ac:dyDescent="0.2">
      <c r="A478" s="84">
        <v>5.4</v>
      </c>
      <c r="B478" s="236" t="s">
        <v>33</v>
      </c>
      <c r="C478" s="132"/>
      <c r="D478" s="137"/>
      <c r="E478" s="161"/>
      <c r="F478" s="212"/>
    </row>
    <row r="479" spans="1:6" ht="57" x14ac:dyDescent="0.2">
      <c r="A479" s="141"/>
      <c r="B479" s="237" t="s">
        <v>120</v>
      </c>
      <c r="C479" s="132"/>
      <c r="D479" s="137"/>
      <c r="E479" s="161"/>
      <c r="F479" s="212"/>
    </row>
    <row r="480" spans="1:6" ht="28.5" x14ac:dyDescent="0.2">
      <c r="A480" s="95"/>
      <c r="B480" s="237" t="s">
        <v>121</v>
      </c>
      <c r="C480" s="132"/>
      <c r="D480" s="137"/>
      <c r="E480" s="161"/>
      <c r="F480" s="212"/>
    </row>
    <row r="481" spans="1:6" ht="28.5" x14ac:dyDescent="0.2">
      <c r="A481" s="95"/>
      <c r="B481" s="237" t="s">
        <v>122</v>
      </c>
      <c r="C481" s="132"/>
      <c r="D481" s="137"/>
      <c r="E481" s="161"/>
      <c r="F481" s="212"/>
    </row>
    <row r="482" spans="1:6" x14ac:dyDescent="0.2">
      <c r="A482" s="95"/>
      <c r="B482" s="237"/>
      <c r="C482" s="132"/>
      <c r="D482" s="137"/>
      <c r="E482" s="161"/>
      <c r="F482" s="212"/>
    </row>
    <row r="483" spans="1:6" x14ac:dyDescent="0.2">
      <c r="A483" s="84">
        <v>5.5</v>
      </c>
      <c r="B483" s="238" t="s">
        <v>256</v>
      </c>
      <c r="C483" s="132"/>
      <c r="D483" s="137"/>
      <c r="E483" s="161"/>
      <c r="F483" s="212"/>
    </row>
    <row r="484" spans="1:6" ht="57" x14ac:dyDescent="0.2">
      <c r="A484" s="58">
        <v>1</v>
      </c>
      <c r="B484" s="239" t="s">
        <v>349</v>
      </c>
      <c r="C484" s="132" t="s">
        <v>123</v>
      </c>
      <c r="D484" s="143">
        <v>2</v>
      </c>
      <c r="E484" s="161"/>
      <c r="F484" s="212"/>
    </row>
    <row r="485" spans="1:6" x14ac:dyDescent="0.2">
      <c r="A485" s="95"/>
      <c r="B485" s="239"/>
      <c r="C485" s="132"/>
      <c r="D485" s="143"/>
      <c r="E485" s="161"/>
      <c r="F485" s="212"/>
    </row>
    <row r="486" spans="1:6" x14ac:dyDescent="0.2">
      <c r="A486" s="84">
        <v>5.6</v>
      </c>
      <c r="B486" s="238" t="s">
        <v>350</v>
      </c>
      <c r="C486" s="132"/>
      <c r="D486" s="137"/>
      <c r="E486" s="161"/>
      <c r="F486" s="212"/>
    </row>
    <row r="487" spans="1:6" ht="42.75" x14ac:dyDescent="0.2">
      <c r="A487" s="58">
        <v>1</v>
      </c>
      <c r="B487" s="239" t="s">
        <v>351</v>
      </c>
      <c r="C487" s="132" t="s">
        <v>123</v>
      </c>
      <c r="D487" s="143">
        <v>6</v>
      </c>
      <c r="E487" s="161"/>
      <c r="F487" s="212"/>
    </row>
    <row r="488" spans="1:6" x14ac:dyDescent="0.2">
      <c r="A488" s="95"/>
      <c r="B488" s="239"/>
      <c r="C488" s="132"/>
      <c r="D488" s="143"/>
      <c r="E488" s="161"/>
      <c r="F488" s="212"/>
    </row>
    <row r="489" spans="1:6" x14ac:dyDescent="0.2">
      <c r="A489" s="84">
        <v>5.7</v>
      </c>
      <c r="B489" s="238" t="s">
        <v>228</v>
      </c>
      <c r="C489" s="132"/>
      <c r="D489" s="137"/>
      <c r="E489" s="161"/>
      <c r="F489" s="212"/>
    </row>
    <row r="490" spans="1:6" ht="28.5" x14ac:dyDescent="0.2">
      <c r="A490" s="58">
        <v>1</v>
      </c>
      <c r="B490" s="239" t="s">
        <v>352</v>
      </c>
      <c r="C490" s="132" t="s">
        <v>123</v>
      </c>
      <c r="D490" s="143">
        <v>1</v>
      </c>
      <c r="E490" s="161"/>
      <c r="F490" s="212"/>
    </row>
    <row r="491" spans="1:6" ht="28.5" x14ac:dyDescent="0.2">
      <c r="A491" s="58">
        <v>2</v>
      </c>
      <c r="B491" s="239" t="s">
        <v>353</v>
      </c>
      <c r="C491" s="132" t="s">
        <v>123</v>
      </c>
      <c r="D491" s="143">
        <v>1</v>
      </c>
      <c r="E491" s="161"/>
      <c r="F491" s="212"/>
    </row>
    <row r="492" spans="1:6" x14ac:dyDescent="0.2">
      <c r="A492" s="95"/>
      <c r="B492" s="239"/>
      <c r="C492" s="132"/>
      <c r="D492" s="143"/>
      <c r="E492" s="161"/>
      <c r="F492" s="212"/>
    </row>
    <row r="493" spans="1:6" x14ac:dyDescent="0.2">
      <c r="A493" s="84">
        <v>5.8</v>
      </c>
      <c r="B493" s="92" t="s">
        <v>87</v>
      </c>
      <c r="C493" s="132"/>
      <c r="D493" s="137"/>
      <c r="E493" s="161"/>
      <c r="F493" s="212"/>
    </row>
    <row r="494" spans="1:6" x14ac:dyDescent="0.2">
      <c r="A494" s="58">
        <v>2</v>
      </c>
      <c r="B494" s="233" t="s">
        <v>354</v>
      </c>
      <c r="C494" s="144" t="s">
        <v>55</v>
      </c>
      <c r="D494" s="143">
        <v>460</v>
      </c>
      <c r="E494" s="161"/>
      <c r="F494" s="63"/>
    </row>
    <row r="495" spans="1:6" x14ac:dyDescent="0.2">
      <c r="A495" s="58">
        <v>3</v>
      </c>
      <c r="B495" s="233" t="s">
        <v>355</v>
      </c>
      <c r="C495" s="144" t="s">
        <v>55</v>
      </c>
      <c r="D495" s="143">
        <v>326</v>
      </c>
      <c r="E495" s="161"/>
      <c r="F495" s="203"/>
    </row>
    <row r="496" spans="1:6" x14ac:dyDescent="0.2">
      <c r="A496" s="58"/>
      <c r="B496" s="233"/>
      <c r="C496" s="144"/>
      <c r="D496" s="143"/>
      <c r="E496" s="161"/>
      <c r="F496" s="203"/>
    </row>
    <row r="497" spans="1:6" x14ac:dyDescent="0.2">
      <c r="A497" s="84">
        <v>5.9</v>
      </c>
      <c r="B497" s="238" t="s">
        <v>227</v>
      </c>
      <c r="C497" s="132"/>
      <c r="D497" s="137"/>
      <c r="E497" s="161"/>
      <c r="F497" s="212"/>
    </row>
    <row r="498" spans="1:6" ht="28.5" x14ac:dyDescent="0.2">
      <c r="A498" s="58">
        <v>1</v>
      </c>
      <c r="B498" s="240" t="s">
        <v>433</v>
      </c>
      <c r="C498" s="132" t="s">
        <v>123</v>
      </c>
      <c r="D498" s="143">
        <v>2</v>
      </c>
      <c r="E498" s="161"/>
      <c r="F498" s="212"/>
    </row>
    <row r="499" spans="1:6" x14ac:dyDescent="0.2">
      <c r="A499" s="95"/>
      <c r="B499" s="239"/>
      <c r="C499" s="132"/>
      <c r="D499" s="143"/>
      <c r="E499" s="161"/>
      <c r="F499" s="212"/>
    </row>
    <row r="500" spans="1:6" x14ac:dyDescent="0.2">
      <c r="A500" s="95"/>
      <c r="B500" s="239"/>
      <c r="C500" s="132"/>
      <c r="D500" s="143"/>
      <c r="E500" s="161"/>
      <c r="F500" s="212"/>
    </row>
    <row r="501" spans="1:6" x14ac:dyDescent="0.2">
      <c r="A501" s="213"/>
      <c r="B501" s="214" t="s">
        <v>257</v>
      </c>
      <c r="C501" s="215"/>
      <c r="D501" s="216"/>
      <c r="E501" s="217"/>
      <c r="F501" s="218"/>
    </row>
    <row r="502" spans="1:6" s="125" customFormat="1" x14ac:dyDescent="0.2">
      <c r="A502" s="219"/>
      <c r="B502" s="220" t="s">
        <v>72</v>
      </c>
      <c r="C502" s="241"/>
      <c r="D502" s="222"/>
      <c r="E502" s="223"/>
      <c r="F502" s="224"/>
    </row>
    <row r="503" spans="1:6" x14ac:dyDescent="0.2">
      <c r="A503" s="225"/>
      <c r="B503" s="226" t="s">
        <v>73</v>
      </c>
      <c r="C503" s="176"/>
      <c r="D503" s="227"/>
      <c r="E503" s="178"/>
      <c r="F503" s="228"/>
    </row>
    <row r="504" spans="1:6" x14ac:dyDescent="0.2">
      <c r="A504" s="95"/>
      <c r="B504" s="235" t="s">
        <v>77</v>
      </c>
      <c r="C504" s="132"/>
      <c r="D504" s="229"/>
      <c r="E504" s="161"/>
      <c r="F504" s="212"/>
    </row>
    <row r="505" spans="1:6" x14ac:dyDescent="0.2">
      <c r="A505" s="95"/>
      <c r="B505" s="98"/>
      <c r="C505" s="132"/>
      <c r="D505" s="229"/>
      <c r="E505" s="161"/>
      <c r="F505" s="212"/>
    </row>
    <row r="506" spans="1:6" x14ac:dyDescent="0.2">
      <c r="A506" s="84">
        <v>6.1</v>
      </c>
      <c r="B506" s="92" t="s">
        <v>33</v>
      </c>
      <c r="C506" s="132"/>
      <c r="D506" s="229"/>
      <c r="E506" s="161"/>
      <c r="F506" s="212"/>
    </row>
    <row r="507" spans="1:6" ht="42.75" x14ac:dyDescent="0.2">
      <c r="A507" s="95"/>
      <c r="B507" s="242" t="s">
        <v>590</v>
      </c>
      <c r="C507" s="132"/>
      <c r="D507" s="137"/>
      <c r="E507" s="180"/>
      <c r="F507" s="231"/>
    </row>
    <row r="508" spans="1:6" ht="28.5" x14ac:dyDescent="0.2">
      <c r="A508" s="95"/>
      <c r="B508" s="242" t="s">
        <v>591</v>
      </c>
      <c r="C508" s="132"/>
      <c r="D508" s="137"/>
      <c r="E508" s="180"/>
      <c r="F508" s="231"/>
    </row>
    <row r="509" spans="1:6" ht="42.75" x14ac:dyDescent="0.2">
      <c r="A509" s="95"/>
      <c r="B509" s="242" t="s">
        <v>592</v>
      </c>
      <c r="C509" s="132"/>
      <c r="D509" s="137"/>
      <c r="E509" s="180"/>
      <c r="F509" s="231"/>
    </row>
    <row r="510" spans="1:6" x14ac:dyDescent="0.2">
      <c r="A510" s="95"/>
      <c r="B510" s="207"/>
      <c r="C510" s="132"/>
      <c r="D510" s="137"/>
      <c r="E510" s="180"/>
      <c r="F510" s="231"/>
    </row>
    <row r="511" spans="1:6" x14ac:dyDescent="0.2">
      <c r="A511" s="84">
        <v>6.2</v>
      </c>
      <c r="B511" s="92" t="s">
        <v>78</v>
      </c>
      <c r="C511" s="132"/>
      <c r="D511" s="137"/>
      <c r="E511" s="161"/>
      <c r="F511" s="212"/>
    </row>
    <row r="512" spans="1:6" ht="57" x14ac:dyDescent="0.2">
      <c r="A512" s="141">
        <v>1</v>
      </c>
      <c r="B512" s="242" t="s">
        <v>593</v>
      </c>
      <c r="C512" s="132" t="s">
        <v>36</v>
      </c>
      <c r="D512" s="143">
        <v>604</v>
      </c>
      <c r="E512" s="161"/>
      <c r="F512" s="63"/>
    </row>
    <row r="513" spans="1:6" x14ac:dyDescent="0.2">
      <c r="A513" s="141"/>
      <c r="B513" s="242"/>
      <c r="C513" s="132"/>
      <c r="D513" s="143"/>
      <c r="E513" s="161"/>
      <c r="F513" s="203"/>
    </row>
    <row r="514" spans="1:6" x14ac:dyDescent="0.2">
      <c r="A514" s="84">
        <v>6.3</v>
      </c>
      <c r="B514" s="92" t="s">
        <v>79</v>
      </c>
      <c r="C514" s="132"/>
      <c r="D514" s="137"/>
      <c r="E514" s="161"/>
      <c r="F514" s="212"/>
    </row>
    <row r="515" spans="1:6" ht="42.75" x14ac:dyDescent="0.2">
      <c r="A515" s="141">
        <v>1</v>
      </c>
      <c r="B515" s="207" t="s">
        <v>594</v>
      </c>
      <c r="C515" s="132" t="s">
        <v>55</v>
      </c>
      <c r="D515" s="143">
        <f>23*3</f>
        <v>69</v>
      </c>
      <c r="E515" s="161"/>
      <c r="F515" s="63"/>
    </row>
    <row r="516" spans="1:6" x14ac:dyDescent="0.2">
      <c r="A516" s="141"/>
      <c r="B516" s="207"/>
      <c r="C516" s="132"/>
      <c r="D516" s="143"/>
      <c r="E516" s="161"/>
      <c r="F516" s="203"/>
    </row>
    <row r="517" spans="1:6" x14ac:dyDescent="0.2">
      <c r="A517" s="84">
        <v>6.4</v>
      </c>
      <c r="B517" s="92" t="s">
        <v>80</v>
      </c>
      <c r="C517" s="132"/>
      <c r="D517" s="137"/>
      <c r="E517" s="161"/>
      <c r="F517" s="212"/>
    </row>
    <row r="518" spans="1:6" ht="28.5" x14ac:dyDescent="0.2">
      <c r="A518" s="141">
        <v>1</v>
      </c>
      <c r="B518" s="207" t="s">
        <v>595</v>
      </c>
      <c r="C518" s="132" t="s">
        <v>55</v>
      </c>
      <c r="D518" s="143">
        <f>7*10+(3.6+2.4)*5</f>
        <v>100</v>
      </c>
      <c r="E518" s="161"/>
      <c r="F518" s="63"/>
    </row>
    <row r="519" spans="1:6" x14ac:dyDescent="0.2">
      <c r="A519" s="141"/>
      <c r="B519" s="207"/>
      <c r="C519" s="132"/>
      <c r="D519" s="143"/>
      <c r="E519" s="161"/>
      <c r="F519" s="63"/>
    </row>
    <row r="520" spans="1:6" x14ac:dyDescent="0.2">
      <c r="A520" s="141"/>
      <c r="B520" s="234"/>
      <c r="C520" s="132"/>
      <c r="D520" s="211"/>
      <c r="E520" s="90"/>
      <c r="F520" s="63"/>
    </row>
    <row r="521" spans="1:6" x14ac:dyDescent="0.2">
      <c r="A521" s="84"/>
      <c r="B521" s="243"/>
      <c r="C521" s="132"/>
      <c r="D521" s="202"/>
      <c r="E521" s="90"/>
      <c r="F521" s="63"/>
    </row>
    <row r="522" spans="1:6" x14ac:dyDescent="0.2">
      <c r="A522" s="84"/>
      <c r="B522" s="243"/>
      <c r="C522" s="132"/>
      <c r="D522" s="202"/>
      <c r="E522" s="90"/>
      <c r="F522" s="63"/>
    </row>
    <row r="523" spans="1:6" x14ac:dyDescent="0.2">
      <c r="A523" s="84"/>
      <c r="B523" s="243"/>
      <c r="C523" s="132"/>
      <c r="D523" s="202"/>
      <c r="E523" s="90"/>
      <c r="F523" s="63"/>
    </row>
    <row r="524" spans="1:6" x14ac:dyDescent="0.2">
      <c r="A524" s="84"/>
      <c r="B524" s="243"/>
      <c r="C524" s="132"/>
      <c r="D524" s="202"/>
      <c r="E524" s="90"/>
      <c r="F524" s="63"/>
    </row>
    <row r="525" spans="1:6" x14ac:dyDescent="0.2">
      <c r="A525" s="84"/>
      <c r="B525" s="243"/>
      <c r="C525" s="132"/>
      <c r="D525" s="202"/>
      <c r="E525" s="90"/>
      <c r="F525" s="63"/>
    </row>
    <row r="526" spans="1:6" x14ac:dyDescent="0.2">
      <c r="A526" s="84"/>
      <c r="B526" s="243"/>
      <c r="C526" s="132"/>
      <c r="D526" s="202"/>
      <c r="E526" s="90"/>
      <c r="F526" s="63"/>
    </row>
    <row r="527" spans="1:6" x14ac:dyDescent="0.2">
      <c r="A527" s="213"/>
      <c r="B527" s="214" t="s">
        <v>101</v>
      </c>
      <c r="C527" s="215"/>
      <c r="D527" s="216"/>
      <c r="E527" s="217"/>
      <c r="F527" s="218"/>
    </row>
    <row r="528" spans="1:6" s="125" customFormat="1" x14ac:dyDescent="0.2">
      <c r="A528" s="219"/>
      <c r="B528" s="220" t="s">
        <v>76</v>
      </c>
      <c r="C528" s="241"/>
      <c r="D528" s="222"/>
      <c r="E528" s="223"/>
      <c r="F528" s="224"/>
    </row>
    <row r="529" spans="1:6" x14ac:dyDescent="0.2">
      <c r="A529" s="95"/>
      <c r="B529" s="126" t="s">
        <v>102</v>
      </c>
      <c r="C529" s="132"/>
      <c r="D529" s="229"/>
      <c r="E529" s="161"/>
      <c r="F529" s="212"/>
    </row>
    <row r="530" spans="1:6" x14ac:dyDescent="0.2">
      <c r="A530" s="95"/>
      <c r="B530" s="85" t="s">
        <v>81</v>
      </c>
      <c r="C530" s="132"/>
      <c r="D530" s="229"/>
      <c r="E530" s="161"/>
      <c r="F530" s="212"/>
    </row>
    <row r="531" spans="1:6" x14ac:dyDescent="0.2">
      <c r="A531" s="95"/>
      <c r="B531" s="230"/>
      <c r="C531" s="132"/>
      <c r="D531" s="229"/>
      <c r="E531" s="161"/>
      <c r="F531" s="212"/>
    </row>
    <row r="532" spans="1:6" x14ac:dyDescent="0.2">
      <c r="A532" s="84">
        <v>7.1</v>
      </c>
      <c r="B532" s="92" t="s">
        <v>33</v>
      </c>
      <c r="C532" s="132"/>
      <c r="D532" s="229"/>
      <c r="E532" s="161"/>
      <c r="F532" s="212"/>
    </row>
    <row r="533" spans="1:6" ht="42.75" x14ac:dyDescent="0.2">
      <c r="A533" s="95"/>
      <c r="B533" s="207" t="s">
        <v>82</v>
      </c>
      <c r="C533" s="132"/>
      <c r="D533" s="229"/>
      <c r="E533" s="161"/>
      <c r="F533" s="212"/>
    </row>
    <row r="534" spans="1:6" ht="57" x14ac:dyDescent="0.2">
      <c r="A534" s="95"/>
      <c r="B534" s="207" t="s">
        <v>83</v>
      </c>
      <c r="C534" s="132"/>
      <c r="D534" s="229"/>
      <c r="E534" s="161"/>
      <c r="F534" s="212"/>
    </row>
    <row r="535" spans="1:6" ht="28.5" x14ac:dyDescent="0.2">
      <c r="A535" s="95"/>
      <c r="B535" s="207" t="s">
        <v>98</v>
      </c>
      <c r="C535" s="132"/>
      <c r="D535" s="229"/>
      <c r="E535" s="161"/>
      <c r="F535" s="212"/>
    </row>
    <row r="536" spans="1:6" x14ac:dyDescent="0.2">
      <c r="A536" s="95"/>
      <c r="B536" s="207" t="s">
        <v>116</v>
      </c>
      <c r="C536" s="132"/>
      <c r="D536" s="229"/>
      <c r="E536" s="161"/>
      <c r="F536" s="212"/>
    </row>
    <row r="537" spans="1:6" ht="28.5" x14ac:dyDescent="0.2">
      <c r="A537" s="95"/>
      <c r="B537" s="244" t="s">
        <v>596</v>
      </c>
      <c r="C537" s="132"/>
      <c r="D537" s="229"/>
      <c r="E537" s="161"/>
      <c r="F537" s="212"/>
    </row>
    <row r="538" spans="1:6" x14ac:dyDescent="0.2">
      <c r="A538" s="95"/>
      <c r="B538" s="207"/>
      <c r="C538" s="132"/>
      <c r="D538" s="229"/>
      <c r="E538" s="161"/>
      <c r="F538" s="212"/>
    </row>
    <row r="539" spans="1:6" x14ac:dyDescent="0.2">
      <c r="A539" s="84">
        <v>7.2</v>
      </c>
      <c r="B539" s="243" t="s">
        <v>356</v>
      </c>
      <c r="C539" s="132"/>
      <c r="D539" s="229"/>
      <c r="E539" s="161"/>
      <c r="F539" s="212"/>
    </row>
    <row r="540" spans="1:6" ht="28.5" x14ac:dyDescent="0.2">
      <c r="A540" s="141">
        <v>1</v>
      </c>
      <c r="B540" s="207" t="s">
        <v>358</v>
      </c>
      <c r="C540" s="132" t="s">
        <v>123</v>
      </c>
      <c r="D540" s="143">
        <v>2</v>
      </c>
      <c r="E540" s="245"/>
      <c r="F540" s="63"/>
    </row>
    <row r="541" spans="1:6" ht="28.5" x14ac:dyDescent="0.2">
      <c r="A541" s="141">
        <v>2</v>
      </c>
      <c r="B541" s="207" t="s">
        <v>359</v>
      </c>
      <c r="C541" s="132" t="s">
        <v>123</v>
      </c>
      <c r="D541" s="143">
        <v>2</v>
      </c>
      <c r="E541" s="245"/>
      <c r="F541" s="63"/>
    </row>
    <row r="542" spans="1:6" ht="42.75" x14ac:dyDescent="0.2">
      <c r="A542" s="141">
        <v>3</v>
      </c>
      <c r="B542" s="207" t="s">
        <v>360</v>
      </c>
      <c r="C542" s="132" t="s">
        <v>123</v>
      </c>
      <c r="D542" s="143">
        <v>15</v>
      </c>
      <c r="E542" s="245"/>
      <c r="F542" s="63"/>
    </row>
    <row r="543" spans="1:6" ht="42.75" x14ac:dyDescent="0.2">
      <c r="A543" s="141">
        <v>4</v>
      </c>
      <c r="B543" s="207" t="s">
        <v>361</v>
      </c>
      <c r="C543" s="132" t="s">
        <v>123</v>
      </c>
      <c r="D543" s="143">
        <v>1</v>
      </c>
      <c r="E543" s="245"/>
      <c r="F543" s="63"/>
    </row>
    <row r="544" spans="1:6" ht="57" x14ac:dyDescent="0.2">
      <c r="A544" s="141">
        <v>5</v>
      </c>
      <c r="B544" s="207" t="s">
        <v>362</v>
      </c>
      <c r="C544" s="132" t="s">
        <v>123</v>
      </c>
      <c r="D544" s="143">
        <v>41</v>
      </c>
      <c r="E544" s="245"/>
      <c r="F544" s="63"/>
    </row>
    <row r="545" spans="1:6" ht="57" x14ac:dyDescent="0.2">
      <c r="A545" s="141">
        <v>6</v>
      </c>
      <c r="B545" s="207" t="s">
        <v>363</v>
      </c>
      <c r="C545" s="132" t="s">
        <v>123</v>
      </c>
      <c r="D545" s="143">
        <v>20</v>
      </c>
      <c r="E545" s="245"/>
      <c r="F545" s="63"/>
    </row>
    <row r="546" spans="1:6" ht="42.75" x14ac:dyDescent="0.2">
      <c r="A546" s="141">
        <v>7</v>
      </c>
      <c r="B546" s="207" t="s">
        <v>364</v>
      </c>
      <c r="C546" s="132" t="s">
        <v>123</v>
      </c>
      <c r="D546" s="143">
        <v>34</v>
      </c>
      <c r="E546" s="245"/>
      <c r="F546" s="63"/>
    </row>
    <row r="547" spans="1:6" ht="42.75" x14ac:dyDescent="0.2">
      <c r="A547" s="141">
        <v>8</v>
      </c>
      <c r="B547" s="207" t="s">
        <v>365</v>
      </c>
      <c r="C547" s="132" t="s">
        <v>123</v>
      </c>
      <c r="D547" s="143">
        <v>18</v>
      </c>
      <c r="E547" s="245"/>
      <c r="F547" s="63"/>
    </row>
    <row r="548" spans="1:6" ht="42.75" x14ac:dyDescent="0.2">
      <c r="A548" s="141">
        <v>9</v>
      </c>
      <c r="B548" s="207" t="s">
        <v>366</v>
      </c>
      <c r="C548" s="132" t="s">
        <v>123</v>
      </c>
      <c r="D548" s="143">
        <v>20</v>
      </c>
      <c r="E548" s="245"/>
      <c r="F548" s="63"/>
    </row>
    <row r="549" spans="1:6" ht="57" x14ac:dyDescent="0.2">
      <c r="A549" s="141">
        <v>10</v>
      </c>
      <c r="B549" s="207" t="s">
        <v>367</v>
      </c>
      <c r="C549" s="132" t="s">
        <v>123</v>
      </c>
      <c r="D549" s="143">
        <v>16</v>
      </c>
      <c r="E549" s="245"/>
      <c r="F549" s="63"/>
    </row>
    <row r="550" spans="1:6" ht="57" x14ac:dyDescent="0.2">
      <c r="A550" s="141">
        <v>11</v>
      </c>
      <c r="B550" s="207" t="s">
        <v>368</v>
      </c>
      <c r="C550" s="132" t="s">
        <v>123</v>
      </c>
      <c r="D550" s="143">
        <v>2</v>
      </c>
      <c r="E550" s="245"/>
      <c r="F550" s="63"/>
    </row>
    <row r="551" spans="1:6" ht="42.75" x14ac:dyDescent="0.2">
      <c r="A551" s="141">
        <v>12</v>
      </c>
      <c r="B551" s="207" t="s">
        <v>369</v>
      </c>
      <c r="C551" s="132" t="s">
        <v>123</v>
      </c>
      <c r="D551" s="143">
        <v>2</v>
      </c>
      <c r="E551" s="245"/>
      <c r="F551" s="63"/>
    </row>
    <row r="552" spans="1:6" ht="42.75" x14ac:dyDescent="0.2">
      <c r="A552" s="141">
        <v>13</v>
      </c>
      <c r="B552" s="207" t="s">
        <v>370</v>
      </c>
      <c r="C552" s="132" t="s">
        <v>123</v>
      </c>
      <c r="D552" s="143">
        <v>47</v>
      </c>
      <c r="E552" s="245"/>
      <c r="F552" s="63"/>
    </row>
    <row r="553" spans="1:6" ht="42.75" x14ac:dyDescent="0.2">
      <c r="A553" s="141">
        <v>14</v>
      </c>
      <c r="B553" s="207" t="s">
        <v>371</v>
      </c>
      <c r="C553" s="132" t="s">
        <v>123</v>
      </c>
      <c r="D553" s="143">
        <v>7</v>
      </c>
      <c r="E553" s="245"/>
      <c r="F553" s="63"/>
    </row>
    <row r="554" spans="1:6" ht="42.75" x14ac:dyDescent="0.2">
      <c r="A554" s="141">
        <v>15</v>
      </c>
      <c r="B554" s="207" t="s">
        <v>372</v>
      </c>
      <c r="C554" s="132" t="s">
        <v>123</v>
      </c>
      <c r="D554" s="143">
        <v>4</v>
      </c>
      <c r="E554" s="245"/>
      <c r="F554" s="63"/>
    </row>
    <row r="555" spans="1:6" x14ac:dyDescent="0.2">
      <c r="A555" s="141"/>
      <c r="B555" s="207"/>
      <c r="C555" s="132"/>
      <c r="D555" s="137"/>
      <c r="E555" s="245"/>
      <c r="F555" s="63"/>
    </row>
    <row r="556" spans="1:6" x14ac:dyDescent="0.2">
      <c r="A556" s="84">
        <v>7.3</v>
      </c>
      <c r="B556" s="243" t="s">
        <v>357</v>
      </c>
      <c r="C556" s="132"/>
      <c r="D556" s="137"/>
      <c r="E556" s="161"/>
      <c r="F556" s="212"/>
    </row>
    <row r="557" spans="1:6" ht="28.5" x14ac:dyDescent="0.2">
      <c r="A557" s="141">
        <v>1</v>
      </c>
      <c r="B557" s="207" t="s">
        <v>373</v>
      </c>
      <c r="C557" s="132" t="s">
        <v>123</v>
      </c>
      <c r="D557" s="143">
        <v>46</v>
      </c>
      <c r="E557" s="161"/>
      <c r="F557" s="63"/>
    </row>
    <row r="558" spans="1:6" ht="28.5" x14ac:dyDescent="0.2">
      <c r="A558" s="141">
        <v>2</v>
      </c>
      <c r="B558" s="207" t="s">
        <v>374</v>
      </c>
      <c r="C558" s="132" t="s">
        <v>123</v>
      </c>
      <c r="D558" s="143">
        <v>25</v>
      </c>
      <c r="E558" s="246"/>
      <c r="F558" s="63"/>
    </row>
    <row r="559" spans="1:6" ht="42.75" x14ac:dyDescent="0.2">
      <c r="A559" s="141">
        <v>3</v>
      </c>
      <c r="B559" s="207" t="s">
        <v>375</v>
      </c>
      <c r="C559" s="132" t="s">
        <v>123</v>
      </c>
      <c r="D559" s="137">
        <v>10</v>
      </c>
      <c r="E559" s="161"/>
      <c r="F559" s="63"/>
    </row>
    <row r="560" spans="1:6" ht="28.5" x14ac:dyDescent="0.2">
      <c r="A560" s="141">
        <v>4</v>
      </c>
      <c r="B560" s="207" t="s">
        <v>376</v>
      </c>
      <c r="C560" s="132" t="s">
        <v>123</v>
      </c>
      <c r="D560" s="137">
        <v>13</v>
      </c>
      <c r="E560" s="161"/>
      <c r="F560" s="203"/>
    </row>
    <row r="561" spans="1:6" ht="42.75" x14ac:dyDescent="0.2">
      <c r="A561" s="141">
        <v>5</v>
      </c>
      <c r="B561" s="207" t="s">
        <v>377</v>
      </c>
      <c r="C561" s="132" t="s">
        <v>123</v>
      </c>
      <c r="D561" s="137">
        <v>18</v>
      </c>
      <c r="E561" s="161"/>
      <c r="F561" s="203"/>
    </row>
    <row r="562" spans="1:6" ht="28.5" x14ac:dyDescent="0.2">
      <c r="A562" s="141">
        <v>6</v>
      </c>
      <c r="B562" s="207" t="s">
        <v>378</v>
      </c>
      <c r="C562" s="132" t="s">
        <v>123</v>
      </c>
      <c r="D562" s="137">
        <v>8</v>
      </c>
      <c r="E562" s="161"/>
      <c r="F562" s="203"/>
    </row>
    <row r="563" spans="1:6" x14ac:dyDescent="0.2">
      <c r="A563" s="141"/>
      <c r="B563" s="207"/>
      <c r="C563" s="132"/>
      <c r="D563" s="137"/>
      <c r="E563" s="161"/>
      <c r="F563" s="203"/>
    </row>
    <row r="564" spans="1:6" x14ac:dyDescent="0.2">
      <c r="A564" s="84">
        <v>7.4</v>
      </c>
      <c r="B564" s="243" t="s">
        <v>379</v>
      </c>
      <c r="C564" s="132"/>
      <c r="D564" s="137"/>
      <c r="E564" s="161"/>
      <c r="F564" s="212"/>
    </row>
    <row r="565" spans="1:6" ht="28.5" x14ac:dyDescent="0.2">
      <c r="A565" s="141">
        <v>1</v>
      </c>
      <c r="B565" s="207" t="s">
        <v>380</v>
      </c>
      <c r="C565" s="132" t="s">
        <v>123</v>
      </c>
      <c r="D565" s="143">
        <v>31</v>
      </c>
      <c r="E565" s="161"/>
      <c r="F565" s="63"/>
    </row>
    <row r="566" spans="1:6" x14ac:dyDescent="0.2">
      <c r="A566" s="141"/>
      <c r="B566" s="207"/>
      <c r="C566" s="132"/>
      <c r="D566" s="137"/>
      <c r="E566" s="161"/>
      <c r="F566" s="203"/>
    </row>
    <row r="567" spans="1:6" x14ac:dyDescent="0.2">
      <c r="A567" s="84">
        <v>7.5</v>
      </c>
      <c r="B567" s="243" t="s">
        <v>229</v>
      </c>
      <c r="C567" s="132"/>
      <c r="D567" s="137"/>
      <c r="E567" s="161"/>
      <c r="F567" s="212"/>
    </row>
    <row r="568" spans="1:6" x14ac:dyDescent="0.2">
      <c r="A568" s="141">
        <v>1</v>
      </c>
      <c r="B568" s="207" t="s">
        <v>400</v>
      </c>
      <c r="C568" s="132" t="s">
        <v>36</v>
      </c>
      <c r="D568" s="143">
        <v>951.5</v>
      </c>
      <c r="E568" s="161"/>
      <c r="F568" s="63"/>
    </row>
    <row r="569" spans="1:6" x14ac:dyDescent="0.2">
      <c r="A569" s="141">
        <v>2</v>
      </c>
      <c r="B569" s="207" t="s">
        <v>399</v>
      </c>
      <c r="C569" s="132" t="s">
        <v>36</v>
      </c>
      <c r="D569" s="143">
        <v>85</v>
      </c>
      <c r="E569" s="161"/>
      <c r="F569" s="203"/>
    </row>
    <row r="570" spans="1:6" x14ac:dyDescent="0.2">
      <c r="A570" s="141"/>
      <c r="B570" s="207"/>
      <c r="C570" s="132"/>
      <c r="D570" s="137"/>
      <c r="E570" s="161"/>
      <c r="F570" s="203"/>
    </row>
    <row r="571" spans="1:6" x14ac:dyDescent="0.2">
      <c r="A571" s="84">
        <v>7.2</v>
      </c>
      <c r="B571" s="243" t="s">
        <v>417</v>
      </c>
      <c r="C571" s="132"/>
      <c r="D571" s="229"/>
      <c r="E571" s="161"/>
      <c r="F571" s="212"/>
    </row>
    <row r="572" spans="1:6" ht="28.5" x14ac:dyDescent="0.2">
      <c r="A572" s="141">
        <v>1</v>
      </c>
      <c r="B572" s="207" t="s">
        <v>421</v>
      </c>
      <c r="C572" s="132" t="s">
        <v>123</v>
      </c>
      <c r="D572" s="143">
        <v>3</v>
      </c>
      <c r="E572" s="245"/>
      <c r="F572" s="63"/>
    </row>
    <row r="573" spans="1:6" ht="28.5" x14ac:dyDescent="0.2">
      <c r="A573" s="141">
        <v>2</v>
      </c>
      <c r="B573" s="207" t="s">
        <v>423</v>
      </c>
      <c r="C573" s="132" t="s">
        <v>123</v>
      </c>
      <c r="D573" s="143">
        <v>3</v>
      </c>
      <c r="E573" s="245"/>
      <c r="F573" s="63"/>
    </row>
    <row r="574" spans="1:6" ht="28.5" x14ac:dyDescent="0.2">
      <c r="A574" s="141">
        <v>3</v>
      </c>
      <c r="B574" s="207" t="s">
        <v>422</v>
      </c>
      <c r="C574" s="132" t="s">
        <v>123</v>
      </c>
      <c r="D574" s="143">
        <v>2</v>
      </c>
      <c r="E574" s="245"/>
      <c r="F574" s="63"/>
    </row>
    <row r="575" spans="1:6" ht="42.75" x14ac:dyDescent="0.2">
      <c r="A575" s="141">
        <v>4</v>
      </c>
      <c r="B575" s="207" t="s">
        <v>425</v>
      </c>
      <c r="C575" s="132" t="s">
        <v>123</v>
      </c>
      <c r="D575" s="137">
        <v>1</v>
      </c>
      <c r="E575" s="161"/>
      <c r="F575" s="203"/>
    </row>
    <row r="576" spans="1:6" ht="42.75" x14ac:dyDescent="0.2">
      <c r="A576" s="141">
        <v>5</v>
      </c>
      <c r="B576" s="207" t="s">
        <v>424</v>
      </c>
      <c r="C576" s="132" t="s">
        <v>123</v>
      </c>
      <c r="D576" s="137">
        <v>2</v>
      </c>
      <c r="E576" s="161"/>
      <c r="F576" s="203"/>
    </row>
    <row r="577" spans="1:6" x14ac:dyDescent="0.2">
      <c r="A577" s="141"/>
      <c r="B577" s="207"/>
      <c r="C577" s="132"/>
      <c r="D577" s="137"/>
      <c r="E577" s="161"/>
      <c r="F577" s="203"/>
    </row>
    <row r="578" spans="1:6" x14ac:dyDescent="0.2">
      <c r="A578" s="84">
        <v>7.3</v>
      </c>
      <c r="B578" s="243" t="s">
        <v>609</v>
      </c>
      <c r="C578" s="132"/>
      <c r="D578" s="137"/>
      <c r="E578" s="161"/>
      <c r="F578" s="203"/>
    </row>
    <row r="579" spans="1:6" ht="57" x14ac:dyDescent="0.2">
      <c r="A579" s="141"/>
      <c r="B579" s="207" t="s">
        <v>597</v>
      </c>
      <c r="C579" s="132"/>
      <c r="D579" s="137"/>
      <c r="E579" s="161"/>
      <c r="F579" s="203"/>
    </row>
    <row r="580" spans="1:6" x14ac:dyDescent="0.2">
      <c r="A580" s="141">
        <v>1</v>
      </c>
      <c r="B580" s="207" t="s">
        <v>600</v>
      </c>
      <c r="C580" s="132" t="s">
        <v>0</v>
      </c>
      <c r="D580" s="137">
        <v>7</v>
      </c>
      <c r="E580" s="161"/>
      <c r="F580" s="203"/>
    </row>
    <row r="581" spans="1:6" x14ac:dyDescent="0.2">
      <c r="A581" s="141">
        <v>2</v>
      </c>
      <c r="B581" s="207" t="s">
        <v>601</v>
      </c>
      <c r="C581" s="132" t="s">
        <v>0</v>
      </c>
      <c r="D581" s="137">
        <v>1</v>
      </c>
      <c r="E581" s="161"/>
      <c r="F581" s="203"/>
    </row>
    <row r="582" spans="1:6" x14ac:dyDescent="0.2">
      <c r="A582" s="141">
        <v>3</v>
      </c>
      <c r="B582" s="207" t="s">
        <v>598</v>
      </c>
      <c r="C582" s="132" t="s">
        <v>0</v>
      </c>
      <c r="D582" s="137">
        <v>6</v>
      </c>
      <c r="E582" s="161"/>
      <c r="F582" s="203"/>
    </row>
    <row r="583" spans="1:6" x14ac:dyDescent="0.2">
      <c r="A583" s="141">
        <v>4</v>
      </c>
      <c r="B583" s="207" t="s">
        <v>599</v>
      </c>
      <c r="C583" s="132" t="s">
        <v>0</v>
      </c>
      <c r="D583" s="137">
        <v>4</v>
      </c>
      <c r="E583" s="161"/>
      <c r="F583" s="203"/>
    </row>
    <row r="584" spans="1:6" x14ac:dyDescent="0.2">
      <c r="A584" s="141">
        <v>5</v>
      </c>
      <c r="B584" s="207" t="s">
        <v>602</v>
      </c>
      <c r="C584" s="132" t="s">
        <v>0</v>
      </c>
      <c r="D584" s="137">
        <v>4</v>
      </c>
      <c r="E584" s="161"/>
      <c r="F584" s="203"/>
    </row>
    <row r="585" spans="1:6" x14ac:dyDescent="0.2">
      <c r="A585" s="141">
        <v>6</v>
      </c>
      <c r="B585" s="207" t="s">
        <v>603</v>
      </c>
      <c r="C585" s="132" t="s">
        <v>0</v>
      </c>
      <c r="D585" s="137">
        <v>4</v>
      </c>
      <c r="E585" s="161"/>
      <c r="F585" s="203"/>
    </row>
    <row r="586" spans="1:6" x14ac:dyDescent="0.2">
      <c r="A586" s="141">
        <v>7</v>
      </c>
      <c r="B586" s="207" t="s">
        <v>604</v>
      </c>
      <c r="C586" s="132" t="s">
        <v>0</v>
      </c>
      <c r="D586" s="137">
        <v>4</v>
      </c>
      <c r="E586" s="161"/>
      <c r="F586" s="203"/>
    </row>
    <row r="587" spans="1:6" x14ac:dyDescent="0.2">
      <c r="A587" s="141">
        <v>8</v>
      </c>
      <c r="B587" s="207" t="s">
        <v>605</v>
      </c>
      <c r="C587" s="132" t="s">
        <v>0</v>
      </c>
      <c r="D587" s="137">
        <v>4</v>
      </c>
      <c r="E587" s="161"/>
      <c r="F587" s="203"/>
    </row>
    <row r="588" spans="1:6" x14ac:dyDescent="0.2">
      <c r="A588" s="141">
        <v>9</v>
      </c>
      <c r="B588" s="207" t="s">
        <v>606</v>
      </c>
      <c r="C588" s="132" t="s">
        <v>0</v>
      </c>
      <c r="D588" s="137">
        <v>2</v>
      </c>
      <c r="E588" s="161"/>
      <c r="F588" s="203"/>
    </row>
    <row r="589" spans="1:6" x14ac:dyDescent="0.2">
      <c r="A589" s="141">
        <v>10</v>
      </c>
      <c r="B589" s="207" t="s">
        <v>607</v>
      </c>
      <c r="C589" s="132" t="s">
        <v>0</v>
      </c>
      <c r="D589" s="137">
        <v>2</v>
      </c>
      <c r="E589" s="161"/>
      <c r="F589" s="203"/>
    </row>
    <row r="590" spans="1:6" x14ac:dyDescent="0.2">
      <c r="A590" s="141">
        <v>11</v>
      </c>
      <c r="B590" s="207" t="s">
        <v>608</v>
      </c>
      <c r="C590" s="132" t="s">
        <v>0</v>
      </c>
      <c r="D590" s="137">
        <v>5</v>
      </c>
      <c r="E590" s="161"/>
      <c r="F590" s="203"/>
    </row>
    <row r="591" spans="1:6" x14ac:dyDescent="0.2">
      <c r="A591" s="141"/>
      <c r="B591" s="207"/>
      <c r="C591" s="132"/>
      <c r="D591" s="137"/>
      <c r="E591" s="161"/>
      <c r="F591" s="203"/>
    </row>
    <row r="592" spans="1:6" x14ac:dyDescent="0.2">
      <c r="A592" s="141"/>
      <c r="B592" s="207"/>
      <c r="C592" s="132"/>
      <c r="D592" s="137"/>
      <c r="E592" s="161"/>
      <c r="F592" s="203"/>
    </row>
    <row r="593" spans="1:6" x14ac:dyDescent="0.2">
      <c r="A593" s="141"/>
      <c r="B593" s="207"/>
      <c r="C593" s="132"/>
      <c r="D593" s="137"/>
      <c r="E593" s="161"/>
      <c r="F593" s="203"/>
    </row>
    <row r="594" spans="1:6" x14ac:dyDescent="0.2">
      <c r="A594" s="213"/>
      <c r="B594" s="214" t="s">
        <v>103</v>
      </c>
      <c r="C594" s="215"/>
      <c r="D594" s="216"/>
      <c r="E594" s="217"/>
      <c r="F594" s="218"/>
    </row>
    <row r="595" spans="1:6" s="125" customFormat="1" x14ac:dyDescent="0.2">
      <c r="A595" s="219"/>
      <c r="B595" s="220" t="s">
        <v>97</v>
      </c>
      <c r="C595" s="221"/>
      <c r="D595" s="222"/>
      <c r="E595" s="223"/>
      <c r="F595" s="224"/>
    </row>
    <row r="596" spans="1:6" x14ac:dyDescent="0.2">
      <c r="A596" s="84"/>
      <c r="B596" s="85" t="s">
        <v>124</v>
      </c>
      <c r="C596" s="132"/>
      <c r="D596" s="154"/>
      <c r="E596" s="90"/>
      <c r="F596" s="91"/>
    </row>
    <row r="597" spans="1:6" x14ac:dyDescent="0.2">
      <c r="A597" s="84"/>
      <c r="B597" s="85" t="s">
        <v>91</v>
      </c>
      <c r="C597" s="132"/>
      <c r="D597" s="154"/>
      <c r="E597" s="90"/>
      <c r="F597" s="91"/>
    </row>
    <row r="598" spans="1:6" x14ac:dyDescent="0.2">
      <c r="A598" s="84"/>
      <c r="B598" s="230"/>
      <c r="C598" s="132"/>
      <c r="D598" s="154"/>
      <c r="E598" s="90"/>
      <c r="F598" s="91"/>
    </row>
    <row r="599" spans="1:6" x14ac:dyDescent="0.2">
      <c r="A599" s="84">
        <v>8.1</v>
      </c>
      <c r="B599" s="247" t="s">
        <v>381</v>
      </c>
      <c r="C599" s="132"/>
      <c r="D599" s="154"/>
      <c r="E599" s="90"/>
      <c r="F599" s="91"/>
    </row>
    <row r="600" spans="1:6" x14ac:dyDescent="0.2">
      <c r="A600" s="141"/>
      <c r="B600" s="248"/>
      <c r="C600" s="132"/>
      <c r="D600" s="137"/>
      <c r="E600" s="90"/>
      <c r="F600" s="91"/>
    </row>
    <row r="601" spans="1:6" ht="42.75" x14ac:dyDescent="0.2">
      <c r="A601" s="141">
        <v>1</v>
      </c>
      <c r="B601" s="249" t="s">
        <v>610</v>
      </c>
      <c r="C601" s="132" t="s">
        <v>36</v>
      </c>
      <c r="D601" s="250">
        <v>450</v>
      </c>
      <c r="E601" s="90"/>
      <c r="F601" s="91"/>
    </row>
    <row r="602" spans="1:6" ht="42.75" x14ac:dyDescent="0.2">
      <c r="A602" s="141">
        <v>2</v>
      </c>
      <c r="B602" s="249" t="s">
        <v>611</v>
      </c>
      <c r="C602" s="132" t="s">
        <v>36</v>
      </c>
      <c r="D602" s="250">
        <v>1280</v>
      </c>
      <c r="E602" s="90"/>
      <c r="F602" s="91"/>
    </row>
    <row r="603" spans="1:6" ht="42.75" x14ac:dyDescent="0.2">
      <c r="A603" s="141">
        <v>3</v>
      </c>
      <c r="B603" s="249" t="s">
        <v>612</v>
      </c>
      <c r="C603" s="132" t="s">
        <v>36</v>
      </c>
      <c r="D603" s="250">
        <v>182</v>
      </c>
      <c r="E603" s="90"/>
      <c r="F603" s="91"/>
    </row>
    <row r="604" spans="1:6" x14ac:dyDescent="0.2">
      <c r="A604" s="95"/>
      <c r="B604" s="251"/>
      <c r="C604" s="132"/>
      <c r="D604" s="137"/>
      <c r="E604" s="161"/>
      <c r="F604" s="205"/>
    </row>
    <row r="605" spans="1:6" x14ac:dyDescent="0.2">
      <c r="A605" s="84">
        <v>8.1999999999999993</v>
      </c>
      <c r="B605" s="247" t="s">
        <v>382</v>
      </c>
      <c r="C605" s="132"/>
      <c r="D605" s="154"/>
      <c r="E605" s="90"/>
      <c r="F605" s="91"/>
    </row>
    <row r="606" spans="1:6" x14ac:dyDescent="0.2">
      <c r="A606" s="141"/>
      <c r="B606" s="248"/>
      <c r="C606" s="132"/>
      <c r="D606" s="137"/>
      <c r="E606" s="90"/>
      <c r="F606" s="91"/>
    </row>
    <row r="607" spans="1:6" ht="42.75" x14ac:dyDescent="0.2">
      <c r="A607" s="141">
        <v>1</v>
      </c>
      <c r="B607" s="249" t="s">
        <v>610</v>
      </c>
      <c r="C607" s="132" t="s">
        <v>36</v>
      </c>
      <c r="D607" s="250">
        <v>45</v>
      </c>
      <c r="E607" s="90"/>
      <c r="F607" s="91"/>
    </row>
    <row r="608" spans="1:6" ht="42.75" x14ac:dyDescent="0.2">
      <c r="A608" s="141">
        <v>2</v>
      </c>
      <c r="B608" s="249" t="s">
        <v>611</v>
      </c>
      <c r="C608" s="132" t="s">
        <v>36</v>
      </c>
      <c r="D608" s="250">
        <v>1157</v>
      </c>
      <c r="E608" s="90"/>
      <c r="F608" s="91"/>
    </row>
    <row r="609" spans="1:6" ht="42.75" x14ac:dyDescent="0.2">
      <c r="A609" s="141">
        <v>3</v>
      </c>
      <c r="B609" s="249" t="s">
        <v>612</v>
      </c>
      <c r="C609" s="132" t="s">
        <v>36</v>
      </c>
      <c r="D609" s="250">
        <v>182</v>
      </c>
      <c r="E609" s="90"/>
      <c r="F609" s="91"/>
    </row>
    <row r="610" spans="1:6" x14ac:dyDescent="0.2">
      <c r="A610" s="95"/>
      <c r="B610" s="251"/>
      <c r="C610" s="132"/>
      <c r="D610" s="137"/>
      <c r="E610" s="161"/>
      <c r="F610" s="205"/>
    </row>
    <row r="611" spans="1:6" x14ac:dyDescent="0.2">
      <c r="A611" s="84">
        <v>8.3000000000000007</v>
      </c>
      <c r="B611" s="247" t="s">
        <v>383</v>
      </c>
      <c r="C611" s="132"/>
      <c r="D611" s="154"/>
      <c r="E611" s="90"/>
      <c r="F611" s="91"/>
    </row>
    <row r="612" spans="1:6" x14ac:dyDescent="0.2">
      <c r="A612" s="141"/>
      <c r="B612" s="248"/>
      <c r="C612" s="132"/>
      <c r="D612" s="137"/>
      <c r="E612" s="90"/>
      <c r="F612" s="91"/>
    </row>
    <row r="613" spans="1:6" ht="42.75" x14ac:dyDescent="0.2">
      <c r="A613" s="141">
        <v>1</v>
      </c>
      <c r="B613" s="249" t="s">
        <v>610</v>
      </c>
      <c r="C613" s="132" t="s">
        <v>36</v>
      </c>
      <c r="D613" s="250">
        <v>36</v>
      </c>
      <c r="E613" s="90"/>
      <c r="F613" s="91"/>
    </row>
    <row r="614" spans="1:6" ht="42.75" x14ac:dyDescent="0.2">
      <c r="A614" s="141">
        <v>2</v>
      </c>
      <c r="B614" s="249" t="s">
        <v>611</v>
      </c>
      <c r="C614" s="132" t="s">
        <v>36</v>
      </c>
      <c r="D614" s="250">
        <v>1254</v>
      </c>
      <c r="E614" s="90"/>
      <c r="F614" s="91"/>
    </row>
    <row r="615" spans="1:6" ht="42.75" x14ac:dyDescent="0.2">
      <c r="A615" s="141">
        <v>3</v>
      </c>
      <c r="B615" s="249" t="s">
        <v>612</v>
      </c>
      <c r="C615" s="132" t="s">
        <v>36</v>
      </c>
      <c r="D615" s="250">
        <v>94</v>
      </c>
      <c r="E615" s="90"/>
      <c r="F615" s="91"/>
    </row>
    <row r="616" spans="1:6" x14ac:dyDescent="0.2">
      <c r="A616" s="95"/>
      <c r="B616" s="251"/>
      <c r="C616" s="132"/>
      <c r="D616" s="137"/>
      <c r="E616" s="161"/>
      <c r="F616" s="205"/>
    </row>
    <row r="617" spans="1:6" x14ac:dyDescent="0.2">
      <c r="A617" s="95"/>
      <c r="B617" s="251"/>
      <c r="C617" s="132"/>
      <c r="D617" s="137"/>
      <c r="E617" s="161"/>
      <c r="F617" s="205"/>
    </row>
    <row r="618" spans="1:6" x14ac:dyDescent="0.2">
      <c r="A618" s="95"/>
      <c r="B618" s="251"/>
      <c r="C618" s="132"/>
      <c r="D618" s="137"/>
      <c r="E618" s="161"/>
      <c r="F618" s="205"/>
    </row>
    <row r="619" spans="1:6" x14ac:dyDescent="0.2">
      <c r="A619" s="95"/>
      <c r="B619" s="252"/>
      <c r="C619" s="132"/>
      <c r="D619" s="137"/>
      <c r="E619" s="161"/>
      <c r="F619" s="205"/>
    </row>
    <row r="620" spans="1:6" x14ac:dyDescent="0.2">
      <c r="A620" s="95"/>
      <c r="B620" s="252"/>
      <c r="C620" s="132"/>
      <c r="D620" s="137"/>
      <c r="E620" s="161"/>
      <c r="F620" s="205"/>
    </row>
    <row r="621" spans="1:6" x14ac:dyDescent="0.2">
      <c r="A621" s="95"/>
      <c r="B621" s="253"/>
      <c r="C621" s="254"/>
      <c r="D621" s="164"/>
      <c r="E621" s="161"/>
      <c r="F621" s="205"/>
    </row>
    <row r="622" spans="1:6" x14ac:dyDescent="0.2">
      <c r="A622" s="213"/>
      <c r="B622" s="214" t="s">
        <v>152</v>
      </c>
      <c r="C622" s="215"/>
      <c r="D622" s="216"/>
      <c r="E622" s="217"/>
      <c r="F622" s="218"/>
    </row>
    <row r="623" spans="1:6" s="125" customFormat="1" x14ac:dyDescent="0.2">
      <c r="A623" s="219"/>
      <c r="B623" s="220" t="s">
        <v>127</v>
      </c>
      <c r="C623" s="221"/>
      <c r="D623" s="222"/>
      <c r="E623" s="223"/>
      <c r="F623" s="224"/>
    </row>
    <row r="624" spans="1:6" x14ac:dyDescent="0.2">
      <c r="A624" s="95"/>
      <c r="B624" s="126" t="s">
        <v>125</v>
      </c>
      <c r="C624" s="132"/>
      <c r="D624" s="229"/>
      <c r="E624" s="161"/>
      <c r="F624" s="212"/>
    </row>
    <row r="625" spans="1:6" x14ac:dyDescent="0.2">
      <c r="A625" s="95"/>
      <c r="B625" s="85" t="s">
        <v>85</v>
      </c>
      <c r="C625" s="132"/>
      <c r="D625" s="229"/>
      <c r="E625" s="161"/>
      <c r="F625" s="212"/>
    </row>
    <row r="626" spans="1:6" x14ac:dyDescent="0.2">
      <c r="A626" s="159">
        <v>9.1</v>
      </c>
      <c r="B626" s="255" t="s">
        <v>33</v>
      </c>
      <c r="C626" s="132" t="s">
        <v>48</v>
      </c>
      <c r="D626" s="164"/>
      <c r="E626" s="161"/>
      <c r="F626" s="205"/>
    </row>
    <row r="627" spans="1:6" ht="141.75" x14ac:dyDescent="0.2">
      <c r="A627" s="95"/>
      <c r="B627" s="256" t="s">
        <v>642</v>
      </c>
      <c r="C627" s="132"/>
      <c r="D627" s="164"/>
      <c r="E627" s="161"/>
      <c r="F627" s="205"/>
    </row>
    <row r="628" spans="1:6" ht="116.25" x14ac:dyDescent="0.2">
      <c r="A628" s="95"/>
      <c r="B628" s="256" t="s">
        <v>643</v>
      </c>
      <c r="C628" s="132"/>
      <c r="D628" s="164"/>
      <c r="E628" s="161"/>
      <c r="F628" s="205"/>
    </row>
    <row r="629" spans="1:6" ht="116.25" x14ac:dyDescent="0.2">
      <c r="A629" s="95"/>
      <c r="B629" s="256" t="s">
        <v>644</v>
      </c>
      <c r="C629" s="132"/>
      <c r="D629" s="164"/>
      <c r="E629" s="161"/>
      <c r="F629" s="205"/>
    </row>
    <row r="630" spans="1:6" ht="28.5" x14ac:dyDescent="0.2">
      <c r="A630" s="95"/>
      <c r="B630" s="256" t="s">
        <v>613</v>
      </c>
      <c r="C630" s="132"/>
      <c r="D630" s="137"/>
      <c r="E630" s="161"/>
      <c r="F630" s="205"/>
    </row>
    <row r="631" spans="1:6" x14ac:dyDescent="0.2">
      <c r="A631" s="95"/>
      <c r="B631" s="165" t="s">
        <v>614</v>
      </c>
      <c r="C631" s="132"/>
      <c r="D631" s="137"/>
      <c r="E631" s="161"/>
      <c r="F631" s="205"/>
    </row>
    <row r="632" spans="1:6" x14ac:dyDescent="0.2">
      <c r="A632" s="141"/>
      <c r="B632" s="49"/>
      <c r="C632" s="132"/>
      <c r="D632" s="137"/>
      <c r="E632" s="161"/>
      <c r="F632" s="63"/>
    </row>
    <row r="633" spans="1:6" ht="28.5" x14ac:dyDescent="0.2">
      <c r="A633" s="141" t="s">
        <v>128</v>
      </c>
      <c r="B633" s="49" t="s">
        <v>196</v>
      </c>
      <c r="C633" s="132" t="s">
        <v>36</v>
      </c>
      <c r="D633" s="143">
        <v>6094</v>
      </c>
      <c r="E633" s="161"/>
      <c r="F633" s="63"/>
    </row>
    <row r="634" spans="1:6" ht="42.75" x14ac:dyDescent="0.2">
      <c r="A634" s="141" t="s">
        <v>194</v>
      </c>
      <c r="B634" s="165" t="s">
        <v>197</v>
      </c>
      <c r="C634" s="132" t="s">
        <v>36</v>
      </c>
      <c r="D634" s="143">
        <v>13327.2</v>
      </c>
      <c r="E634" s="161"/>
      <c r="F634" s="63"/>
    </row>
    <row r="635" spans="1:6" x14ac:dyDescent="0.2">
      <c r="A635" s="141"/>
      <c r="B635" s="165"/>
      <c r="C635" s="132"/>
      <c r="D635" s="143"/>
      <c r="E635" s="161"/>
      <c r="F635" s="63"/>
    </row>
    <row r="636" spans="1:6" x14ac:dyDescent="0.2">
      <c r="A636" s="84">
        <v>9.3000000000000007</v>
      </c>
      <c r="B636" s="257" t="s">
        <v>86</v>
      </c>
      <c r="C636" s="132"/>
      <c r="D636" s="143"/>
      <c r="E636" s="161"/>
      <c r="F636" s="63"/>
    </row>
    <row r="637" spans="1:6" x14ac:dyDescent="0.2">
      <c r="A637" s="141">
        <v>1</v>
      </c>
      <c r="B637" s="165" t="s">
        <v>384</v>
      </c>
      <c r="C637" s="132" t="s">
        <v>36</v>
      </c>
      <c r="D637" s="143">
        <v>3691</v>
      </c>
      <c r="E637" s="161"/>
      <c r="F637" s="63"/>
    </row>
    <row r="638" spans="1:6" ht="28.5" x14ac:dyDescent="0.2">
      <c r="A638" s="141"/>
      <c r="B638" s="165" t="s">
        <v>385</v>
      </c>
      <c r="C638" s="132"/>
      <c r="D638" s="143"/>
      <c r="E638" s="161"/>
      <c r="F638" s="63"/>
    </row>
    <row r="639" spans="1:6" x14ac:dyDescent="0.2">
      <c r="A639" s="141"/>
      <c r="B639" s="165"/>
      <c r="C639" s="132"/>
      <c r="D639" s="143"/>
      <c r="E639" s="161"/>
      <c r="F639" s="63"/>
    </row>
    <row r="640" spans="1:6" x14ac:dyDescent="0.2">
      <c r="A640" s="141"/>
      <c r="B640" s="165"/>
      <c r="C640" s="132"/>
      <c r="D640" s="143"/>
      <c r="E640" s="161"/>
      <c r="F640" s="63"/>
    </row>
    <row r="641" spans="1:6" x14ac:dyDescent="0.2">
      <c r="A641" s="141"/>
      <c r="B641" s="165"/>
      <c r="C641" s="132"/>
      <c r="D641" s="143"/>
      <c r="E641" s="161"/>
      <c r="F641" s="63"/>
    </row>
    <row r="642" spans="1:6" x14ac:dyDescent="0.2">
      <c r="A642" s="141"/>
      <c r="B642" s="165"/>
      <c r="C642" s="132"/>
      <c r="D642" s="143"/>
      <c r="E642" s="161"/>
      <c r="F642" s="63"/>
    </row>
    <row r="643" spans="1:6" x14ac:dyDescent="0.2">
      <c r="A643" s="141"/>
      <c r="B643" s="165"/>
      <c r="C643" s="132"/>
      <c r="D643" s="143"/>
      <c r="E643" s="161"/>
      <c r="F643" s="63"/>
    </row>
    <row r="644" spans="1:6" x14ac:dyDescent="0.2">
      <c r="A644" s="141"/>
      <c r="B644" s="165"/>
      <c r="C644" s="132"/>
      <c r="D644" s="143"/>
      <c r="E644" s="161"/>
      <c r="F644" s="63"/>
    </row>
    <row r="645" spans="1:6" x14ac:dyDescent="0.2">
      <c r="A645" s="141"/>
      <c r="B645" s="165"/>
      <c r="C645" s="132"/>
      <c r="D645" s="143"/>
      <c r="E645" s="161"/>
      <c r="F645" s="63"/>
    </row>
    <row r="646" spans="1:6" x14ac:dyDescent="0.2">
      <c r="A646" s="213"/>
      <c r="B646" s="214" t="s">
        <v>126</v>
      </c>
      <c r="C646" s="215"/>
      <c r="D646" s="216"/>
      <c r="E646" s="217"/>
      <c r="F646" s="218"/>
    </row>
    <row r="647" spans="1:6" s="125" customFormat="1" x14ac:dyDescent="0.2">
      <c r="A647" s="219"/>
      <c r="B647" s="220" t="s">
        <v>84</v>
      </c>
      <c r="C647" s="221"/>
      <c r="D647" s="222"/>
      <c r="E647" s="223"/>
      <c r="F647" s="224"/>
    </row>
    <row r="648" spans="1:6" x14ac:dyDescent="0.2">
      <c r="A648" s="95"/>
      <c r="B648" s="126" t="s">
        <v>186</v>
      </c>
      <c r="C648" s="132"/>
      <c r="D648" s="258"/>
      <c r="E648" s="161"/>
      <c r="F648" s="212"/>
    </row>
    <row r="649" spans="1:6" x14ac:dyDescent="0.2">
      <c r="A649" s="95"/>
      <c r="B649" s="85" t="s">
        <v>149</v>
      </c>
      <c r="C649" s="132"/>
      <c r="D649" s="258"/>
      <c r="E649" s="161"/>
      <c r="F649" s="212"/>
    </row>
    <row r="650" spans="1:6" x14ac:dyDescent="0.2">
      <c r="A650" s="95"/>
      <c r="B650" s="85"/>
      <c r="C650" s="132"/>
      <c r="D650" s="258"/>
      <c r="E650" s="161"/>
      <c r="F650" s="212"/>
    </row>
    <row r="651" spans="1:6" x14ac:dyDescent="0.2">
      <c r="A651" s="84">
        <v>10.1</v>
      </c>
      <c r="B651" s="92" t="s">
        <v>33</v>
      </c>
      <c r="C651" s="132"/>
      <c r="D651" s="258"/>
      <c r="E651" s="161"/>
      <c r="F651" s="212"/>
    </row>
    <row r="652" spans="1:6" ht="156.75" x14ac:dyDescent="0.2">
      <c r="A652" s="95"/>
      <c r="B652" s="70" t="s">
        <v>615</v>
      </c>
      <c r="C652" s="132"/>
      <c r="D652" s="259"/>
      <c r="E652" s="180"/>
      <c r="F652" s="260"/>
    </row>
    <row r="653" spans="1:6" x14ac:dyDescent="0.2">
      <c r="A653" s="95"/>
      <c r="B653" s="261"/>
      <c r="C653" s="132"/>
      <c r="D653" s="259"/>
      <c r="E653" s="161"/>
      <c r="F653" s="205"/>
    </row>
    <row r="654" spans="1:6" x14ac:dyDescent="0.2">
      <c r="A654" s="84">
        <v>10.199999999999999</v>
      </c>
      <c r="B654" s="257" t="s">
        <v>156</v>
      </c>
      <c r="C654" s="132"/>
      <c r="D654" s="60"/>
      <c r="E654" s="161"/>
      <c r="F654" s="205"/>
    </row>
    <row r="655" spans="1:6" s="69" customFormat="1" x14ac:dyDescent="0.2">
      <c r="A655" s="262">
        <v>1</v>
      </c>
      <c r="B655" s="49" t="s">
        <v>616</v>
      </c>
      <c r="C655" s="144" t="s">
        <v>36</v>
      </c>
      <c r="D655" s="143">
        <v>3317</v>
      </c>
      <c r="E655" s="145"/>
      <c r="F655" s="146"/>
    </row>
    <row r="656" spans="1:6" s="69" customFormat="1" x14ac:dyDescent="0.2">
      <c r="A656" s="262">
        <v>2</v>
      </c>
      <c r="B656" s="49" t="s">
        <v>617</v>
      </c>
      <c r="C656" s="144" t="s">
        <v>36</v>
      </c>
      <c r="D656" s="143">
        <v>374</v>
      </c>
      <c r="E656" s="145"/>
      <c r="F656" s="146"/>
    </row>
    <row r="657" spans="1:6" s="69" customFormat="1" x14ac:dyDescent="0.2">
      <c r="A657" s="262">
        <v>3</v>
      </c>
      <c r="B657" s="49" t="s">
        <v>230</v>
      </c>
      <c r="C657" s="144" t="s">
        <v>36</v>
      </c>
      <c r="D657" s="143">
        <v>105</v>
      </c>
      <c r="E657" s="145"/>
      <c r="F657" s="146"/>
    </row>
    <row r="658" spans="1:6" s="69" customFormat="1" x14ac:dyDescent="0.2">
      <c r="A658" s="262">
        <v>4</v>
      </c>
      <c r="B658" s="49" t="s">
        <v>258</v>
      </c>
      <c r="C658" s="144" t="s">
        <v>36</v>
      </c>
      <c r="D658" s="143">
        <v>21</v>
      </c>
      <c r="E658" s="145"/>
      <c r="F658" s="146"/>
    </row>
    <row r="659" spans="1:6" s="69" customFormat="1" x14ac:dyDescent="0.2">
      <c r="A659" s="262">
        <v>5</v>
      </c>
      <c r="B659" s="49" t="s">
        <v>387</v>
      </c>
      <c r="C659" s="144" t="s">
        <v>36</v>
      </c>
      <c r="D659" s="143">
        <v>198</v>
      </c>
      <c r="E659" s="145"/>
      <c r="F659" s="146"/>
    </row>
    <row r="660" spans="1:6" s="69" customFormat="1" x14ac:dyDescent="0.2">
      <c r="A660" s="262">
        <v>6</v>
      </c>
      <c r="B660" s="49" t="s">
        <v>413</v>
      </c>
      <c r="C660" s="144" t="s">
        <v>36</v>
      </c>
      <c r="D660" s="143">
        <v>1602</v>
      </c>
      <c r="E660" s="145"/>
      <c r="F660" s="146"/>
    </row>
    <row r="661" spans="1:6" s="69" customFormat="1" x14ac:dyDescent="0.2">
      <c r="A661" s="262">
        <v>7</v>
      </c>
      <c r="B661" s="49" t="s">
        <v>388</v>
      </c>
      <c r="C661" s="144" t="s">
        <v>36</v>
      </c>
      <c r="D661" s="143">
        <v>59</v>
      </c>
      <c r="E661" s="145"/>
      <c r="F661" s="146"/>
    </row>
    <row r="662" spans="1:6" s="69" customFormat="1" x14ac:dyDescent="0.2">
      <c r="A662" s="262"/>
      <c r="B662" s="49"/>
      <c r="C662" s="144"/>
      <c r="D662" s="143"/>
      <c r="E662" s="145"/>
      <c r="F662" s="146"/>
    </row>
    <row r="663" spans="1:6" s="69" customFormat="1" x14ac:dyDescent="0.2">
      <c r="A663" s="262"/>
      <c r="B663" s="49"/>
      <c r="C663" s="144"/>
      <c r="D663" s="143"/>
      <c r="E663" s="145"/>
      <c r="F663" s="146"/>
    </row>
    <row r="664" spans="1:6" x14ac:dyDescent="0.2">
      <c r="A664" s="84">
        <v>10.3</v>
      </c>
      <c r="B664" s="257" t="s">
        <v>231</v>
      </c>
      <c r="C664" s="132"/>
      <c r="D664" s="259"/>
      <c r="E664" s="161"/>
      <c r="F664" s="205"/>
    </row>
    <row r="665" spans="1:6" s="69" customFormat="1" x14ac:dyDescent="0.2">
      <c r="A665" s="262">
        <v>1</v>
      </c>
      <c r="B665" s="49" t="s">
        <v>386</v>
      </c>
      <c r="C665" s="144" t="s">
        <v>36</v>
      </c>
      <c r="D665" s="143">
        <v>1161</v>
      </c>
      <c r="E665" s="145"/>
      <c r="F665" s="146"/>
    </row>
    <row r="666" spans="1:6" s="69" customFormat="1" x14ac:dyDescent="0.2">
      <c r="A666" s="262"/>
      <c r="B666" s="49"/>
      <c r="C666" s="144"/>
      <c r="D666" s="143"/>
      <c r="E666" s="145"/>
      <c r="F666" s="146"/>
    </row>
    <row r="667" spans="1:6" x14ac:dyDescent="0.2">
      <c r="A667" s="84">
        <v>10.4</v>
      </c>
      <c r="B667" s="257" t="s">
        <v>434</v>
      </c>
      <c r="C667" s="132"/>
      <c r="D667" s="259"/>
      <c r="E667" s="161"/>
      <c r="F667" s="205"/>
    </row>
    <row r="668" spans="1:6" ht="28.5" x14ac:dyDescent="0.2">
      <c r="A668" s="84"/>
      <c r="B668" s="49" t="s">
        <v>618</v>
      </c>
      <c r="C668" s="132"/>
      <c r="D668" s="259"/>
      <c r="E668" s="161"/>
      <c r="F668" s="205"/>
    </row>
    <row r="669" spans="1:6" s="69" customFormat="1" x14ac:dyDescent="0.2">
      <c r="A669" s="262">
        <v>1</v>
      </c>
      <c r="B669" s="49" t="s">
        <v>435</v>
      </c>
      <c r="C669" s="144" t="s">
        <v>36</v>
      </c>
      <c r="D669" s="143">
        <v>292.5</v>
      </c>
      <c r="E669" s="145"/>
      <c r="F669" s="146"/>
    </row>
    <row r="670" spans="1:6" s="69" customFormat="1" x14ac:dyDescent="0.2">
      <c r="A670" s="262">
        <v>2</v>
      </c>
      <c r="B670" s="49" t="s">
        <v>436</v>
      </c>
      <c r="C670" s="144" t="s">
        <v>36</v>
      </c>
      <c r="D670" s="143">
        <v>339.3</v>
      </c>
      <c r="E670" s="145"/>
      <c r="F670" s="146"/>
    </row>
    <row r="671" spans="1:6" s="69" customFormat="1" x14ac:dyDescent="0.2">
      <c r="A671" s="262">
        <v>3</v>
      </c>
      <c r="B671" s="49" t="s">
        <v>437</v>
      </c>
      <c r="C671" s="144" t="s">
        <v>36</v>
      </c>
      <c r="D671" s="143">
        <v>327.60000000000002</v>
      </c>
      <c r="E671" s="145"/>
      <c r="F671" s="146"/>
    </row>
    <row r="672" spans="1:6" s="69" customFormat="1" x14ac:dyDescent="0.2">
      <c r="A672" s="262"/>
      <c r="B672" s="49"/>
      <c r="C672" s="144"/>
      <c r="D672" s="143"/>
      <c r="E672" s="145"/>
      <c r="F672" s="146"/>
    </row>
    <row r="673" spans="1:6" x14ac:dyDescent="0.2">
      <c r="A673" s="102"/>
      <c r="B673" s="165"/>
      <c r="C673" s="132"/>
      <c r="D673" s="137"/>
      <c r="E673" s="161"/>
      <c r="F673" s="205"/>
    </row>
    <row r="674" spans="1:6" x14ac:dyDescent="0.2">
      <c r="A674" s="84">
        <v>10.5</v>
      </c>
      <c r="B674" s="257" t="s">
        <v>401</v>
      </c>
      <c r="C674" s="132"/>
      <c r="D674" s="259"/>
      <c r="E674" s="161"/>
      <c r="F674" s="205"/>
    </row>
    <row r="675" spans="1:6" ht="28.5" x14ac:dyDescent="0.2">
      <c r="A675" s="84"/>
      <c r="B675" s="49" t="s">
        <v>619</v>
      </c>
      <c r="C675" s="132"/>
      <c r="D675" s="259"/>
      <c r="E675" s="161"/>
      <c r="F675" s="205"/>
    </row>
    <row r="676" spans="1:6" x14ac:dyDescent="0.2">
      <c r="A676" s="84"/>
      <c r="B676" s="49"/>
      <c r="C676" s="132"/>
      <c r="D676" s="259"/>
      <c r="E676" s="161"/>
      <c r="F676" s="205"/>
    </row>
    <row r="677" spans="1:6" s="69" customFormat="1" x14ac:dyDescent="0.2">
      <c r="A677" s="262">
        <v>1</v>
      </c>
      <c r="B677" s="49" t="s">
        <v>402</v>
      </c>
      <c r="C677" s="144" t="s">
        <v>36</v>
      </c>
      <c r="D677" s="143">
        <v>183</v>
      </c>
      <c r="E677" s="145"/>
      <c r="F677" s="146"/>
    </row>
    <row r="678" spans="1:6" s="69" customFormat="1" x14ac:dyDescent="0.2">
      <c r="A678" s="262"/>
      <c r="B678" s="49"/>
      <c r="C678" s="144"/>
      <c r="D678" s="143"/>
      <c r="E678" s="145"/>
      <c r="F678" s="146"/>
    </row>
    <row r="679" spans="1:6" x14ac:dyDescent="0.2">
      <c r="A679" s="102"/>
      <c r="B679" s="165"/>
      <c r="C679" s="132"/>
      <c r="D679" s="137"/>
      <c r="E679" s="161"/>
      <c r="F679" s="205"/>
    </row>
    <row r="680" spans="1:6" x14ac:dyDescent="0.2">
      <c r="A680" s="84">
        <v>10.6</v>
      </c>
      <c r="B680" s="257" t="s">
        <v>389</v>
      </c>
      <c r="C680" s="132"/>
      <c r="D680" s="259"/>
      <c r="E680" s="161"/>
      <c r="F680" s="205"/>
    </row>
    <row r="681" spans="1:6" ht="28.5" x14ac:dyDescent="0.2">
      <c r="A681" s="84"/>
      <c r="B681" s="49" t="s">
        <v>620</v>
      </c>
      <c r="C681" s="132"/>
      <c r="D681" s="259"/>
      <c r="E681" s="161"/>
      <c r="F681" s="205"/>
    </row>
    <row r="682" spans="1:6" s="69" customFormat="1" x14ac:dyDescent="0.2">
      <c r="A682" s="262">
        <v>1</v>
      </c>
      <c r="B682" s="49" t="s">
        <v>390</v>
      </c>
      <c r="C682" s="144" t="s">
        <v>123</v>
      </c>
      <c r="D682" s="143">
        <v>1</v>
      </c>
      <c r="E682" s="145"/>
      <c r="F682" s="146"/>
    </row>
    <row r="683" spans="1:6" x14ac:dyDescent="0.2">
      <c r="A683" s="262">
        <v>2</v>
      </c>
      <c r="B683" s="165" t="s">
        <v>391</v>
      </c>
      <c r="C683" s="144" t="s">
        <v>36</v>
      </c>
      <c r="D683" s="137">
        <v>9</v>
      </c>
      <c r="E683" s="161"/>
      <c r="F683" s="205"/>
    </row>
    <row r="684" spans="1:6" x14ac:dyDescent="0.2">
      <c r="A684" s="262">
        <v>3</v>
      </c>
      <c r="B684" s="165" t="s">
        <v>392</v>
      </c>
      <c r="C684" s="144" t="s">
        <v>36</v>
      </c>
      <c r="D684" s="137">
        <v>25</v>
      </c>
      <c r="E684" s="161"/>
      <c r="F684" s="205"/>
    </row>
    <row r="685" spans="1:6" x14ac:dyDescent="0.2">
      <c r="A685" s="262">
        <v>4</v>
      </c>
      <c r="B685" s="165" t="s">
        <v>621</v>
      </c>
      <c r="C685" s="144" t="s">
        <v>123</v>
      </c>
      <c r="D685" s="137">
        <v>3</v>
      </c>
      <c r="E685" s="161"/>
      <c r="F685" s="205"/>
    </row>
    <row r="686" spans="1:6" x14ac:dyDescent="0.2">
      <c r="A686" s="262">
        <v>5</v>
      </c>
      <c r="B686" s="165" t="s">
        <v>393</v>
      </c>
      <c r="C686" s="144" t="s">
        <v>123</v>
      </c>
      <c r="D686" s="137">
        <v>1</v>
      </c>
      <c r="E686" s="161"/>
      <c r="F686" s="205"/>
    </row>
    <row r="687" spans="1:6" x14ac:dyDescent="0.2">
      <c r="A687" s="102"/>
      <c r="B687" s="165"/>
      <c r="C687" s="132"/>
      <c r="D687" s="137"/>
      <c r="E687" s="161"/>
      <c r="F687" s="205"/>
    </row>
    <row r="688" spans="1:6" x14ac:dyDescent="0.2">
      <c r="A688" s="102"/>
      <c r="B688" s="165"/>
      <c r="C688" s="132"/>
      <c r="D688" s="137"/>
      <c r="E688" s="161"/>
      <c r="F688" s="205"/>
    </row>
    <row r="689" spans="1:6" x14ac:dyDescent="0.2">
      <c r="A689" s="84">
        <v>10.7</v>
      </c>
      <c r="B689" s="257" t="s">
        <v>394</v>
      </c>
      <c r="C689" s="132"/>
      <c r="D689" s="259"/>
      <c r="E689" s="161"/>
      <c r="F689" s="205"/>
    </row>
    <row r="690" spans="1:6" s="69" customFormat="1" x14ac:dyDescent="0.2">
      <c r="A690" s="262">
        <v>1</v>
      </c>
      <c r="B690" s="49" t="s">
        <v>622</v>
      </c>
      <c r="C690" s="144" t="s">
        <v>36</v>
      </c>
      <c r="D690" s="143">
        <f>57*3*3*1.23</f>
        <v>630.99</v>
      </c>
      <c r="E690" s="145"/>
      <c r="F690" s="146"/>
    </row>
    <row r="691" spans="1:6" s="69" customFormat="1" x14ac:dyDescent="0.2">
      <c r="A691" s="262"/>
      <c r="B691" s="49"/>
      <c r="C691" s="144"/>
      <c r="D691" s="143"/>
      <c r="E691" s="145"/>
      <c r="F691" s="146"/>
    </row>
    <row r="692" spans="1:6" x14ac:dyDescent="0.2">
      <c r="A692" s="102"/>
      <c r="B692" s="165"/>
      <c r="C692" s="132"/>
      <c r="D692" s="137"/>
      <c r="E692" s="161"/>
      <c r="F692" s="205"/>
    </row>
    <row r="693" spans="1:6" x14ac:dyDescent="0.2">
      <c r="A693" s="84">
        <v>10.8</v>
      </c>
      <c r="B693" s="257" t="s">
        <v>446</v>
      </c>
      <c r="C693" s="132"/>
      <c r="D693" s="259"/>
      <c r="E693" s="161"/>
      <c r="F693" s="205"/>
    </row>
    <row r="694" spans="1:6" s="69" customFormat="1" x14ac:dyDescent="0.2">
      <c r="A694" s="262">
        <v>1</v>
      </c>
      <c r="B694" s="49" t="s">
        <v>623</v>
      </c>
      <c r="C694" s="144" t="s">
        <v>123</v>
      </c>
      <c r="D694" s="143">
        <v>12</v>
      </c>
      <c r="E694" s="145"/>
      <c r="F694" s="146"/>
    </row>
    <row r="695" spans="1:6" s="69" customFormat="1" ht="42.75" x14ac:dyDescent="0.2">
      <c r="A695" s="262">
        <v>2</v>
      </c>
      <c r="B695" s="49" t="s">
        <v>579</v>
      </c>
      <c r="C695" s="144" t="s">
        <v>123</v>
      </c>
      <c r="D695" s="143">
        <v>23</v>
      </c>
      <c r="E695" s="145"/>
      <c r="F695" s="146"/>
    </row>
    <row r="696" spans="1:6" x14ac:dyDescent="0.2">
      <c r="A696" s="102"/>
      <c r="B696" s="165"/>
      <c r="C696" s="132"/>
      <c r="D696" s="137"/>
      <c r="E696" s="161"/>
      <c r="F696" s="205"/>
    </row>
    <row r="697" spans="1:6" x14ac:dyDescent="0.2">
      <c r="A697" s="84">
        <v>10.9</v>
      </c>
      <c r="B697" s="257" t="s">
        <v>447</v>
      </c>
      <c r="C697" s="132"/>
      <c r="D697" s="259"/>
      <c r="E697" s="161"/>
      <c r="F697" s="205"/>
    </row>
    <row r="698" spans="1:6" s="69" customFormat="1" ht="28.5" x14ac:dyDescent="0.2">
      <c r="A698" s="262">
        <v>1</v>
      </c>
      <c r="B698" s="49" t="s">
        <v>624</v>
      </c>
      <c r="C698" s="144" t="s">
        <v>123</v>
      </c>
      <c r="D698" s="143">
        <v>34</v>
      </c>
      <c r="E698" s="145"/>
      <c r="F698" s="146"/>
    </row>
    <row r="699" spans="1:6" s="69" customFormat="1" x14ac:dyDescent="0.2">
      <c r="A699" s="262"/>
      <c r="B699" s="49"/>
      <c r="C699" s="144"/>
      <c r="D699" s="143"/>
      <c r="E699" s="145"/>
      <c r="F699" s="146"/>
    </row>
    <row r="700" spans="1:6" x14ac:dyDescent="0.2">
      <c r="A700" s="263">
        <v>10.1</v>
      </c>
      <c r="B700" s="257" t="s">
        <v>561</v>
      </c>
      <c r="C700" s="132"/>
      <c r="D700" s="137"/>
      <c r="E700" s="161"/>
      <c r="F700" s="205"/>
    </row>
    <row r="701" spans="1:6" s="69" customFormat="1" ht="28.5" x14ac:dyDescent="0.2">
      <c r="A701" s="262">
        <v>1</v>
      </c>
      <c r="B701" s="49" t="s">
        <v>578</v>
      </c>
      <c r="C701" s="144" t="s">
        <v>0</v>
      </c>
      <c r="D701" s="144">
        <v>1</v>
      </c>
      <c r="E701" s="145"/>
      <c r="F701" s="146"/>
    </row>
    <row r="702" spans="1:6" x14ac:dyDescent="0.2">
      <c r="A702" s="102"/>
      <c r="B702" s="165"/>
      <c r="C702" s="144"/>
      <c r="D702" s="144"/>
      <c r="E702" s="161"/>
      <c r="F702" s="205"/>
    </row>
    <row r="703" spans="1:6" x14ac:dyDescent="0.2">
      <c r="A703" s="263">
        <v>10.11</v>
      </c>
      <c r="B703" s="257" t="s">
        <v>540</v>
      </c>
      <c r="C703" s="144"/>
      <c r="D703" s="144"/>
      <c r="E703" s="161"/>
      <c r="F703" s="205"/>
    </row>
    <row r="704" spans="1:6" x14ac:dyDescent="0.2">
      <c r="A704" s="102"/>
      <c r="B704" s="49" t="s">
        <v>541</v>
      </c>
      <c r="C704" s="144"/>
      <c r="D704" s="144"/>
      <c r="E704" s="161"/>
      <c r="F704" s="205"/>
    </row>
    <row r="705" spans="1:6" ht="28.5" x14ac:dyDescent="0.2">
      <c r="A705" s="262">
        <v>1</v>
      </c>
      <c r="B705" s="49" t="s">
        <v>550</v>
      </c>
      <c r="C705" s="144" t="s">
        <v>542</v>
      </c>
      <c r="D705" s="144">
        <v>13</v>
      </c>
      <c r="E705" s="161"/>
      <c r="F705" s="205"/>
    </row>
    <row r="706" spans="1:6" ht="28.5" x14ac:dyDescent="0.2">
      <c r="A706" s="262">
        <v>2</v>
      </c>
      <c r="B706" s="49" t="s">
        <v>551</v>
      </c>
      <c r="C706" s="144" t="s">
        <v>542</v>
      </c>
      <c r="D706" s="144">
        <v>2</v>
      </c>
      <c r="E706" s="161"/>
      <c r="F706" s="205"/>
    </row>
    <row r="707" spans="1:6" ht="28.5" x14ac:dyDescent="0.2">
      <c r="A707" s="262">
        <v>3</v>
      </c>
      <c r="B707" s="49" t="s">
        <v>549</v>
      </c>
      <c r="C707" s="144" t="s">
        <v>542</v>
      </c>
      <c r="D707" s="144">
        <v>25</v>
      </c>
      <c r="E707" s="161"/>
      <c r="F707" s="205"/>
    </row>
    <row r="708" spans="1:6" x14ac:dyDescent="0.2">
      <c r="A708" s="262">
        <v>4</v>
      </c>
      <c r="B708" s="49" t="s">
        <v>545</v>
      </c>
      <c r="C708" s="144" t="s">
        <v>542</v>
      </c>
      <c r="D708" s="144">
        <v>3</v>
      </c>
      <c r="E708" s="161"/>
      <c r="F708" s="205"/>
    </row>
    <row r="709" spans="1:6" x14ac:dyDescent="0.2">
      <c r="A709" s="262">
        <v>5</v>
      </c>
      <c r="B709" s="49" t="s">
        <v>543</v>
      </c>
      <c r="C709" s="144" t="s">
        <v>542</v>
      </c>
      <c r="D709" s="144">
        <v>10</v>
      </c>
      <c r="E709" s="161"/>
      <c r="F709" s="205"/>
    </row>
    <row r="710" spans="1:6" x14ac:dyDescent="0.2">
      <c r="A710" s="262">
        <v>6</v>
      </c>
      <c r="B710" s="49" t="s">
        <v>544</v>
      </c>
      <c r="C710" s="144" t="s">
        <v>542</v>
      </c>
      <c r="D710" s="144">
        <v>70</v>
      </c>
      <c r="E710" s="161"/>
      <c r="F710" s="205"/>
    </row>
    <row r="711" spans="1:6" x14ac:dyDescent="0.2">
      <c r="A711" s="262">
        <v>7</v>
      </c>
      <c r="B711" s="49" t="s">
        <v>546</v>
      </c>
      <c r="C711" s="144" t="s">
        <v>542</v>
      </c>
      <c r="D711" s="144">
        <v>15</v>
      </c>
      <c r="E711" s="161"/>
      <c r="F711" s="205"/>
    </row>
    <row r="712" spans="1:6" x14ac:dyDescent="0.2">
      <c r="A712" s="262">
        <v>8</v>
      </c>
      <c r="B712" s="49" t="s">
        <v>547</v>
      </c>
      <c r="C712" s="144" t="s">
        <v>542</v>
      </c>
      <c r="D712" s="144">
        <v>10</v>
      </c>
      <c r="E712" s="161"/>
      <c r="F712" s="205"/>
    </row>
    <row r="713" spans="1:6" x14ac:dyDescent="0.2">
      <c r="A713" s="262">
        <v>9</v>
      </c>
      <c r="B713" s="49" t="s">
        <v>554</v>
      </c>
      <c r="C713" s="144" t="s">
        <v>542</v>
      </c>
      <c r="D713" s="144">
        <v>11</v>
      </c>
      <c r="E713" s="161"/>
      <c r="F713" s="205"/>
    </row>
    <row r="714" spans="1:6" x14ac:dyDescent="0.2">
      <c r="A714" s="262">
        <v>10</v>
      </c>
      <c r="B714" s="49" t="s">
        <v>548</v>
      </c>
      <c r="C714" s="144" t="s">
        <v>542</v>
      </c>
      <c r="D714" s="144">
        <v>12</v>
      </c>
      <c r="E714" s="161"/>
      <c r="F714" s="205"/>
    </row>
    <row r="715" spans="1:6" x14ac:dyDescent="0.2">
      <c r="A715" s="262">
        <v>11</v>
      </c>
      <c r="B715" s="49" t="s">
        <v>552</v>
      </c>
      <c r="C715" s="144" t="s">
        <v>542</v>
      </c>
      <c r="D715" s="144">
        <v>35</v>
      </c>
      <c r="E715" s="161"/>
      <c r="F715" s="205"/>
    </row>
    <row r="716" spans="1:6" x14ac:dyDescent="0.2">
      <c r="A716" s="262">
        <v>12</v>
      </c>
      <c r="B716" s="49" t="s">
        <v>553</v>
      </c>
      <c r="C716" s="144" t="s">
        <v>542</v>
      </c>
      <c r="D716" s="144">
        <v>25</v>
      </c>
      <c r="E716" s="161"/>
      <c r="F716" s="205"/>
    </row>
    <row r="717" spans="1:6" ht="71.25" x14ac:dyDescent="0.2">
      <c r="A717" s="262">
        <v>13</v>
      </c>
      <c r="B717" s="49" t="s">
        <v>555</v>
      </c>
      <c r="C717" s="144" t="s">
        <v>542</v>
      </c>
      <c r="D717" s="144">
        <v>100</v>
      </c>
      <c r="E717" s="161"/>
      <c r="F717" s="205"/>
    </row>
    <row r="718" spans="1:6" ht="71.25" x14ac:dyDescent="0.2">
      <c r="A718" s="262">
        <v>14</v>
      </c>
      <c r="B718" s="49" t="s">
        <v>556</v>
      </c>
      <c r="C718" s="144" t="s">
        <v>542</v>
      </c>
      <c r="D718" s="144">
        <v>20</v>
      </c>
      <c r="E718" s="161"/>
      <c r="F718" s="205"/>
    </row>
    <row r="719" spans="1:6" ht="142.5" x14ac:dyDescent="0.2">
      <c r="A719" s="262">
        <v>15</v>
      </c>
      <c r="B719" s="49" t="s">
        <v>557</v>
      </c>
      <c r="C719" s="144" t="s">
        <v>542</v>
      </c>
      <c r="D719" s="144">
        <v>10</v>
      </c>
      <c r="E719" s="161"/>
      <c r="F719" s="205"/>
    </row>
    <row r="720" spans="1:6" x14ac:dyDescent="0.2">
      <c r="A720" s="54"/>
      <c r="B720" s="56"/>
      <c r="C720" s="55"/>
      <c r="D720" s="55"/>
      <c r="E720" s="161"/>
      <c r="F720" s="205"/>
    </row>
    <row r="721" spans="1:6" x14ac:dyDescent="0.2">
      <c r="A721" s="54"/>
      <c r="B721" s="53"/>
      <c r="C721" s="55"/>
      <c r="D721" s="55"/>
      <c r="E721" s="161"/>
      <c r="F721" s="205"/>
    </row>
    <row r="722" spans="1:6" x14ac:dyDescent="0.2">
      <c r="A722" s="95"/>
      <c r="B722" s="261"/>
      <c r="C722" s="132"/>
      <c r="D722" s="259"/>
      <c r="E722" s="161"/>
      <c r="F722" s="205"/>
    </row>
    <row r="723" spans="1:6" x14ac:dyDescent="0.2">
      <c r="A723" s="213"/>
      <c r="B723" s="214" t="s">
        <v>187</v>
      </c>
      <c r="C723" s="215"/>
      <c r="D723" s="264"/>
      <c r="E723" s="217"/>
      <c r="F723" s="218"/>
    </row>
    <row r="724" spans="1:6" s="125" customFormat="1" x14ac:dyDescent="0.2">
      <c r="A724" s="219"/>
      <c r="B724" s="220" t="s">
        <v>188</v>
      </c>
      <c r="C724" s="221"/>
      <c r="D724" s="265"/>
      <c r="E724" s="223"/>
      <c r="F724" s="224"/>
    </row>
    <row r="725" spans="1:6" x14ac:dyDescent="0.2">
      <c r="A725" s="95"/>
      <c r="B725" s="126" t="s">
        <v>150</v>
      </c>
      <c r="C725" s="132"/>
      <c r="D725" s="258"/>
      <c r="E725" s="161"/>
      <c r="F725" s="212"/>
    </row>
    <row r="726" spans="1:6" x14ac:dyDescent="0.2">
      <c r="A726" s="95"/>
      <c r="B726" s="85" t="s">
        <v>153</v>
      </c>
      <c r="C726" s="132"/>
      <c r="D726" s="258"/>
      <c r="E726" s="161"/>
      <c r="F726" s="212"/>
    </row>
    <row r="727" spans="1:6" x14ac:dyDescent="0.2">
      <c r="A727" s="95"/>
      <c r="B727" s="85"/>
      <c r="C727" s="132"/>
      <c r="D727" s="258"/>
      <c r="E727" s="161"/>
      <c r="F727" s="212"/>
    </row>
    <row r="728" spans="1:6" x14ac:dyDescent="0.2">
      <c r="A728" s="84">
        <v>11.1</v>
      </c>
      <c r="B728" s="92" t="s">
        <v>33</v>
      </c>
      <c r="C728" s="132"/>
      <c r="D728" s="258"/>
      <c r="E728" s="161"/>
      <c r="F728" s="212"/>
    </row>
    <row r="729" spans="1:6" ht="28.5" x14ac:dyDescent="0.2">
      <c r="A729" s="95"/>
      <c r="B729" s="165" t="s">
        <v>154</v>
      </c>
      <c r="C729" s="132"/>
      <c r="D729" s="259"/>
      <c r="E729" s="180"/>
      <c r="F729" s="260"/>
    </row>
    <row r="730" spans="1:6" x14ac:dyDescent="0.2">
      <c r="A730" s="84"/>
      <c r="B730" s="257"/>
      <c r="C730" s="132"/>
      <c r="D730" s="259"/>
      <c r="E730" s="161"/>
      <c r="F730" s="205"/>
    </row>
    <row r="731" spans="1:6" x14ac:dyDescent="0.2">
      <c r="A731" s="84" t="s">
        <v>410</v>
      </c>
      <c r="B731" s="257" t="s">
        <v>403</v>
      </c>
      <c r="C731" s="132"/>
      <c r="D731" s="250"/>
      <c r="E731" s="161"/>
      <c r="F731" s="63"/>
    </row>
    <row r="732" spans="1:6" x14ac:dyDescent="0.2">
      <c r="A732" s="102">
        <v>1</v>
      </c>
      <c r="B732" s="165" t="s">
        <v>404</v>
      </c>
      <c r="C732" s="132" t="s">
        <v>123</v>
      </c>
      <c r="D732" s="250">
        <v>8</v>
      </c>
      <c r="E732" s="161"/>
      <c r="F732" s="63"/>
    </row>
    <row r="733" spans="1:6" x14ac:dyDescent="0.2">
      <c r="A733" s="102">
        <v>2</v>
      </c>
      <c r="B733" s="165" t="s">
        <v>405</v>
      </c>
      <c r="C733" s="132" t="s">
        <v>123</v>
      </c>
      <c r="D733" s="250">
        <v>8</v>
      </c>
      <c r="E733" s="161"/>
      <c r="F733" s="63"/>
    </row>
    <row r="734" spans="1:6" x14ac:dyDescent="0.2">
      <c r="A734" s="102">
        <v>3</v>
      </c>
      <c r="B734" s="165" t="s">
        <v>406</v>
      </c>
      <c r="C734" s="132" t="s">
        <v>123</v>
      </c>
      <c r="D734" s="250">
        <v>98</v>
      </c>
      <c r="E734" s="161"/>
      <c r="F734" s="205"/>
    </row>
    <row r="735" spans="1:6" x14ac:dyDescent="0.2">
      <c r="A735" s="102">
        <v>4</v>
      </c>
      <c r="B735" s="165" t="s">
        <v>407</v>
      </c>
      <c r="C735" s="132" t="s">
        <v>123</v>
      </c>
      <c r="D735" s="250">
        <v>15</v>
      </c>
      <c r="E735" s="161"/>
      <c r="F735" s="205"/>
    </row>
    <row r="736" spans="1:6" x14ac:dyDescent="0.2">
      <c r="A736" s="102">
        <v>5</v>
      </c>
      <c r="B736" s="165" t="s">
        <v>408</v>
      </c>
      <c r="C736" s="132" t="s">
        <v>123</v>
      </c>
      <c r="D736" s="250">
        <v>14</v>
      </c>
      <c r="E736" s="161"/>
      <c r="F736" s="205"/>
    </row>
    <row r="737" spans="1:6" x14ac:dyDescent="0.2">
      <c r="A737" s="102">
        <v>6</v>
      </c>
      <c r="B737" s="165" t="s">
        <v>409</v>
      </c>
      <c r="C737" s="132" t="s">
        <v>123</v>
      </c>
      <c r="D737" s="250">
        <v>2</v>
      </c>
      <c r="E737" s="161"/>
      <c r="F737" s="205"/>
    </row>
    <row r="738" spans="1:6" x14ac:dyDescent="0.2">
      <c r="A738" s="102"/>
      <c r="B738" s="165"/>
      <c r="C738" s="132"/>
      <c r="D738" s="250"/>
      <c r="E738" s="161"/>
      <c r="F738" s="205"/>
    </row>
    <row r="739" spans="1:6" x14ac:dyDescent="0.2">
      <c r="A739" s="84" t="s">
        <v>411</v>
      </c>
      <c r="B739" s="257" t="s">
        <v>287</v>
      </c>
      <c r="C739" s="132"/>
      <c r="D739" s="250"/>
      <c r="E739" s="161"/>
      <c r="F739" s="205"/>
    </row>
    <row r="740" spans="1:6" x14ac:dyDescent="0.2">
      <c r="A740" s="102">
        <v>1</v>
      </c>
      <c r="B740" s="165" t="s">
        <v>404</v>
      </c>
      <c r="C740" s="132" t="s">
        <v>123</v>
      </c>
      <c r="D740" s="250">
        <v>8</v>
      </c>
      <c r="E740" s="161"/>
      <c r="F740" s="205"/>
    </row>
    <row r="741" spans="1:6" x14ac:dyDescent="0.2">
      <c r="A741" s="102">
        <v>2</v>
      </c>
      <c r="B741" s="165" t="s">
        <v>405</v>
      </c>
      <c r="C741" s="132" t="s">
        <v>123</v>
      </c>
      <c r="D741" s="250">
        <v>8</v>
      </c>
      <c r="E741" s="161"/>
      <c r="F741" s="205"/>
    </row>
    <row r="742" spans="1:6" x14ac:dyDescent="0.2">
      <c r="A742" s="102">
        <v>3</v>
      </c>
      <c r="B742" s="165" t="s">
        <v>406</v>
      </c>
      <c r="C742" s="132" t="s">
        <v>123</v>
      </c>
      <c r="D742" s="250">
        <v>75</v>
      </c>
      <c r="E742" s="161"/>
      <c r="F742" s="205"/>
    </row>
    <row r="743" spans="1:6" x14ac:dyDescent="0.2">
      <c r="A743" s="102">
        <v>4</v>
      </c>
      <c r="B743" s="165" t="s">
        <v>407</v>
      </c>
      <c r="C743" s="132" t="s">
        <v>123</v>
      </c>
      <c r="D743" s="250">
        <v>10</v>
      </c>
      <c r="E743" s="161"/>
      <c r="F743" s="205"/>
    </row>
    <row r="744" spans="1:6" x14ac:dyDescent="0.2">
      <c r="A744" s="102">
        <v>5</v>
      </c>
      <c r="B744" s="165" t="s">
        <v>408</v>
      </c>
      <c r="C744" s="132" t="s">
        <v>123</v>
      </c>
      <c r="D744" s="250">
        <v>10</v>
      </c>
      <c r="E744" s="161"/>
      <c r="F744" s="205"/>
    </row>
    <row r="745" spans="1:6" x14ac:dyDescent="0.2">
      <c r="A745" s="102">
        <v>6</v>
      </c>
      <c r="B745" s="165" t="s">
        <v>409</v>
      </c>
      <c r="C745" s="132" t="s">
        <v>123</v>
      </c>
      <c r="D745" s="250">
        <v>2</v>
      </c>
      <c r="E745" s="161"/>
      <c r="F745" s="205"/>
    </row>
    <row r="746" spans="1:6" x14ac:dyDescent="0.2">
      <c r="A746" s="102"/>
      <c r="B746" s="165"/>
      <c r="C746" s="132"/>
      <c r="D746" s="250"/>
      <c r="E746" s="161"/>
      <c r="F746" s="205"/>
    </row>
    <row r="747" spans="1:6" x14ac:dyDescent="0.2">
      <c r="A747" s="102"/>
      <c r="B747" s="165"/>
      <c r="C747" s="132"/>
      <c r="D747" s="250"/>
      <c r="E747" s="161"/>
      <c r="F747" s="205"/>
    </row>
    <row r="748" spans="1:6" x14ac:dyDescent="0.2">
      <c r="A748" s="84" t="s">
        <v>412</v>
      </c>
      <c r="B748" s="257" t="s">
        <v>296</v>
      </c>
      <c r="C748" s="132"/>
      <c r="D748" s="250"/>
      <c r="E748" s="161"/>
      <c r="F748" s="205"/>
    </row>
    <row r="749" spans="1:6" x14ac:dyDescent="0.2">
      <c r="A749" s="102">
        <v>1</v>
      </c>
      <c r="B749" s="165" t="s">
        <v>404</v>
      </c>
      <c r="C749" s="132" t="s">
        <v>123</v>
      </c>
      <c r="D749" s="250">
        <v>8</v>
      </c>
      <c r="E749" s="161"/>
      <c r="F749" s="205"/>
    </row>
    <row r="750" spans="1:6" x14ac:dyDescent="0.2">
      <c r="A750" s="102">
        <v>2</v>
      </c>
      <c r="B750" s="165" t="s">
        <v>405</v>
      </c>
      <c r="C750" s="132" t="s">
        <v>123</v>
      </c>
      <c r="D750" s="250">
        <v>8</v>
      </c>
      <c r="E750" s="161"/>
      <c r="F750" s="205"/>
    </row>
    <row r="751" spans="1:6" x14ac:dyDescent="0.2">
      <c r="A751" s="102">
        <v>3</v>
      </c>
      <c r="B751" s="165" t="s">
        <v>406</v>
      </c>
      <c r="C751" s="132" t="s">
        <v>123</v>
      </c>
      <c r="D751" s="250">
        <v>65</v>
      </c>
      <c r="E751" s="161"/>
      <c r="F751" s="205"/>
    </row>
    <row r="752" spans="1:6" x14ac:dyDescent="0.2">
      <c r="A752" s="102">
        <v>4</v>
      </c>
      <c r="B752" s="165" t="s">
        <v>407</v>
      </c>
      <c r="C752" s="132" t="s">
        <v>123</v>
      </c>
      <c r="D752" s="250">
        <v>8</v>
      </c>
      <c r="E752" s="161"/>
      <c r="F752" s="205"/>
    </row>
    <row r="753" spans="1:10" x14ac:dyDescent="0.2">
      <c r="A753" s="102">
        <v>5</v>
      </c>
      <c r="B753" s="165" t="s">
        <v>408</v>
      </c>
      <c r="C753" s="132" t="s">
        <v>123</v>
      </c>
      <c r="D753" s="250">
        <v>8</v>
      </c>
      <c r="E753" s="161"/>
      <c r="F753" s="205"/>
    </row>
    <row r="754" spans="1:10" x14ac:dyDescent="0.2">
      <c r="A754" s="102">
        <v>6</v>
      </c>
      <c r="B754" s="165" t="s">
        <v>409</v>
      </c>
      <c r="C754" s="132" t="s">
        <v>123</v>
      </c>
      <c r="D754" s="250">
        <v>2</v>
      </c>
      <c r="E754" s="161"/>
      <c r="F754" s="205"/>
    </row>
    <row r="755" spans="1:10" x14ac:dyDescent="0.2">
      <c r="A755" s="102"/>
      <c r="B755" s="165"/>
      <c r="C755" s="132"/>
      <c r="D755" s="250"/>
      <c r="E755" s="161"/>
      <c r="F755" s="205"/>
    </row>
    <row r="756" spans="1:10" x14ac:dyDescent="0.2">
      <c r="A756" s="102"/>
      <c r="B756" s="165"/>
      <c r="C756" s="132"/>
      <c r="D756" s="259"/>
      <c r="E756" s="161"/>
      <c r="F756" s="205"/>
    </row>
    <row r="757" spans="1:10" x14ac:dyDescent="0.2">
      <c r="A757" s="95"/>
      <c r="B757" s="261"/>
      <c r="C757" s="132"/>
      <c r="D757" s="259"/>
      <c r="E757" s="161"/>
      <c r="F757" s="205"/>
    </row>
    <row r="758" spans="1:10" x14ac:dyDescent="0.2">
      <c r="A758" s="95"/>
      <c r="B758" s="261"/>
      <c r="C758" s="132"/>
      <c r="D758" s="259"/>
      <c r="E758" s="161"/>
      <c r="F758" s="205"/>
    </row>
    <row r="759" spans="1:10" x14ac:dyDescent="0.2">
      <c r="A759" s="213"/>
      <c r="B759" s="214" t="s">
        <v>155</v>
      </c>
      <c r="C759" s="215"/>
      <c r="D759" s="264"/>
      <c r="E759" s="217"/>
      <c r="F759" s="218"/>
    </row>
    <row r="760" spans="1:10" s="125" customFormat="1" x14ac:dyDescent="0.2">
      <c r="A760" s="219"/>
      <c r="B760" s="220" t="s">
        <v>144</v>
      </c>
      <c r="C760" s="221"/>
      <c r="D760" s="265"/>
      <c r="E760" s="223"/>
      <c r="F760" s="224"/>
    </row>
    <row r="761" spans="1:10" x14ac:dyDescent="0.2">
      <c r="A761" s="266"/>
      <c r="B761" s="267" t="s">
        <v>157</v>
      </c>
      <c r="C761" s="268"/>
      <c r="D761" s="269"/>
      <c r="E761" s="270"/>
      <c r="F761" s="271"/>
      <c r="G761" s="69"/>
      <c r="H761" s="69"/>
      <c r="I761" s="69"/>
      <c r="J761" s="69"/>
    </row>
    <row r="762" spans="1:10" x14ac:dyDescent="0.2">
      <c r="A762" s="272"/>
      <c r="B762" s="235" t="s">
        <v>158</v>
      </c>
      <c r="C762" s="144"/>
      <c r="D762" s="273"/>
      <c r="E762" s="51"/>
      <c r="F762" s="274"/>
      <c r="G762" s="69"/>
      <c r="H762" s="69"/>
      <c r="I762" s="69"/>
      <c r="J762" s="69"/>
    </row>
    <row r="763" spans="1:10" x14ac:dyDescent="0.2">
      <c r="A763" s="272"/>
      <c r="B763" s="275"/>
      <c r="C763" s="144"/>
      <c r="D763" s="273"/>
      <c r="E763" s="51"/>
      <c r="F763" s="274"/>
      <c r="G763" s="69"/>
      <c r="H763" s="69"/>
      <c r="I763" s="69"/>
      <c r="J763" s="69"/>
    </row>
    <row r="764" spans="1:10" x14ac:dyDescent="0.2">
      <c r="A764" s="276">
        <v>12.1</v>
      </c>
      <c r="B764" s="236" t="s">
        <v>159</v>
      </c>
      <c r="C764" s="144"/>
      <c r="D764" s="273"/>
      <c r="E764" s="51"/>
      <c r="F764" s="274"/>
      <c r="G764" s="69"/>
      <c r="H764" s="69"/>
      <c r="I764" s="69"/>
      <c r="J764" s="69"/>
    </row>
    <row r="765" spans="1:10" x14ac:dyDescent="0.2">
      <c r="A765" s="272" t="s">
        <v>160</v>
      </c>
      <c r="B765" s="277" t="s">
        <v>33</v>
      </c>
      <c r="C765" s="144"/>
      <c r="D765" s="273"/>
      <c r="E765" s="51"/>
      <c r="F765" s="274"/>
      <c r="G765" s="69"/>
      <c r="H765" s="69"/>
      <c r="I765" s="69"/>
      <c r="J765" s="69"/>
    </row>
    <row r="766" spans="1:10" s="279" customFormat="1" ht="57" x14ac:dyDescent="0.2">
      <c r="A766" s="272"/>
      <c r="B766" s="237" t="s">
        <v>161</v>
      </c>
      <c r="C766" s="144"/>
      <c r="D766" s="278"/>
      <c r="E766" s="51"/>
      <c r="F766" s="274"/>
    </row>
    <row r="767" spans="1:10" s="279" customFormat="1" ht="28.5" x14ac:dyDescent="0.2">
      <c r="A767" s="272"/>
      <c r="B767" s="237" t="s">
        <v>162</v>
      </c>
      <c r="C767" s="144"/>
      <c r="D767" s="278"/>
      <c r="E767" s="144"/>
      <c r="F767" s="280"/>
    </row>
    <row r="768" spans="1:10" x14ac:dyDescent="0.2">
      <c r="A768" s="272"/>
      <c r="B768" s="237" t="s">
        <v>163</v>
      </c>
      <c r="C768" s="144"/>
      <c r="D768" s="278"/>
      <c r="E768" s="144"/>
      <c r="F768" s="280"/>
      <c r="G768" s="69"/>
      <c r="H768" s="69"/>
      <c r="I768" s="69"/>
      <c r="J768" s="69"/>
    </row>
    <row r="769" spans="1:10" x14ac:dyDescent="0.2">
      <c r="A769" s="272"/>
      <c r="B769" s="237" t="s">
        <v>211</v>
      </c>
      <c r="C769" s="144"/>
      <c r="D769" s="278"/>
      <c r="E769" s="144"/>
      <c r="F769" s="280"/>
      <c r="G769" s="69"/>
      <c r="H769" s="69"/>
      <c r="I769" s="69"/>
      <c r="J769" s="69"/>
    </row>
    <row r="770" spans="1:10" x14ac:dyDescent="0.2">
      <c r="A770" s="272"/>
      <c r="B770" s="237"/>
      <c r="C770" s="144"/>
      <c r="D770" s="278"/>
      <c r="E770" s="144"/>
      <c r="F770" s="280"/>
      <c r="G770" s="69"/>
      <c r="H770" s="69"/>
      <c r="I770" s="69"/>
      <c r="J770" s="69"/>
    </row>
    <row r="771" spans="1:10" x14ac:dyDescent="0.2">
      <c r="A771" s="272" t="s">
        <v>164</v>
      </c>
      <c r="B771" s="281" t="s">
        <v>562</v>
      </c>
      <c r="C771" s="55"/>
      <c r="D771" s="55"/>
      <c r="E771" s="144"/>
      <c r="F771" s="280"/>
      <c r="G771" s="69"/>
      <c r="H771" s="69"/>
      <c r="I771" s="69"/>
      <c r="J771" s="69"/>
    </row>
    <row r="772" spans="1:10" ht="28.5" x14ac:dyDescent="0.2">
      <c r="A772" s="58">
        <v>1</v>
      </c>
      <c r="B772" s="237" t="s">
        <v>563</v>
      </c>
      <c r="C772" s="55" t="s">
        <v>0</v>
      </c>
      <c r="D772" s="55">
        <v>1</v>
      </c>
      <c r="E772" s="144"/>
      <c r="F772" s="280"/>
      <c r="G772" s="69"/>
      <c r="H772" s="69"/>
      <c r="I772" s="69"/>
      <c r="J772" s="69"/>
    </row>
    <row r="773" spans="1:10" x14ac:dyDescent="0.2">
      <c r="A773" s="272"/>
      <c r="B773" s="282"/>
      <c r="C773" s="55"/>
      <c r="D773" s="55"/>
      <c r="E773" s="144"/>
      <c r="F773" s="280"/>
      <c r="G773" s="69"/>
      <c r="H773" s="69"/>
      <c r="I773" s="69"/>
      <c r="J773" s="69"/>
    </row>
    <row r="774" spans="1:10" x14ac:dyDescent="0.2">
      <c r="A774" s="272" t="s">
        <v>566</v>
      </c>
      <c r="B774" s="281" t="s">
        <v>564</v>
      </c>
      <c r="C774" s="55"/>
      <c r="D774" s="55"/>
      <c r="E774" s="144"/>
      <c r="F774" s="280"/>
      <c r="G774" s="69"/>
      <c r="H774" s="69"/>
      <c r="I774" s="69"/>
      <c r="J774" s="69"/>
    </row>
    <row r="775" spans="1:10" ht="25.5" x14ac:dyDescent="0.2">
      <c r="A775" s="58">
        <v>1</v>
      </c>
      <c r="B775" s="57" t="s">
        <v>565</v>
      </c>
      <c r="C775" s="55" t="s">
        <v>0</v>
      </c>
      <c r="D775" s="55">
        <v>1</v>
      </c>
      <c r="E775" s="144"/>
      <c r="F775" s="280"/>
      <c r="G775" s="69"/>
      <c r="H775" s="69"/>
      <c r="I775" s="69"/>
      <c r="J775" s="69"/>
    </row>
    <row r="776" spans="1:10" x14ac:dyDescent="0.2">
      <c r="A776" s="58"/>
      <c r="B776" s="237"/>
      <c r="C776" s="144"/>
      <c r="D776" s="278"/>
      <c r="E776" s="51"/>
      <c r="F776" s="52"/>
      <c r="G776" s="69"/>
      <c r="H776" s="69"/>
      <c r="I776" s="69"/>
      <c r="J776" s="69"/>
    </row>
    <row r="777" spans="1:10" x14ac:dyDescent="0.2">
      <c r="A777" s="272" t="s">
        <v>567</v>
      </c>
      <c r="B777" s="281" t="s">
        <v>166</v>
      </c>
      <c r="C777" s="144"/>
      <c r="D777" s="278"/>
      <c r="E777" s="51"/>
      <c r="F777" s="52"/>
      <c r="G777" s="69"/>
      <c r="H777" s="69"/>
      <c r="I777" s="69"/>
      <c r="J777" s="69"/>
    </row>
    <row r="778" spans="1:10" ht="28.5" x14ac:dyDescent="0.2">
      <c r="A778" s="272"/>
      <c r="B778" s="237" t="s">
        <v>249</v>
      </c>
      <c r="C778" s="144"/>
      <c r="D778" s="278"/>
      <c r="E778" s="51"/>
      <c r="F778" s="52"/>
      <c r="G778" s="69"/>
      <c r="H778" s="69"/>
      <c r="I778" s="69"/>
      <c r="J778" s="69"/>
    </row>
    <row r="779" spans="1:10" ht="28.5" x14ac:dyDescent="0.2">
      <c r="A779" s="272"/>
      <c r="B779" s="237" t="s">
        <v>248</v>
      </c>
      <c r="C779" s="144"/>
      <c r="D779" s="278"/>
      <c r="E779" s="51"/>
      <c r="F779" s="52"/>
      <c r="G779" s="69"/>
      <c r="H779" s="69"/>
      <c r="I779" s="69"/>
      <c r="J779" s="69"/>
    </row>
    <row r="780" spans="1:10" ht="57" x14ac:dyDescent="0.2">
      <c r="A780" s="58">
        <v>1</v>
      </c>
      <c r="B780" s="237" t="s">
        <v>449</v>
      </c>
      <c r="C780" s="144" t="s">
        <v>26</v>
      </c>
      <c r="D780" s="278">
        <v>48</v>
      </c>
      <c r="E780" s="51"/>
      <c r="F780" s="52"/>
      <c r="G780" s="69"/>
      <c r="H780" s="69"/>
      <c r="I780" s="69"/>
      <c r="J780" s="69"/>
    </row>
    <row r="781" spans="1:10" x14ac:dyDescent="0.2">
      <c r="A781" s="58">
        <v>3</v>
      </c>
      <c r="B781" s="237" t="s">
        <v>580</v>
      </c>
      <c r="C781" s="144" t="s">
        <v>26</v>
      </c>
      <c r="D781" s="278">
        <v>48</v>
      </c>
      <c r="E781" s="51"/>
      <c r="F781" s="52"/>
      <c r="G781" s="69"/>
      <c r="H781" s="69"/>
      <c r="I781" s="69"/>
      <c r="J781" s="69"/>
    </row>
    <row r="782" spans="1:10" x14ac:dyDescent="0.2">
      <c r="A782" s="58">
        <v>5</v>
      </c>
      <c r="B782" s="237" t="s">
        <v>395</v>
      </c>
      <c r="C782" s="144" t="s">
        <v>26</v>
      </c>
      <c r="D782" s="278">
        <v>100</v>
      </c>
      <c r="E782" s="51"/>
      <c r="F782" s="52"/>
      <c r="G782" s="69"/>
      <c r="H782" s="69"/>
      <c r="I782" s="69"/>
      <c r="J782" s="69"/>
    </row>
    <row r="783" spans="1:10" x14ac:dyDescent="0.2">
      <c r="A783" s="58">
        <v>6</v>
      </c>
      <c r="B783" s="237" t="s">
        <v>583</v>
      </c>
      <c r="C783" s="144" t="s">
        <v>26</v>
      </c>
      <c r="D783" s="278">
        <v>48</v>
      </c>
      <c r="E783" s="51"/>
      <c r="F783" s="52"/>
      <c r="G783" s="69"/>
      <c r="H783" s="69"/>
      <c r="I783" s="69"/>
      <c r="J783" s="69"/>
    </row>
    <row r="784" spans="1:10" x14ac:dyDescent="0.2">
      <c r="A784" s="58">
        <v>7</v>
      </c>
      <c r="B784" s="237" t="s">
        <v>582</v>
      </c>
      <c r="C784" s="144" t="s">
        <v>26</v>
      </c>
      <c r="D784" s="278">
        <v>17</v>
      </c>
      <c r="E784" s="51"/>
      <c r="F784" s="52"/>
      <c r="G784" s="69"/>
      <c r="H784" s="69"/>
      <c r="I784" s="69"/>
      <c r="J784" s="69"/>
    </row>
    <row r="785" spans="1:10" x14ac:dyDescent="0.2">
      <c r="A785" s="58">
        <v>8</v>
      </c>
      <c r="B785" s="237" t="s">
        <v>581</v>
      </c>
      <c r="C785" s="144" t="s">
        <v>26</v>
      </c>
      <c r="D785" s="278">
        <v>17</v>
      </c>
      <c r="E785" s="51"/>
      <c r="F785" s="52"/>
      <c r="G785" s="69"/>
      <c r="H785" s="69"/>
      <c r="I785" s="69"/>
      <c r="J785" s="69"/>
    </row>
    <row r="786" spans="1:10" x14ac:dyDescent="0.2">
      <c r="A786" s="58">
        <v>9</v>
      </c>
      <c r="B786" s="237" t="s">
        <v>396</v>
      </c>
      <c r="C786" s="144" t="s">
        <v>26</v>
      </c>
      <c r="D786" s="278">
        <v>48</v>
      </c>
      <c r="E786" s="51"/>
      <c r="F786" s="52"/>
      <c r="G786" s="69"/>
      <c r="H786" s="69"/>
      <c r="I786" s="69"/>
      <c r="J786" s="69"/>
    </row>
    <row r="787" spans="1:10" x14ac:dyDescent="0.2">
      <c r="A787" s="58"/>
      <c r="B787" s="237"/>
      <c r="C787" s="144"/>
      <c r="D787" s="278"/>
      <c r="E787" s="51"/>
      <c r="F787" s="52"/>
      <c r="G787" s="69"/>
      <c r="H787" s="69"/>
      <c r="I787" s="69"/>
      <c r="J787" s="69"/>
    </row>
    <row r="788" spans="1:10" s="69" customFormat="1" x14ac:dyDescent="0.2">
      <c r="A788" s="272" t="s">
        <v>165</v>
      </c>
      <c r="B788" s="281" t="s">
        <v>232</v>
      </c>
      <c r="C788" s="144"/>
      <c r="D788" s="278"/>
      <c r="E788" s="51"/>
      <c r="F788" s="52"/>
    </row>
    <row r="789" spans="1:10" s="279" customFormat="1" ht="42.75" x14ac:dyDescent="0.2">
      <c r="A789" s="58"/>
      <c r="B789" s="237" t="s">
        <v>398</v>
      </c>
      <c r="C789" s="144"/>
      <c r="D789" s="278"/>
      <c r="E789" s="51"/>
      <c r="F789" s="52"/>
    </row>
    <row r="790" spans="1:10" s="72" customFormat="1" x14ac:dyDescent="0.2">
      <c r="A790" s="58">
        <v>1</v>
      </c>
      <c r="B790" s="237" t="s">
        <v>397</v>
      </c>
      <c r="C790" s="144" t="s">
        <v>26</v>
      </c>
      <c r="D790" s="278">
        <v>6</v>
      </c>
      <c r="E790" s="51"/>
      <c r="F790" s="52"/>
      <c r="G790" s="279"/>
      <c r="H790" s="279"/>
      <c r="I790" s="279"/>
      <c r="J790" s="279"/>
    </row>
    <row r="791" spans="1:10" s="72" customFormat="1" x14ac:dyDescent="0.2">
      <c r="A791" s="58"/>
      <c r="B791" s="237"/>
      <c r="C791" s="144"/>
      <c r="D791" s="278"/>
      <c r="E791" s="51"/>
      <c r="F791" s="52"/>
      <c r="G791" s="279"/>
      <c r="H791" s="279"/>
      <c r="I791" s="279"/>
      <c r="J791" s="279"/>
    </row>
    <row r="792" spans="1:10" s="279" customFormat="1" x14ac:dyDescent="0.2">
      <c r="A792" s="58" t="s">
        <v>568</v>
      </c>
      <c r="B792" s="237" t="s">
        <v>397</v>
      </c>
      <c r="C792" s="144"/>
      <c r="D792" s="278"/>
      <c r="E792" s="51"/>
      <c r="F792" s="52"/>
    </row>
    <row r="793" spans="1:10" s="279" customFormat="1" ht="28.5" x14ac:dyDescent="0.2">
      <c r="A793" s="58"/>
      <c r="B793" s="237" t="s">
        <v>233</v>
      </c>
      <c r="C793" s="144"/>
      <c r="D793" s="278"/>
      <c r="E793" s="51"/>
      <c r="F793" s="52"/>
    </row>
    <row r="794" spans="1:10" x14ac:dyDescent="0.2">
      <c r="A794" s="58">
        <v>1</v>
      </c>
      <c r="B794" s="237" t="s">
        <v>232</v>
      </c>
      <c r="C794" s="144" t="s">
        <v>26</v>
      </c>
      <c r="D794" s="278">
        <v>6</v>
      </c>
      <c r="E794" s="51"/>
      <c r="F794" s="52"/>
      <c r="G794" s="69"/>
      <c r="H794" s="69"/>
      <c r="I794" s="69"/>
      <c r="J794" s="69"/>
    </row>
    <row r="795" spans="1:10" x14ac:dyDescent="0.2">
      <c r="A795" s="58"/>
      <c r="B795" s="237"/>
      <c r="C795" s="144"/>
      <c r="D795" s="278"/>
      <c r="E795" s="51"/>
      <c r="F795" s="52"/>
      <c r="G795" s="69"/>
      <c r="H795" s="69"/>
      <c r="I795" s="69"/>
      <c r="J795" s="69"/>
    </row>
    <row r="796" spans="1:10" x14ac:dyDescent="0.2">
      <c r="A796" s="276">
        <v>12.2</v>
      </c>
      <c r="B796" s="281" t="s">
        <v>167</v>
      </c>
      <c r="C796" s="144"/>
      <c r="D796" s="278"/>
      <c r="E796" s="51"/>
      <c r="F796" s="52"/>
      <c r="G796" s="69"/>
      <c r="H796" s="69"/>
      <c r="I796" s="69"/>
      <c r="J796" s="69"/>
    </row>
    <row r="797" spans="1:10" x14ac:dyDescent="0.2">
      <c r="A797" s="272" t="s">
        <v>168</v>
      </c>
      <c r="B797" s="237" t="s">
        <v>33</v>
      </c>
      <c r="C797" s="144"/>
      <c r="D797" s="278"/>
      <c r="E797" s="51"/>
      <c r="F797" s="52"/>
      <c r="G797" s="69"/>
      <c r="H797" s="69"/>
      <c r="I797" s="69"/>
      <c r="J797" s="69"/>
    </row>
    <row r="798" spans="1:10" ht="57" x14ac:dyDescent="0.2">
      <c r="A798" s="272"/>
      <c r="B798" s="237" t="s">
        <v>169</v>
      </c>
      <c r="C798" s="144"/>
      <c r="D798" s="278"/>
      <c r="E798" s="51"/>
      <c r="F798" s="52"/>
      <c r="G798" s="69"/>
      <c r="H798" s="69"/>
      <c r="I798" s="69"/>
      <c r="J798" s="69"/>
    </row>
    <row r="799" spans="1:10" x14ac:dyDescent="0.2">
      <c r="A799" s="272"/>
      <c r="B799" s="237" t="s">
        <v>569</v>
      </c>
      <c r="C799" s="144"/>
      <c r="D799" s="278"/>
      <c r="E799" s="51"/>
      <c r="F799" s="52"/>
      <c r="G799" s="69"/>
      <c r="H799" s="69"/>
      <c r="I799" s="69"/>
      <c r="J799" s="69"/>
    </row>
    <row r="800" spans="1:10" ht="28.5" x14ac:dyDescent="0.2">
      <c r="A800" s="58">
        <v>1</v>
      </c>
      <c r="B800" s="237" t="s">
        <v>570</v>
      </c>
      <c r="C800" s="144" t="s">
        <v>23</v>
      </c>
      <c r="D800" s="283">
        <v>1</v>
      </c>
      <c r="E800" s="51"/>
      <c r="F800" s="52"/>
      <c r="G800" s="69"/>
      <c r="H800" s="69"/>
      <c r="I800" s="69"/>
      <c r="J800" s="69"/>
    </row>
    <row r="801" spans="1:10" x14ac:dyDescent="0.2">
      <c r="A801" s="58"/>
      <c r="B801" s="237"/>
      <c r="C801" s="144"/>
      <c r="D801" s="283"/>
      <c r="E801" s="51"/>
      <c r="F801" s="52"/>
      <c r="G801" s="69"/>
      <c r="H801" s="69"/>
      <c r="I801" s="69"/>
      <c r="J801" s="69"/>
    </row>
    <row r="802" spans="1:10" x14ac:dyDescent="0.2">
      <c r="A802" s="276">
        <v>12.3</v>
      </c>
      <c r="B802" s="281" t="s">
        <v>571</v>
      </c>
      <c r="C802" s="144"/>
      <c r="D802" s="283"/>
      <c r="E802" s="51"/>
      <c r="F802" s="52"/>
      <c r="G802" s="69"/>
      <c r="H802" s="69"/>
      <c r="I802" s="69"/>
      <c r="J802" s="69"/>
    </row>
    <row r="803" spans="1:10" ht="28.5" x14ac:dyDescent="0.2">
      <c r="A803" s="58">
        <v>1</v>
      </c>
      <c r="B803" s="237" t="s">
        <v>572</v>
      </c>
      <c r="C803" s="55" t="s">
        <v>0</v>
      </c>
      <c r="D803" s="55">
        <v>1</v>
      </c>
      <c r="E803" s="51"/>
      <c r="F803" s="52"/>
      <c r="G803" s="69"/>
      <c r="H803" s="69"/>
      <c r="I803" s="69"/>
      <c r="J803" s="69"/>
    </row>
    <row r="804" spans="1:10" ht="57" x14ac:dyDescent="0.2">
      <c r="A804" s="58">
        <v>2</v>
      </c>
      <c r="B804" s="237" t="s">
        <v>573</v>
      </c>
      <c r="C804" s="55" t="s">
        <v>0</v>
      </c>
      <c r="D804" s="55">
        <v>1</v>
      </c>
      <c r="E804" s="51"/>
      <c r="F804" s="52"/>
      <c r="G804" s="69"/>
      <c r="H804" s="69"/>
      <c r="I804" s="69"/>
      <c r="J804" s="69"/>
    </row>
    <row r="805" spans="1:10" ht="57" x14ac:dyDescent="0.2">
      <c r="A805" s="58">
        <v>3</v>
      </c>
      <c r="B805" s="237" t="s">
        <v>573</v>
      </c>
      <c r="C805" s="55" t="s">
        <v>0</v>
      </c>
      <c r="D805" s="55">
        <v>1</v>
      </c>
      <c r="E805" s="51"/>
      <c r="F805" s="52"/>
      <c r="G805" s="69"/>
      <c r="H805" s="69"/>
      <c r="I805" s="69"/>
      <c r="J805" s="69"/>
    </row>
    <row r="806" spans="1:10" x14ac:dyDescent="0.2">
      <c r="A806" s="58"/>
      <c r="B806" s="237"/>
      <c r="C806" s="144"/>
      <c r="D806" s="283"/>
      <c r="E806" s="51"/>
      <c r="F806" s="52"/>
      <c r="G806" s="69"/>
      <c r="H806" s="69"/>
      <c r="I806" s="69"/>
      <c r="J806" s="69"/>
    </row>
    <row r="807" spans="1:10" x14ac:dyDescent="0.2">
      <c r="A807" s="276">
        <v>12.4</v>
      </c>
      <c r="B807" s="284" t="s">
        <v>200</v>
      </c>
      <c r="C807" s="144"/>
      <c r="D807" s="278"/>
      <c r="E807" s="51"/>
      <c r="F807" s="52"/>
      <c r="G807" s="69"/>
      <c r="H807" s="69"/>
      <c r="I807" s="69"/>
      <c r="J807" s="69"/>
    </row>
    <row r="808" spans="1:10" s="69" customFormat="1" ht="28.5" x14ac:dyDescent="0.2">
      <c r="A808" s="58">
        <v>1</v>
      </c>
      <c r="B808" s="49" t="s">
        <v>170</v>
      </c>
      <c r="C808" s="144" t="s">
        <v>23</v>
      </c>
      <c r="D808" s="278">
        <v>1</v>
      </c>
      <c r="E808" s="51"/>
      <c r="F808" s="52"/>
    </row>
    <row r="809" spans="1:10" s="69" customFormat="1" x14ac:dyDescent="0.2">
      <c r="A809" s="141"/>
      <c r="B809" s="285"/>
      <c r="C809" s="132"/>
      <c r="D809" s="286"/>
      <c r="E809" s="60"/>
      <c r="F809" s="193"/>
    </row>
    <row r="810" spans="1:10" s="69" customFormat="1" x14ac:dyDescent="0.2">
      <c r="A810" s="141"/>
      <c r="B810" s="285"/>
      <c r="C810" s="132"/>
      <c r="D810" s="286"/>
      <c r="E810" s="60"/>
      <c r="F810" s="193"/>
    </row>
    <row r="811" spans="1:10" s="69" customFormat="1" x14ac:dyDescent="0.2">
      <c r="A811" s="194"/>
      <c r="B811" s="287"/>
      <c r="C811" s="288"/>
      <c r="D811" s="289"/>
      <c r="E811" s="198"/>
      <c r="F811" s="199"/>
    </row>
    <row r="812" spans="1:10" s="279" customFormat="1" x14ac:dyDescent="0.2">
      <c r="A812" s="290"/>
      <c r="B812" s="291" t="s">
        <v>171</v>
      </c>
      <c r="C812" s="292"/>
      <c r="D812" s="293"/>
      <c r="E812" s="294"/>
      <c r="F812" s="295"/>
    </row>
    <row r="813" spans="1:10" x14ac:dyDescent="0.2">
      <c r="A813" s="296"/>
      <c r="B813" s="297" t="s">
        <v>151</v>
      </c>
      <c r="C813" s="23"/>
      <c r="D813" s="298"/>
      <c r="E813" s="299"/>
      <c r="F813" s="300"/>
      <c r="G813" s="69"/>
      <c r="H813" s="69"/>
      <c r="I813" s="69"/>
      <c r="J813" s="69"/>
    </row>
    <row r="814" spans="1:10" x14ac:dyDescent="0.2">
      <c r="A814" s="266"/>
      <c r="B814" s="301" t="s">
        <v>172</v>
      </c>
      <c r="C814" s="268"/>
      <c r="D814" s="269"/>
      <c r="E814" s="270"/>
      <c r="F814" s="271"/>
      <c r="G814" s="69"/>
      <c r="H814" s="69"/>
      <c r="I814" s="69"/>
      <c r="J814" s="69"/>
    </row>
    <row r="815" spans="1:10" x14ac:dyDescent="0.2">
      <c r="A815" s="272"/>
      <c r="B815" s="302" t="s">
        <v>129</v>
      </c>
      <c r="C815" s="144"/>
      <c r="D815" s="273"/>
      <c r="E815" s="51"/>
      <c r="F815" s="274"/>
      <c r="G815" s="69"/>
      <c r="H815" s="69"/>
      <c r="I815" s="69"/>
      <c r="J815" s="69"/>
    </row>
    <row r="816" spans="1:10" x14ac:dyDescent="0.2">
      <c r="A816" s="272"/>
      <c r="B816" s="303"/>
      <c r="C816" s="144"/>
      <c r="D816" s="273"/>
      <c r="E816" s="51"/>
      <c r="F816" s="274"/>
      <c r="G816" s="69"/>
      <c r="H816" s="69"/>
      <c r="I816" s="69"/>
      <c r="J816" s="69"/>
    </row>
    <row r="817" spans="1:10" x14ac:dyDescent="0.2">
      <c r="A817" s="276">
        <v>13.1</v>
      </c>
      <c r="B817" s="304" t="s">
        <v>33</v>
      </c>
      <c r="C817" s="144"/>
      <c r="D817" s="273"/>
      <c r="E817" s="51"/>
      <c r="F817" s="274"/>
      <c r="G817" s="69"/>
      <c r="H817" s="69"/>
      <c r="I817" s="69"/>
      <c r="J817" s="69"/>
    </row>
    <row r="818" spans="1:10" ht="42.75" x14ac:dyDescent="0.2">
      <c r="A818" s="272"/>
      <c r="B818" s="237" t="s">
        <v>130</v>
      </c>
      <c r="C818" s="144"/>
      <c r="D818" s="278"/>
      <c r="E818" s="144"/>
      <c r="F818" s="280"/>
      <c r="G818" s="69"/>
      <c r="H818" s="69"/>
      <c r="I818" s="69"/>
      <c r="J818" s="69"/>
    </row>
    <row r="819" spans="1:10" ht="57" x14ac:dyDescent="0.2">
      <c r="A819" s="272"/>
      <c r="B819" s="237" t="s">
        <v>131</v>
      </c>
      <c r="C819" s="144"/>
      <c r="D819" s="278"/>
      <c r="E819" s="144"/>
      <c r="F819" s="280"/>
      <c r="G819" s="69"/>
      <c r="H819" s="69"/>
      <c r="I819" s="69"/>
      <c r="J819" s="69"/>
    </row>
    <row r="820" spans="1:10" ht="28.5" x14ac:dyDescent="0.2">
      <c r="A820" s="272"/>
      <c r="B820" s="237" t="s">
        <v>132</v>
      </c>
      <c r="C820" s="144"/>
      <c r="D820" s="278"/>
      <c r="E820" s="144"/>
      <c r="F820" s="280"/>
      <c r="G820" s="69"/>
      <c r="H820" s="69"/>
      <c r="I820" s="69"/>
      <c r="J820" s="69"/>
    </row>
    <row r="821" spans="1:10" ht="42.75" x14ac:dyDescent="0.2">
      <c r="A821" s="272"/>
      <c r="B821" s="237" t="s">
        <v>133</v>
      </c>
      <c r="C821" s="144"/>
      <c r="D821" s="278"/>
      <c r="E821" s="144"/>
      <c r="F821" s="280"/>
      <c r="G821" s="69"/>
      <c r="H821" s="69"/>
      <c r="I821" s="69"/>
      <c r="J821" s="69"/>
    </row>
    <row r="822" spans="1:10" x14ac:dyDescent="0.2">
      <c r="A822" s="272"/>
      <c r="B822" s="237" t="s">
        <v>134</v>
      </c>
      <c r="C822" s="144"/>
      <c r="D822" s="278"/>
      <c r="E822" s="144"/>
      <c r="F822" s="280"/>
      <c r="G822" s="69"/>
      <c r="H822" s="69"/>
      <c r="I822" s="69"/>
      <c r="J822" s="69"/>
    </row>
    <row r="823" spans="1:10" ht="28.5" x14ac:dyDescent="0.2">
      <c r="A823" s="272"/>
      <c r="B823" s="237" t="s">
        <v>173</v>
      </c>
      <c r="C823" s="144"/>
      <c r="D823" s="278"/>
      <c r="E823" s="144"/>
      <c r="F823" s="280"/>
      <c r="G823" s="69"/>
      <c r="H823" s="69"/>
      <c r="I823" s="69"/>
      <c r="J823" s="69"/>
    </row>
    <row r="824" spans="1:10" ht="28.5" x14ac:dyDescent="0.2">
      <c r="A824" s="272"/>
      <c r="B824" s="237" t="s">
        <v>250</v>
      </c>
      <c r="C824" s="144"/>
      <c r="D824" s="278"/>
      <c r="E824" s="144"/>
      <c r="F824" s="280"/>
      <c r="G824" s="69"/>
      <c r="H824" s="69"/>
      <c r="I824" s="69"/>
      <c r="J824" s="69"/>
    </row>
    <row r="825" spans="1:10" x14ac:dyDescent="0.2">
      <c r="A825" s="272"/>
      <c r="B825" s="237"/>
      <c r="C825" s="144"/>
      <c r="D825" s="278"/>
      <c r="E825" s="51"/>
      <c r="F825" s="274"/>
      <c r="G825" s="69"/>
      <c r="H825" s="69"/>
      <c r="I825" s="69"/>
      <c r="J825" s="69"/>
    </row>
    <row r="826" spans="1:10" x14ac:dyDescent="0.2">
      <c r="A826" s="276">
        <v>13.2</v>
      </c>
      <c r="B826" s="304" t="s">
        <v>135</v>
      </c>
      <c r="C826" s="144"/>
      <c r="D826" s="278"/>
      <c r="E826" s="51"/>
      <c r="F826" s="52"/>
      <c r="G826" s="69"/>
      <c r="H826" s="69"/>
      <c r="I826" s="69"/>
      <c r="J826" s="69"/>
    </row>
    <row r="827" spans="1:10" ht="140.25" x14ac:dyDescent="0.2">
      <c r="A827" s="58">
        <v>1</v>
      </c>
      <c r="B827" s="57" t="s">
        <v>574</v>
      </c>
      <c r="C827" s="144" t="s">
        <v>0</v>
      </c>
      <c r="D827" s="278">
        <v>1</v>
      </c>
      <c r="E827" s="51"/>
      <c r="F827" s="52"/>
      <c r="G827" s="69"/>
      <c r="H827" s="69"/>
      <c r="I827" s="69"/>
      <c r="J827" s="69"/>
    </row>
    <row r="828" spans="1:10" x14ac:dyDescent="0.2">
      <c r="A828" s="58"/>
      <c r="B828" s="237"/>
      <c r="C828" s="144"/>
      <c r="D828" s="278"/>
      <c r="E828" s="51"/>
      <c r="F828" s="52"/>
      <c r="G828" s="69"/>
      <c r="H828" s="69"/>
      <c r="I828" s="69"/>
      <c r="J828" s="69"/>
    </row>
    <row r="829" spans="1:10" s="305" customFormat="1" x14ac:dyDescent="0.2">
      <c r="A829" s="276">
        <v>13.3</v>
      </c>
      <c r="B829" s="304" t="s">
        <v>136</v>
      </c>
      <c r="C829" s="144"/>
      <c r="D829" s="278"/>
      <c r="E829" s="51"/>
      <c r="F829" s="52"/>
    </row>
    <row r="830" spans="1:10" s="305" customFormat="1" ht="28.5" x14ac:dyDescent="0.2">
      <c r="A830" s="272"/>
      <c r="B830" s="70" t="s">
        <v>137</v>
      </c>
      <c r="C830" s="144"/>
      <c r="D830" s="278"/>
      <c r="E830" s="51"/>
      <c r="F830" s="52"/>
    </row>
    <row r="831" spans="1:10" s="305" customFormat="1" x14ac:dyDescent="0.2">
      <c r="A831" s="58">
        <v>1</v>
      </c>
      <c r="B831" s="237" t="s">
        <v>209</v>
      </c>
      <c r="C831" s="144" t="s">
        <v>26</v>
      </c>
      <c r="D831" s="278">
        <v>2</v>
      </c>
      <c r="E831" s="51"/>
      <c r="F831" s="52"/>
    </row>
    <row r="832" spans="1:10" x14ac:dyDescent="0.2">
      <c r="A832" s="58">
        <v>2</v>
      </c>
      <c r="B832" s="49" t="s">
        <v>259</v>
      </c>
      <c r="C832" s="144" t="s">
        <v>26</v>
      </c>
      <c r="D832" s="278">
        <v>9</v>
      </c>
      <c r="E832" s="51"/>
      <c r="F832" s="52"/>
      <c r="G832" s="69"/>
      <c r="H832" s="69"/>
      <c r="I832" s="69"/>
      <c r="J832" s="69"/>
    </row>
    <row r="833" spans="1:10" s="279" customFormat="1" x14ac:dyDescent="0.2">
      <c r="A833" s="58">
        <v>3</v>
      </c>
      <c r="B833" s="49" t="s">
        <v>174</v>
      </c>
      <c r="C833" s="144" t="s">
        <v>26</v>
      </c>
      <c r="D833" s="278">
        <v>3</v>
      </c>
      <c r="E833" s="51"/>
      <c r="F833" s="52"/>
    </row>
    <row r="834" spans="1:10" s="279" customFormat="1" x14ac:dyDescent="0.2">
      <c r="A834" s="58"/>
      <c r="B834" s="237"/>
      <c r="C834" s="144"/>
      <c r="D834" s="278"/>
      <c r="E834" s="51"/>
      <c r="F834" s="52"/>
    </row>
    <row r="835" spans="1:10" s="279" customFormat="1" x14ac:dyDescent="0.2">
      <c r="A835" s="58"/>
      <c r="B835" s="237"/>
      <c r="C835" s="144"/>
      <c r="D835" s="278"/>
      <c r="E835" s="51"/>
      <c r="F835" s="52"/>
    </row>
    <row r="836" spans="1:10" x14ac:dyDescent="0.2">
      <c r="A836" s="276">
        <v>13.4</v>
      </c>
      <c r="B836" s="304" t="s">
        <v>138</v>
      </c>
      <c r="C836" s="144"/>
      <c r="D836" s="278"/>
      <c r="E836" s="51"/>
      <c r="F836" s="52"/>
      <c r="G836" s="69"/>
      <c r="H836" s="69"/>
      <c r="I836" s="69"/>
      <c r="J836" s="69"/>
    </row>
    <row r="837" spans="1:10" ht="28.5" x14ac:dyDescent="0.2">
      <c r="A837" s="58"/>
      <c r="B837" s="156" t="s">
        <v>139</v>
      </c>
      <c r="C837" s="144"/>
      <c r="D837" s="278"/>
      <c r="E837" s="51"/>
      <c r="F837" s="52"/>
      <c r="G837" s="69"/>
      <c r="H837" s="69"/>
      <c r="I837" s="69"/>
      <c r="J837" s="69"/>
    </row>
    <row r="838" spans="1:10" x14ac:dyDescent="0.2">
      <c r="A838" s="58">
        <v>1</v>
      </c>
      <c r="B838" s="49" t="s">
        <v>175</v>
      </c>
      <c r="C838" s="144" t="s">
        <v>140</v>
      </c>
      <c r="D838" s="278">
        <v>568</v>
      </c>
      <c r="E838" s="51"/>
      <c r="F838" s="52"/>
      <c r="G838" s="69"/>
      <c r="H838" s="69"/>
      <c r="I838" s="69"/>
      <c r="J838" s="69"/>
    </row>
    <row r="839" spans="1:10" x14ac:dyDescent="0.2">
      <c r="A839" s="58">
        <v>2</v>
      </c>
      <c r="B839" s="49" t="s">
        <v>176</v>
      </c>
      <c r="C839" s="144" t="s">
        <v>140</v>
      </c>
      <c r="D839" s="278">
        <v>643</v>
      </c>
      <c r="E839" s="51"/>
      <c r="F839" s="52"/>
      <c r="G839" s="69"/>
      <c r="H839" s="69"/>
      <c r="I839" s="69"/>
      <c r="J839" s="69"/>
    </row>
    <row r="840" spans="1:10" x14ac:dyDescent="0.2">
      <c r="A840" s="58"/>
      <c r="B840" s="49"/>
      <c r="C840" s="144"/>
      <c r="D840" s="278"/>
      <c r="E840" s="51"/>
      <c r="F840" s="52"/>
      <c r="G840" s="69"/>
      <c r="H840" s="69"/>
      <c r="I840" s="69"/>
      <c r="J840" s="69"/>
    </row>
    <row r="841" spans="1:10" x14ac:dyDescent="0.2">
      <c r="A841" s="276">
        <v>13.5</v>
      </c>
      <c r="B841" s="306" t="s">
        <v>177</v>
      </c>
      <c r="C841" s="144"/>
      <c r="D841" s="278"/>
      <c r="E841" s="51"/>
      <c r="F841" s="52"/>
      <c r="G841" s="69"/>
      <c r="H841" s="69"/>
      <c r="I841" s="69"/>
      <c r="J841" s="69"/>
    </row>
    <row r="842" spans="1:10" x14ac:dyDescent="0.2">
      <c r="A842" s="58">
        <v>1</v>
      </c>
      <c r="B842" s="49" t="s">
        <v>251</v>
      </c>
      <c r="C842" s="144" t="s">
        <v>26</v>
      </c>
      <c r="D842" s="278">
        <v>108</v>
      </c>
      <c r="E842" s="307"/>
      <c r="F842" s="52"/>
      <c r="G842" s="69"/>
      <c r="H842" s="69"/>
      <c r="I842" s="69"/>
      <c r="J842" s="69"/>
    </row>
    <row r="843" spans="1:10" x14ac:dyDescent="0.2">
      <c r="A843" s="308"/>
      <c r="B843" s="309"/>
      <c r="C843" s="310"/>
      <c r="D843" s="310"/>
      <c r="E843" s="311"/>
      <c r="F843" s="312"/>
      <c r="G843" s="69"/>
      <c r="H843" s="69"/>
      <c r="I843" s="69"/>
      <c r="J843" s="69"/>
    </row>
    <row r="844" spans="1:10" x14ac:dyDescent="0.2">
      <c r="A844" s="313">
        <v>13.6</v>
      </c>
      <c r="B844" s="314" t="s">
        <v>141</v>
      </c>
      <c r="C844" s="268"/>
      <c r="D844" s="278"/>
      <c r="E844" s="315"/>
      <c r="F844" s="316"/>
      <c r="G844" s="69"/>
      <c r="H844" s="69"/>
      <c r="I844" s="69"/>
      <c r="J844" s="69"/>
    </row>
    <row r="845" spans="1:10" ht="28.5" x14ac:dyDescent="0.2">
      <c r="A845" s="58">
        <v>1</v>
      </c>
      <c r="B845" s="49" t="s">
        <v>439</v>
      </c>
      <c r="C845" s="144" t="s">
        <v>26</v>
      </c>
      <c r="D845" s="278">
        <f>240+122+138</f>
        <v>500</v>
      </c>
      <c r="E845" s="307"/>
      <c r="F845" s="52"/>
      <c r="G845" s="69"/>
      <c r="H845" s="69"/>
      <c r="I845" s="69"/>
      <c r="J845" s="69"/>
    </row>
    <row r="846" spans="1:10" ht="28.5" x14ac:dyDescent="0.2">
      <c r="A846" s="58">
        <v>2</v>
      </c>
      <c r="B846" s="49" t="s">
        <v>440</v>
      </c>
      <c r="C846" s="144" t="s">
        <v>26</v>
      </c>
      <c r="D846" s="278">
        <f>57+37+25</f>
        <v>119</v>
      </c>
      <c r="E846" s="307"/>
      <c r="F846" s="52"/>
      <c r="G846" s="69"/>
      <c r="H846" s="69"/>
      <c r="I846" s="69"/>
      <c r="J846" s="69"/>
    </row>
    <row r="847" spans="1:10" x14ac:dyDescent="0.2">
      <c r="A847" s="58">
        <v>3</v>
      </c>
      <c r="B847" s="49" t="s">
        <v>441</v>
      </c>
      <c r="C847" s="144" t="s">
        <v>26</v>
      </c>
      <c r="D847" s="278">
        <v>2</v>
      </c>
      <c r="E847" s="307"/>
      <c r="F847" s="52"/>
      <c r="G847" s="69"/>
      <c r="H847" s="69"/>
      <c r="I847" s="69"/>
      <c r="J847" s="69"/>
    </row>
    <row r="848" spans="1:10" x14ac:dyDescent="0.2">
      <c r="A848" s="58">
        <v>4</v>
      </c>
      <c r="B848" s="49" t="s">
        <v>438</v>
      </c>
      <c r="C848" s="144" t="s">
        <v>26</v>
      </c>
      <c r="D848" s="278">
        <v>34</v>
      </c>
      <c r="E848" s="307"/>
      <c r="F848" s="52"/>
      <c r="G848" s="69"/>
      <c r="H848" s="69"/>
      <c r="I848" s="69"/>
      <c r="J848" s="69"/>
    </row>
    <row r="849" spans="1:10" x14ac:dyDescent="0.2">
      <c r="A849" s="58">
        <v>5</v>
      </c>
      <c r="B849" s="49" t="s">
        <v>443</v>
      </c>
      <c r="C849" s="144" t="s">
        <v>26</v>
      </c>
      <c r="D849" s="278">
        <v>10</v>
      </c>
      <c r="E849" s="307"/>
      <c r="F849" s="52"/>
      <c r="G849" s="69"/>
      <c r="H849" s="69"/>
      <c r="I849" s="69"/>
      <c r="J849" s="69"/>
    </row>
    <row r="850" spans="1:10" x14ac:dyDescent="0.2">
      <c r="A850" s="58">
        <v>6</v>
      </c>
      <c r="B850" s="49" t="s">
        <v>438</v>
      </c>
      <c r="C850" s="144" t="s">
        <v>26</v>
      </c>
      <c r="D850" s="278">
        <v>33</v>
      </c>
      <c r="E850" s="307"/>
      <c r="F850" s="52"/>
      <c r="G850" s="69"/>
      <c r="H850" s="69"/>
      <c r="I850" s="69"/>
      <c r="J850" s="69"/>
    </row>
    <row r="851" spans="1:10" x14ac:dyDescent="0.2">
      <c r="A851" s="58"/>
      <c r="B851" s="49"/>
      <c r="C851" s="144"/>
      <c r="D851" s="278"/>
      <c r="E851" s="307"/>
      <c r="F851" s="52"/>
      <c r="G851" s="69"/>
      <c r="H851" s="69"/>
      <c r="I851" s="69"/>
      <c r="J851" s="69"/>
    </row>
    <row r="852" spans="1:10" x14ac:dyDescent="0.2">
      <c r="A852" s="276">
        <v>13.7</v>
      </c>
      <c r="B852" s="306" t="s">
        <v>178</v>
      </c>
      <c r="C852" s="50"/>
      <c r="D852" s="278"/>
      <c r="E852" s="307"/>
      <c r="F852" s="52"/>
      <c r="G852" s="69"/>
      <c r="H852" s="69"/>
      <c r="I852" s="69"/>
      <c r="J852" s="69"/>
    </row>
    <row r="853" spans="1:10" x14ac:dyDescent="0.2">
      <c r="A853" s="272"/>
      <c r="B853" s="49" t="s">
        <v>179</v>
      </c>
      <c r="C853" s="50"/>
      <c r="D853" s="278"/>
      <c r="E853" s="307"/>
      <c r="F853" s="52"/>
      <c r="G853" s="69"/>
      <c r="H853" s="69"/>
      <c r="I853" s="69"/>
      <c r="J853" s="69"/>
    </row>
    <row r="854" spans="1:10" s="69" customFormat="1" x14ac:dyDescent="0.2">
      <c r="A854" s="58">
        <v>1</v>
      </c>
      <c r="B854" s="49" t="s">
        <v>234</v>
      </c>
      <c r="C854" s="144" t="s">
        <v>26</v>
      </c>
      <c r="D854" s="278">
        <v>6</v>
      </c>
      <c r="E854" s="307"/>
      <c r="F854" s="52"/>
    </row>
    <row r="855" spans="1:10" s="69" customFormat="1" x14ac:dyDescent="0.2">
      <c r="A855" s="58">
        <v>2</v>
      </c>
      <c r="B855" s="49" t="s">
        <v>180</v>
      </c>
      <c r="C855" s="144" t="s">
        <v>26</v>
      </c>
      <c r="D855" s="278">
        <f>166+47+28</f>
        <v>241</v>
      </c>
      <c r="E855" s="307"/>
      <c r="F855" s="52"/>
    </row>
    <row r="856" spans="1:10" s="69" customFormat="1" x14ac:dyDescent="0.2">
      <c r="A856" s="58">
        <v>3</v>
      </c>
      <c r="B856" s="49" t="s">
        <v>181</v>
      </c>
      <c r="C856" s="144" t="s">
        <v>26</v>
      </c>
      <c r="D856" s="278">
        <f>79+73+67</f>
        <v>219</v>
      </c>
      <c r="E856" s="307"/>
      <c r="F856" s="52"/>
    </row>
    <row r="857" spans="1:10" x14ac:dyDescent="0.2">
      <c r="A857" s="58"/>
      <c r="B857" s="49"/>
      <c r="C857" s="144"/>
      <c r="D857" s="278"/>
      <c r="E857" s="307"/>
      <c r="F857" s="52"/>
      <c r="G857" s="69"/>
      <c r="H857" s="69"/>
      <c r="I857" s="69"/>
      <c r="J857" s="69"/>
    </row>
    <row r="858" spans="1:10" x14ac:dyDescent="0.2">
      <c r="A858" s="276">
        <v>13.8</v>
      </c>
      <c r="B858" s="306" t="s">
        <v>142</v>
      </c>
      <c r="C858" s="50"/>
      <c r="D858" s="278"/>
      <c r="E858" s="307"/>
      <c r="F858" s="52"/>
      <c r="G858" s="69"/>
      <c r="H858" s="69"/>
      <c r="I858" s="69"/>
      <c r="J858" s="69"/>
    </row>
    <row r="859" spans="1:10" x14ac:dyDescent="0.2">
      <c r="A859" s="272"/>
      <c r="B859" s="49" t="s">
        <v>143</v>
      </c>
      <c r="C859" s="50"/>
      <c r="D859" s="278"/>
      <c r="E859" s="307"/>
      <c r="F859" s="52"/>
      <c r="G859" s="69"/>
      <c r="H859" s="69"/>
      <c r="I859" s="69"/>
      <c r="J859" s="69"/>
    </row>
    <row r="860" spans="1:10" x14ac:dyDescent="0.2">
      <c r="A860" s="58">
        <v>1</v>
      </c>
      <c r="B860" s="49" t="s">
        <v>442</v>
      </c>
      <c r="C860" s="144" t="s">
        <v>26</v>
      </c>
      <c r="D860" s="278">
        <f>16+116+190</f>
        <v>322</v>
      </c>
      <c r="E860" s="307"/>
      <c r="F860" s="52"/>
      <c r="G860" s="69"/>
      <c r="H860" s="69"/>
      <c r="I860" s="69"/>
      <c r="J860" s="69"/>
    </row>
    <row r="861" spans="1:10" x14ac:dyDescent="0.2">
      <c r="A861" s="58">
        <v>2</v>
      </c>
      <c r="B861" s="49" t="s">
        <v>235</v>
      </c>
      <c r="C861" s="144" t="s">
        <v>26</v>
      </c>
      <c r="D861" s="278">
        <f>38+32+59</f>
        <v>129</v>
      </c>
      <c r="E861" s="307"/>
      <c r="F861" s="52"/>
      <c r="G861" s="69"/>
      <c r="H861" s="69"/>
      <c r="I861" s="69"/>
      <c r="J861" s="69"/>
    </row>
    <row r="862" spans="1:10" x14ac:dyDescent="0.2">
      <c r="A862" s="58">
        <v>3</v>
      </c>
      <c r="B862" s="49" t="s">
        <v>182</v>
      </c>
      <c r="C862" s="144" t="s">
        <v>26</v>
      </c>
      <c r="D862" s="278">
        <f>34+47+72</f>
        <v>153</v>
      </c>
      <c r="E862" s="307"/>
      <c r="F862" s="52"/>
      <c r="G862" s="69"/>
      <c r="H862" s="69"/>
      <c r="I862" s="69"/>
      <c r="J862" s="69"/>
    </row>
    <row r="863" spans="1:10" x14ac:dyDescent="0.2">
      <c r="A863" s="58"/>
      <c r="B863" s="49"/>
      <c r="C863" s="144"/>
      <c r="D863" s="278"/>
      <c r="E863" s="307"/>
      <c r="F863" s="52"/>
      <c r="G863" s="69"/>
      <c r="H863" s="69"/>
      <c r="I863" s="69"/>
      <c r="J863" s="69"/>
    </row>
    <row r="864" spans="1:10" x14ac:dyDescent="0.2">
      <c r="A864" s="272"/>
      <c r="B864" s="49"/>
      <c r="C864" s="50"/>
      <c r="D864" s="278"/>
      <c r="E864" s="51"/>
      <c r="F864" s="52"/>
      <c r="G864" s="69"/>
      <c r="H864" s="69"/>
      <c r="I864" s="69"/>
      <c r="J864" s="69"/>
    </row>
    <row r="865" spans="1:10" x14ac:dyDescent="0.2">
      <c r="A865" s="276">
        <v>13.9</v>
      </c>
      <c r="B865" s="306" t="s">
        <v>183</v>
      </c>
      <c r="C865" s="50"/>
      <c r="D865" s="278"/>
      <c r="E865" s="51"/>
      <c r="F865" s="52"/>
      <c r="G865" s="69"/>
      <c r="H865" s="69"/>
      <c r="I865" s="69"/>
      <c r="J865" s="69"/>
    </row>
    <row r="866" spans="1:10" ht="63.75" x14ac:dyDescent="0.2">
      <c r="A866" s="58">
        <v>1</v>
      </c>
      <c r="B866" s="59" t="s">
        <v>584</v>
      </c>
      <c r="C866" s="144" t="s">
        <v>23</v>
      </c>
      <c r="D866" s="278">
        <v>1</v>
      </c>
      <c r="E866" s="51"/>
      <c r="F866" s="52"/>
      <c r="G866" s="69"/>
      <c r="H866" s="69"/>
      <c r="I866" s="69"/>
      <c r="J866" s="69"/>
    </row>
    <row r="867" spans="1:10" x14ac:dyDescent="0.2">
      <c r="A867" s="272"/>
      <c r="B867" s="49"/>
      <c r="C867" s="50"/>
      <c r="D867" s="278"/>
      <c r="E867" s="51"/>
      <c r="F867" s="52"/>
      <c r="G867" s="69"/>
      <c r="H867" s="69"/>
      <c r="I867" s="69"/>
      <c r="J867" s="69"/>
    </row>
    <row r="868" spans="1:10" s="69" customFormat="1" x14ac:dyDescent="0.2">
      <c r="A868" s="317">
        <v>13.1</v>
      </c>
      <c r="B868" s="318" t="s">
        <v>236</v>
      </c>
      <c r="C868" s="144"/>
      <c r="D868" s="278"/>
      <c r="E868" s="51"/>
      <c r="F868" s="52"/>
    </row>
    <row r="869" spans="1:10" s="69" customFormat="1" ht="42.75" x14ac:dyDescent="0.2">
      <c r="A869" s="319"/>
      <c r="B869" s="49" t="s">
        <v>237</v>
      </c>
      <c r="C869" s="144"/>
      <c r="D869" s="278"/>
      <c r="E869" s="51"/>
      <c r="F869" s="52"/>
    </row>
    <row r="870" spans="1:10" s="69" customFormat="1" x14ac:dyDescent="0.2">
      <c r="A870" s="319"/>
      <c r="B870" s="49" t="s">
        <v>219</v>
      </c>
      <c r="C870" s="144"/>
      <c r="D870" s="278"/>
      <c r="E870" s="51"/>
      <c r="F870" s="52"/>
    </row>
    <row r="871" spans="1:10" s="69" customFormat="1" x14ac:dyDescent="0.2">
      <c r="A871" s="58">
        <v>1</v>
      </c>
      <c r="B871" s="49" t="s">
        <v>218</v>
      </c>
      <c r="C871" s="144" t="s">
        <v>217</v>
      </c>
      <c r="D871" s="278">
        <f>96+55+104</f>
        <v>255</v>
      </c>
      <c r="E871" s="51"/>
      <c r="F871" s="52"/>
    </row>
    <row r="872" spans="1:10" x14ac:dyDescent="0.2">
      <c r="A872" s="58">
        <v>2</v>
      </c>
      <c r="B872" s="49" t="s">
        <v>238</v>
      </c>
      <c r="C872" s="144" t="s">
        <v>217</v>
      </c>
      <c r="D872" s="278">
        <f>38+9+48</f>
        <v>95</v>
      </c>
      <c r="E872" s="51"/>
      <c r="F872" s="52"/>
      <c r="G872" s="69"/>
      <c r="H872" s="69"/>
      <c r="I872" s="69"/>
      <c r="J872" s="69"/>
    </row>
    <row r="873" spans="1:10" x14ac:dyDescent="0.2">
      <c r="A873" s="58">
        <v>3</v>
      </c>
      <c r="B873" s="49" t="s">
        <v>239</v>
      </c>
      <c r="C873" s="144" t="s">
        <v>217</v>
      </c>
      <c r="D873" s="278">
        <f>6+6+12</f>
        <v>24</v>
      </c>
      <c r="E873" s="51"/>
      <c r="F873" s="52"/>
      <c r="G873" s="69"/>
      <c r="H873" s="69"/>
      <c r="I873" s="69"/>
      <c r="J873" s="69"/>
    </row>
    <row r="874" spans="1:10" ht="28.5" x14ac:dyDescent="0.2">
      <c r="A874" s="58">
        <v>4</v>
      </c>
      <c r="B874" s="49" t="s">
        <v>577</v>
      </c>
      <c r="C874" s="144" t="s">
        <v>0</v>
      </c>
      <c r="D874" s="278">
        <v>1</v>
      </c>
      <c r="E874" s="51"/>
      <c r="F874" s="52"/>
      <c r="G874" s="69"/>
      <c r="H874" s="69"/>
      <c r="I874" s="69"/>
      <c r="J874" s="69"/>
    </row>
    <row r="875" spans="1:10" x14ac:dyDescent="0.2">
      <c r="A875" s="58"/>
      <c r="B875" s="49"/>
      <c r="C875" s="144"/>
      <c r="D875" s="278"/>
      <c r="E875" s="51"/>
      <c r="F875" s="52"/>
      <c r="G875" s="69"/>
      <c r="H875" s="69"/>
      <c r="I875" s="69"/>
      <c r="J875" s="69"/>
    </row>
    <row r="876" spans="1:10" x14ac:dyDescent="0.2">
      <c r="A876" s="317">
        <v>13.11</v>
      </c>
      <c r="B876" s="318" t="s">
        <v>506</v>
      </c>
      <c r="C876" s="144"/>
      <c r="D876" s="278"/>
      <c r="E876" s="51"/>
      <c r="F876" s="52"/>
      <c r="G876" s="69"/>
      <c r="H876" s="69"/>
      <c r="I876" s="69"/>
      <c r="J876" s="69"/>
    </row>
    <row r="877" spans="1:10" x14ac:dyDescent="0.2">
      <c r="A877" s="317"/>
      <c r="B877" s="49" t="s">
        <v>507</v>
      </c>
      <c r="C877" s="144"/>
      <c r="D877" s="278"/>
      <c r="E877" s="51"/>
      <c r="F877" s="52"/>
      <c r="G877" s="69"/>
      <c r="H877" s="69"/>
      <c r="I877" s="69"/>
      <c r="J877" s="69"/>
    </row>
    <row r="878" spans="1:10" x14ac:dyDescent="0.2">
      <c r="A878" s="58">
        <v>1</v>
      </c>
      <c r="B878" s="49" t="s">
        <v>585</v>
      </c>
      <c r="C878" s="144" t="s">
        <v>217</v>
      </c>
      <c r="D878" s="278">
        <v>45</v>
      </c>
      <c r="E878" s="51"/>
      <c r="F878" s="52"/>
      <c r="G878" s="69"/>
      <c r="H878" s="69"/>
      <c r="I878" s="69"/>
      <c r="J878" s="69"/>
    </row>
    <row r="879" spans="1:10" ht="57" x14ac:dyDescent="0.2">
      <c r="A879" s="58">
        <v>2</v>
      </c>
      <c r="B879" s="70" t="s">
        <v>508</v>
      </c>
      <c r="C879" s="144" t="s">
        <v>217</v>
      </c>
      <c r="D879" s="278">
        <v>30</v>
      </c>
      <c r="E879" s="51"/>
      <c r="F879" s="52"/>
      <c r="G879" s="69"/>
      <c r="H879" s="69"/>
      <c r="I879" s="69"/>
      <c r="J879" s="69"/>
    </row>
    <row r="880" spans="1:10" x14ac:dyDescent="0.2">
      <c r="A880" s="58">
        <v>3</v>
      </c>
      <c r="B880" s="49" t="s">
        <v>509</v>
      </c>
      <c r="C880" s="144" t="s">
        <v>217</v>
      </c>
      <c r="D880" s="278">
        <v>1</v>
      </c>
      <c r="E880" s="51"/>
      <c r="F880" s="52"/>
      <c r="G880" s="69"/>
      <c r="H880" s="69"/>
      <c r="I880" s="69"/>
      <c r="J880" s="69"/>
    </row>
    <row r="881" spans="1:10" x14ac:dyDescent="0.2">
      <c r="A881" s="58">
        <v>4</v>
      </c>
      <c r="B881" s="49" t="s">
        <v>510</v>
      </c>
      <c r="C881" s="144" t="s">
        <v>217</v>
      </c>
      <c r="D881" s="278">
        <v>10</v>
      </c>
      <c r="E881" s="51"/>
      <c r="F881" s="52"/>
      <c r="G881" s="69"/>
      <c r="H881" s="69"/>
      <c r="I881" s="69"/>
      <c r="J881" s="69"/>
    </row>
    <row r="882" spans="1:10" x14ac:dyDescent="0.2">
      <c r="A882" s="58">
        <v>5</v>
      </c>
      <c r="B882" s="49" t="s">
        <v>558</v>
      </c>
      <c r="C882" s="144" t="s">
        <v>217</v>
      </c>
      <c r="D882" s="278">
        <v>6</v>
      </c>
      <c r="E882" s="51"/>
      <c r="F882" s="52"/>
      <c r="G882" s="69"/>
      <c r="H882" s="69"/>
      <c r="I882" s="69"/>
      <c r="J882" s="69"/>
    </row>
    <row r="883" spans="1:10" x14ac:dyDescent="0.2">
      <c r="A883" s="58">
        <v>6</v>
      </c>
      <c r="B883" s="49" t="s">
        <v>511</v>
      </c>
      <c r="C883" s="144" t="s">
        <v>217</v>
      </c>
      <c r="D883" s="278">
        <v>8</v>
      </c>
      <c r="E883" s="51"/>
      <c r="F883" s="52"/>
      <c r="G883" s="69"/>
      <c r="H883" s="69"/>
      <c r="I883" s="69"/>
      <c r="J883" s="69"/>
    </row>
    <row r="884" spans="1:10" x14ac:dyDescent="0.2">
      <c r="A884" s="58">
        <v>7</v>
      </c>
      <c r="B884" s="49" t="s">
        <v>512</v>
      </c>
      <c r="C884" s="144" t="s">
        <v>217</v>
      </c>
      <c r="D884" s="278">
        <v>10</v>
      </c>
      <c r="E884" s="51"/>
      <c r="F884" s="52"/>
      <c r="G884" s="69"/>
      <c r="H884" s="69"/>
      <c r="I884" s="69"/>
      <c r="J884" s="69"/>
    </row>
    <row r="885" spans="1:10" x14ac:dyDescent="0.2">
      <c r="A885" s="58">
        <v>8</v>
      </c>
      <c r="B885" s="49" t="s">
        <v>513</v>
      </c>
      <c r="C885" s="144" t="s">
        <v>217</v>
      </c>
      <c r="D885" s="278">
        <v>4</v>
      </c>
      <c r="E885" s="51"/>
      <c r="F885" s="52"/>
      <c r="G885" s="69"/>
      <c r="H885" s="69"/>
      <c r="I885" s="69"/>
      <c r="J885" s="69"/>
    </row>
    <row r="886" spans="1:10" x14ac:dyDescent="0.2">
      <c r="A886" s="58">
        <v>9</v>
      </c>
      <c r="B886" s="49" t="s">
        <v>514</v>
      </c>
      <c r="C886" s="144" t="s">
        <v>217</v>
      </c>
      <c r="D886" s="278">
        <v>4</v>
      </c>
      <c r="E886" s="51"/>
      <c r="F886" s="52"/>
      <c r="G886" s="69"/>
      <c r="H886" s="69"/>
      <c r="I886" s="69"/>
      <c r="J886" s="69"/>
    </row>
    <row r="887" spans="1:10" x14ac:dyDescent="0.2">
      <c r="A887" s="58">
        <v>10</v>
      </c>
      <c r="B887" s="49" t="s">
        <v>515</v>
      </c>
      <c r="C887" s="144" t="s">
        <v>217</v>
      </c>
      <c r="D887" s="278">
        <v>2</v>
      </c>
      <c r="E887" s="51"/>
      <c r="F887" s="52"/>
      <c r="G887" s="69"/>
      <c r="H887" s="69"/>
      <c r="I887" s="69"/>
      <c r="J887" s="69"/>
    </row>
    <row r="888" spans="1:10" x14ac:dyDescent="0.2">
      <c r="A888" s="58">
        <v>11</v>
      </c>
      <c r="B888" s="49" t="s">
        <v>576</v>
      </c>
      <c r="C888" s="144" t="s">
        <v>217</v>
      </c>
      <c r="D888" s="278">
        <v>25</v>
      </c>
      <c r="E888" s="51"/>
      <c r="F888" s="52"/>
      <c r="G888" s="69"/>
      <c r="H888" s="69"/>
      <c r="I888" s="69"/>
      <c r="J888" s="69"/>
    </row>
    <row r="889" spans="1:10" x14ac:dyDescent="0.2">
      <c r="A889" s="272"/>
      <c r="B889" s="49"/>
      <c r="C889" s="50"/>
      <c r="D889" s="278"/>
      <c r="E889" s="51"/>
      <c r="F889" s="52"/>
      <c r="G889" s="69"/>
      <c r="H889" s="69"/>
      <c r="I889" s="69"/>
      <c r="J889" s="69"/>
    </row>
    <row r="890" spans="1:10" x14ac:dyDescent="0.2">
      <c r="A890" s="317">
        <v>13.12</v>
      </c>
      <c r="B890" s="306" t="s">
        <v>418</v>
      </c>
      <c r="C890" s="50"/>
      <c r="D890" s="278"/>
      <c r="E890" s="51"/>
      <c r="F890" s="52"/>
      <c r="G890" s="69"/>
      <c r="H890" s="69"/>
      <c r="I890" s="69"/>
      <c r="J890" s="69"/>
    </row>
    <row r="891" spans="1:10" s="69" customFormat="1" ht="42.75" x14ac:dyDescent="0.2">
      <c r="A891" s="64">
        <v>1</v>
      </c>
      <c r="B891" s="70" t="s">
        <v>559</v>
      </c>
      <c r="C891" s="144" t="s">
        <v>23</v>
      </c>
      <c r="D891" s="67">
        <v>1</v>
      </c>
      <c r="E891" s="51"/>
      <c r="F891" s="68"/>
    </row>
    <row r="892" spans="1:10" s="69" customFormat="1" x14ac:dyDescent="0.2">
      <c r="A892" s="64"/>
      <c r="B892" s="70"/>
      <c r="C892" s="144"/>
      <c r="D892" s="67"/>
      <c r="E892" s="51"/>
      <c r="F892" s="68"/>
    </row>
    <row r="893" spans="1:10" x14ac:dyDescent="0.2">
      <c r="A893" s="317">
        <v>13.12</v>
      </c>
      <c r="B893" s="306" t="s">
        <v>560</v>
      </c>
      <c r="C893" s="50"/>
      <c r="D893" s="278"/>
      <c r="E893" s="51"/>
      <c r="F893" s="52"/>
      <c r="G893" s="69"/>
      <c r="H893" s="69"/>
      <c r="I893" s="69"/>
      <c r="J893" s="69"/>
    </row>
    <row r="894" spans="1:10" s="69" customFormat="1" ht="59.25" x14ac:dyDescent="0.2">
      <c r="A894" s="64">
        <v>1</v>
      </c>
      <c r="B894" s="70" t="s">
        <v>645</v>
      </c>
      <c r="C894" s="144" t="s">
        <v>23</v>
      </c>
      <c r="D894" s="67">
        <v>1</v>
      </c>
      <c r="E894" s="51"/>
      <c r="F894" s="68"/>
    </row>
    <row r="895" spans="1:10" s="69" customFormat="1" x14ac:dyDescent="0.2">
      <c r="A895" s="64"/>
      <c r="B895" s="70"/>
      <c r="C895" s="144"/>
      <c r="D895" s="67"/>
      <c r="E895" s="51"/>
      <c r="F895" s="68"/>
    </row>
    <row r="896" spans="1:10" x14ac:dyDescent="0.2">
      <c r="A896" s="317">
        <v>13.14</v>
      </c>
      <c r="B896" s="306" t="s">
        <v>535</v>
      </c>
      <c r="C896" s="50"/>
      <c r="D896" s="51"/>
      <c r="E896" s="51"/>
      <c r="F896" s="52"/>
      <c r="G896" s="69"/>
      <c r="H896" s="69"/>
      <c r="I896" s="69"/>
      <c r="J896" s="69"/>
    </row>
    <row r="897" spans="1:6" s="320" customFormat="1" ht="85.5" x14ac:dyDescent="0.2">
      <c r="A897" s="272"/>
      <c r="B897" s="49" t="s">
        <v>651</v>
      </c>
      <c r="C897" s="50"/>
      <c r="D897" s="51"/>
      <c r="E897" s="51"/>
      <c r="F897" s="52"/>
    </row>
    <row r="898" spans="1:6" s="320" customFormat="1" x14ac:dyDescent="0.2">
      <c r="A898" s="272"/>
      <c r="B898" s="49"/>
      <c r="C898" s="50"/>
      <c r="D898" s="51"/>
      <c r="E898" s="51"/>
      <c r="F898" s="52"/>
    </row>
    <row r="899" spans="1:6" s="320" customFormat="1" x14ac:dyDescent="0.2">
      <c r="A899" s="272"/>
      <c r="B899" s="321" t="s">
        <v>517</v>
      </c>
      <c r="C899" s="50"/>
      <c r="D899" s="51"/>
      <c r="E899" s="51"/>
      <c r="F899" s="52"/>
    </row>
    <row r="900" spans="1:6" s="320" customFormat="1" x14ac:dyDescent="0.2">
      <c r="A900" s="64">
        <v>1</v>
      </c>
      <c r="B900" s="49" t="s">
        <v>518</v>
      </c>
      <c r="C900" s="50" t="s">
        <v>0</v>
      </c>
      <c r="D900" s="51">
        <v>5</v>
      </c>
      <c r="E900" s="51"/>
      <c r="F900" s="52"/>
    </row>
    <row r="901" spans="1:6" s="320" customFormat="1" x14ac:dyDescent="0.2">
      <c r="A901" s="64">
        <v>2</v>
      </c>
      <c r="B901" s="49" t="s">
        <v>519</v>
      </c>
      <c r="C901" s="50" t="s">
        <v>0</v>
      </c>
      <c r="D901" s="51">
        <v>2</v>
      </c>
      <c r="E901" s="51"/>
      <c r="F901" s="52"/>
    </row>
    <row r="902" spans="1:6" s="320" customFormat="1" x14ac:dyDescent="0.2">
      <c r="A902" s="64">
        <v>3</v>
      </c>
      <c r="B902" s="49" t="s">
        <v>520</v>
      </c>
      <c r="C902" s="50" t="s">
        <v>0</v>
      </c>
      <c r="D902" s="51">
        <v>2</v>
      </c>
      <c r="E902" s="51"/>
      <c r="F902" s="52"/>
    </row>
    <row r="903" spans="1:6" s="320" customFormat="1" x14ac:dyDescent="0.2">
      <c r="A903" s="272"/>
      <c r="B903" s="49"/>
      <c r="C903" s="50"/>
      <c r="D903" s="51"/>
      <c r="E903" s="51"/>
      <c r="F903" s="52"/>
    </row>
    <row r="904" spans="1:6" s="320" customFormat="1" x14ac:dyDescent="0.2">
      <c r="A904" s="272"/>
      <c r="B904" s="321" t="s">
        <v>521</v>
      </c>
      <c r="C904" s="50"/>
      <c r="D904" s="51"/>
      <c r="E904" s="51"/>
      <c r="F904" s="52"/>
    </row>
    <row r="905" spans="1:6" s="320" customFormat="1" x14ac:dyDescent="0.2">
      <c r="A905" s="64">
        <v>1</v>
      </c>
      <c r="B905" s="49" t="s">
        <v>522</v>
      </c>
      <c r="C905" s="50" t="s">
        <v>0</v>
      </c>
      <c r="D905" s="51">
        <v>4</v>
      </c>
      <c r="E905" s="51"/>
      <c r="F905" s="52"/>
    </row>
    <row r="906" spans="1:6" s="320" customFormat="1" x14ac:dyDescent="0.2">
      <c r="A906" s="64">
        <v>2</v>
      </c>
      <c r="B906" s="49" t="s">
        <v>523</v>
      </c>
      <c r="C906" s="50" t="s">
        <v>0</v>
      </c>
      <c r="D906" s="51">
        <v>4</v>
      </c>
      <c r="E906" s="51"/>
      <c r="F906" s="52"/>
    </row>
    <row r="907" spans="1:6" s="320" customFormat="1" x14ac:dyDescent="0.2">
      <c r="A907" s="64">
        <v>3</v>
      </c>
      <c r="B907" s="49" t="s">
        <v>524</v>
      </c>
      <c r="C907" s="50" t="s">
        <v>0</v>
      </c>
      <c r="D907" s="51">
        <v>4</v>
      </c>
      <c r="E907" s="51"/>
      <c r="F907" s="52"/>
    </row>
    <row r="908" spans="1:6" s="320" customFormat="1" x14ac:dyDescent="0.2">
      <c r="A908" s="64">
        <v>4</v>
      </c>
      <c r="B908" s="49" t="s">
        <v>525</v>
      </c>
      <c r="C908" s="50" t="s">
        <v>0</v>
      </c>
      <c r="D908" s="51">
        <v>4</v>
      </c>
      <c r="E908" s="51"/>
      <c r="F908" s="52"/>
    </row>
    <row r="909" spans="1:6" s="320" customFormat="1" x14ac:dyDescent="0.2">
      <c r="A909" s="64">
        <v>5</v>
      </c>
      <c r="B909" s="49" t="s">
        <v>526</v>
      </c>
      <c r="C909" s="50" t="s">
        <v>0</v>
      </c>
      <c r="D909" s="51">
        <v>4</v>
      </c>
      <c r="E909" s="51"/>
      <c r="F909" s="52"/>
    </row>
    <row r="910" spans="1:6" s="320" customFormat="1" x14ac:dyDescent="0.2">
      <c r="A910" s="64">
        <v>6</v>
      </c>
      <c r="B910" s="49" t="s">
        <v>527</v>
      </c>
      <c r="C910" s="50" t="s">
        <v>0</v>
      </c>
      <c r="D910" s="51">
        <v>1</v>
      </c>
      <c r="E910" s="51"/>
      <c r="F910" s="52"/>
    </row>
    <row r="911" spans="1:6" s="320" customFormat="1" x14ac:dyDescent="0.2">
      <c r="A911" s="64">
        <v>7</v>
      </c>
      <c r="B911" s="49" t="s">
        <v>528</v>
      </c>
      <c r="C911" s="50" t="s">
        <v>0</v>
      </c>
      <c r="D911" s="51">
        <v>1</v>
      </c>
      <c r="E911" s="51"/>
      <c r="F911" s="52"/>
    </row>
    <row r="912" spans="1:6" s="320" customFormat="1" x14ac:dyDescent="0.2">
      <c r="A912" s="64">
        <v>8</v>
      </c>
      <c r="B912" s="49" t="s">
        <v>529</v>
      </c>
      <c r="C912" s="50" t="s">
        <v>0</v>
      </c>
      <c r="D912" s="51">
        <v>2</v>
      </c>
      <c r="E912" s="51"/>
      <c r="F912" s="52"/>
    </row>
    <row r="913" spans="1:6" s="320" customFormat="1" x14ac:dyDescent="0.2">
      <c r="A913" s="64">
        <v>9</v>
      </c>
      <c r="B913" s="49" t="s">
        <v>530</v>
      </c>
      <c r="C913" s="50" t="s">
        <v>0</v>
      </c>
      <c r="D913" s="51">
        <v>1</v>
      </c>
      <c r="E913" s="51"/>
      <c r="F913" s="52"/>
    </row>
    <row r="914" spans="1:6" s="320" customFormat="1" x14ac:dyDescent="0.2">
      <c r="A914" s="64">
        <v>10</v>
      </c>
      <c r="B914" s="49" t="s">
        <v>531</v>
      </c>
      <c r="C914" s="50" t="s">
        <v>0</v>
      </c>
      <c r="D914" s="51">
        <v>3</v>
      </c>
      <c r="E914" s="51"/>
      <c r="F914" s="52"/>
    </row>
    <row r="915" spans="1:6" s="320" customFormat="1" x14ac:dyDescent="0.2">
      <c r="A915" s="64">
        <v>11</v>
      </c>
      <c r="B915" s="49" t="s">
        <v>532</v>
      </c>
      <c r="C915" s="50" t="s">
        <v>0</v>
      </c>
      <c r="D915" s="51">
        <v>4</v>
      </c>
      <c r="E915" s="51"/>
      <c r="F915" s="52"/>
    </row>
    <row r="916" spans="1:6" s="320" customFormat="1" x14ac:dyDescent="0.2">
      <c r="A916" s="272"/>
      <c r="B916" s="49"/>
      <c r="C916" s="50"/>
      <c r="D916" s="51"/>
      <c r="E916" s="51"/>
      <c r="F916" s="52"/>
    </row>
    <row r="917" spans="1:6" s="320" customFormat="1" x14ac:dyDescent="0.2">
      <c r="A917" s="272"/>
      <c r="B917" s="321" t="s">
        <v>533</v>
      </c>
      <c r="C917" s="50"/>
      <c r="D917" s="51"/>
      <c r="E917" s="51"/>
      <c r="F917" s="52"/>
    </row>
    <row r="918" spans="1:6" s="320" customFormat="1" x14ac:dyDescent="0.2">
      <c r="A918" s="64">
        <v>1</v>
      </c>
      <c r="B918" s="49" t="s">
        <v>534</v>
      </c>
      <c r="C918" s="50" t="s">
        <v>0</v>
      </c>
      <c r="D918" s="51">
        <v>5</v>
      </c>
      <c r="E918" s="51"/>
      <c r="F918" s="52"/>
    </row>
    <row r="919" spans="1:6" s="320" customFormat="1" x14ac:dyDescent="0.2">
      <c r="A919" s="272"/>
      <c r="B919" s="49"/>
      <c r="C919" s="50"/>
      <c r="D919" s="51"/>
      <c r="E919" s="51"/>
      <c r="F919" s="52"/>
    </row>
    <row r="920" spans="1:6" s="320" customFormat="1" x14ac:dyDescent="0.2">
      <c r="A920" s="317">
        <v>13.15</v>
      </c>
      <c r="B920" s="306" t="s">
        <v>536</v>
      </c>
      <c r="C920" s="50"/>
      <c r="D920" s="51"/>
      <c r="E920" s="51"/>
      <c r="F920" s="52"/>
    </row>
    <row r="921" spans="1:6" s="320" customFormat="1" ht="85.5" x14ac:dyDescent="0.2">
      <c r="A921" s="272"/>
      <c r="B921" s="49" t="s">
        <v>649</v>
      </c>
      <c r="C921" s="50"/>
      <c r="D921" s="51"/>
      <c r="E921" s="51"/>
      <c r="F921" s="52"/>
    </row>
    <row r="922" spans="1:6" s="320" customFormat="1" x14ac:dyDescent="0.2">
      <c r="A922" s="272"/>
      <c r="B922" s="49"/>
      <c r="C922" s="50"/>
      <c r="D922" s="51"/>
      <c r="E922" s="51"/>
      <c r="F922" s="52"/>
    </row>
    <row r="923" spans="1:6" s="320" customFormat="1" x14ac:dyDescent="0.2">
      <c r="A923" s="272"/>
      <c r="B923" s="321" t="s">
        <v>517</v>
      </c>
      <c r="C923" s="50"/>
      <c r="D923" s="51"/>
      <c r="E923" s="51"/>
      <c r="F923" s="52"/>
    </row>
    <row r="924" spans="1:6" s="320" customFormat="1" x14ac:dyDescent="0.2">
      <c r="A924" s="64">
        <v>1</v>
      </c>
      <c r="B924" s="49" t="s">
        <v>518</v>
      </c>
      <c r="C924" s="50" t="s">
        <v>0</v>
      </c>
      <c r="D924" s="51">
        <v>5</v>
      </c>
      <c r="E924" s="51"/>
      <c r="F924" s="52"/>
    </row>
    <row r="925" spans="1:6" s="320" customFormat="1" x14ac:dyDescent="0.2">
      <c r="A925" s="64">
        <v>2</v>
      </c>
      <c r="B925" s="49" t="s">
        <v>519</v>
      </c>
      <c r="C925" s="50" t="s">
        <v>0</v>
      </c>
      <c r="D925" s="51">
        <v>2</v>
      </c>
      <c r="E925" s="51"/>
      <c r="F925" s="52"/>
    </row>
    <row r="926" spans="1:6" s="320" customFormat="1" x14ac:dyDescent="0.2">
      <c r="A926" s="64">
        <v>3</v>
      </c>
      <c r="B926" s="49" t="s">
        <v>520</v>
      </c>
      <c r="C926" s="50" t="s">
        <v>0</v>
      </c>
      <c r="D926" s="51">
        <v>2</v>
      </c>
      <c r="E926" s="51"/>
      <c r="F926" s="52"/>
    </row>
    <row r="927" spans="1:6" s="320" customFormat="1" x14ac:dyDescent="0.2">
      <c r="A927" s="272"/>
      <c r="B927" s="49"/>
      <c r="C927" s="50"/>
      <c r="D927" s="51"/>
      <c r="E927" s="51"/>
      <c r="F927" s="52"/>
    </row>
    <row r="928" spans="1:6" s="320" customFormat="1" x14ac:dyDescent="0.2">
      <c r="A928" s="272"/>
      <c r="B928" s="321" t="s">
        <v>521</v>
      </c>
      <c r="C928" s="50"/>
      <c r="D928" s="51"/>
      <c r="E928" s="51"/>
      <c r="F928" s="52"/>
    </row>
    <row r="929" spans="1:6" s="320" customFormat="1" x14ac:dyDescent="0.2">
      <c r="A929" s="64">
        <v>1</v>
      </c>
      <c r="B929" s="49" t="s">
        <v>522</v>
      </c>
      <c r="C929" s="50" t="s">
        <v>0</v>
      </c>
      <c r="D929" s="51">
        <v>4</v>
      </c>
      <c r="E929" s="51"/>
      <c r="F929" s="52"/>
    </row>
    <row r="930" spans="1:6" s="320" customFormat="1" x14ac:dyDescent="0.2">
      <c r="A930" s="64">
        <v>2</v>
      </c>
      <c r="B930" s="49" t="s">
        <v>523</v>
      </c>
      <c r="C930" s="50" t="s">
        <v>0</v>
      </c>
      <c r="D930" s="51">
        <v>4</v>
      </c>
      <c r="E930" s="51"/>
      <c r="F930" s="52"/>
    </row>
    <row r="931" spans="1:6" s="320" customFormat="1" x14ac:dyDescent="0.2">
      <c r="A931" s="64">
        <v>3</v>
      </c>
      <c r="B931" s="49" t="s">
        <v>524</v>
      </c>
      <c r="C931" s="50" t="s">
        <v>0</v>
      </c>
      <c r="D931" s="51">
        <v>4</v>
      </c>
      <c r="E931" s="51"/>
      <c r="F931" s="52"/>
    </row>
    <row r="932" spans="1:6" s="320" customFormat="1" x14ac:dyDescent="0.2">
      <c r="A932" s="64">
        <v>4</v>
      </c>
      <c r="B932" s="49" t="s">
        <v>525</v>
      </c>
      <c r="C932" s="50" t="s">
        <v>0</v>
      </c>
      <c r="D932" s="51">
        <v>4</v>
      </c>
      <c r="E932" s="51"/>
      <c r="F932" s="52"/>
    </row>
    <row r="933" spans="1:6" s="320" customFormat="1" x14ac:dyDescent="0.2">
      <c r="A933" s="64">
        <v>5</v>
      </c>
      <c r="B933" s="49" t="s">
        <v>526</v>
      </c>
      <c r="C933" s="50" t="s">
        <v>0</v>
      </c>
      <c r="D933" s="51">
        <v>4</v>
      </c>
      <c r="E933" s="51"/>
      <c r="F933" s="52"/>
    </row>
    <row r="934" spans="1:6" s="320" customFormat="1" x14ac:dyDescent="0.2">
      <c r="A934" s="64">
        <v>6</v>
      </c>
      <c r="B934" s="49" t="s">
        <v>527</v>
      </c>
      <c r="C934" s="50" t="s">
        <v>0</v>
      </c>
      <c r="D934" s="51">
        <v>1</v>
      </c>
      <c r="E934" s="51"/>
      <c r="F934" s="52"/>
    </row>
    <row r="935" spans="1:6" s="320" customFormat="1" x14ac:dyDescent="0.2">
      <c r="A935" s="64">
        <v>7</v>
      </c>
      <c r="B935" s="49" t="s">
        <v>528</v>
      </c>
      <c r="C935" s="50" t="s">
        <v>0</v>
      </c>
      <c r="D935" s="51">
        <v>1</v>
      </c>
      <c r="E935" s="51"/>
      <c r="F935" s="52"/>
    </row>
    <row r="936" spans="1:6" s="320" customFormat="1" x14ac:dyDescent="0.2">
      <c r="A936" s="64">
        <v>8</v>
      </c>
      <c r="B936" s="49" t="s">
        <v>529</v>
      </c>
      <c r="C936" s="50" t="s">
        <v>0</v>
      </c>
      <c r="D936" s="51">
        <v>2</v>
      </c>
      <c r="E936" s="51"/>
      <c r="F936" s="52"/>
    </row>
    <row r="937" spans="1:6" s="320" customFormat="1" x14ac:dyDescent="0.2">
      <c r="A937" s="64">
        <v>9</v>
      </c>
      <c r="B937" s="49" t="s">
        <v>530</v>
      </c>
      <c r="C937" s="50" t="s">
        <v>0</v>
      </c>
      <c r="D937" s="51">
        <v>1</v>
      </c>
      <c r="E937" s="51"/>
      <c r="F937" s="52"/>
    </row>
    <row r="938" spans="1:6" s="320" customFormat="1" x14ac:dyDescent="0.2">
      <c r="A938" s="64">
        <v>10</v>
      </c>
      <c r="B938" s="49" t="s">
        <v>531</v>
      </c>
      <c r="C938" s="50" t="s">
        <v>0</v>
      </c>
      <c r="D938" s="51">
        <v>3</v>
      </c>
      <c r="E938" s="51"/>
      <c r="F938" s="52"/>
    </row>
    <row r="939" spans="1:6" s="320" customFormat="1" x14ac:dyDescent="0.2">
      <c r="A939" s="64">
        <v>11</v>
      </c>
      <c r="B939" s="49" t="s">
        <v>532</v>
      </c>
      <c r="C939" s="50" t="s">
        <v>0</v>
      </c>
      <c r="D939" s="51">
        <v>4</v>
      </c>
      <c r="E939" s="51"/>
      <c r="F939" s="52"/>
    </row>
    <row r="940" spans="1:6" s="320" customFormat="1" x14ac:dyDescent="0.2">
      <c r="A940" s="272"/>
      <c r="B940" s="49"/>
      <c r="C940" s="50"/>
      <c r="D940" s="51"/>
      <c r="E940" s="51"/>
      <c r="F940" s="52"/>
    </row>
    <row r="941" spans="1:6" s="320" customFormat="1" x14ac:dyDescent="0.2">
      <c r="A941" s="272"/>
      <c r="B941" s="321" t="s">
        <v>533</v>
      </c>
      <c r="C941" s="50"/>
      <c r="D941" s="51"/>
      <c r="E941" s="51"/>
      <c r="F941" s="52"/>
    </row>
    <row r="942" spans="1:6" s="320" customFormat="1" x14ac:dyDescent="0.2">
      <c r="A942" s="64">
        <v>1</v>
      </c>
      <c r="B942" s="49" t="s">
        <v>534</v>
      </c>
      <c r="C942" s="50" t="s">
        <v>0</v>
      </c>
      <c r="D942" s="51">
        <v>5</v>
      </c>
      <c r="E942" s="51"/>
      <c r="F942" s="52"/>
    </row>
    <row r="943" spans="1:6" s="320" customFormat="1" x14ac:dyDescent="0.2">
      <c r="A943" s="272"/>
      <c r="B943" s="49"/>
      <c r="C943" s="50"/>
      <c r="D943" s="51"/>
      <c r="E943" s="51"/>
      <c r="F943" s="52"/>
    </row>
    <row r="944" spans="1:6" s="320" customFormat="1" x14ac:dyDescent="0.2">
      <c r="A944" s="317">
        <v>13.16</v>
      </c>
      <c r="B944" s="306" t="s">
        <v>537</v>
      </c>
      <c r="C944" s="50"/>
      <c r="D944" s="51"/>
      <c r="E944" s="51"/>
      <c r="F944" s="52"/>
    </row>
    <row r="945" spans="1:6" s="320" customFormat="1" ht="42.75" x14ac:dyDescent="0.2">
      <c r="A945" s="272"/>
      <c r="B945" s="49" t="s">
        <v>650</v>
      </c>
      <c r="C945" s="50"/>
      <c r="D945" s="51"/>
      <c r="E945" s="51"/>
      <c r="F945" s="52"/>
    </row>
    <row r="946" spans="1:6" s="320" customFormat="1" x14ac:dyDescent="0.2">
      <c r="A946" s="272"/>
      <c r="B946" s="49"/>
      <c r="C946" s="50"/>
      <c r="D946" s="51"/>
      <c r="E946" s="51"/>
      <c r="F946" s="52"/>
    </row>
    <row r="947" spans="1:6" s="320" customFormat="1" x14ac:dyDescent="0.2">
      <c r="A947" s="272"/>
      <c r="B947" s="321" t="s">
        <v>517</v>
      </c>
      <c r="C947" s="50"/>
      <c r="D947" s="51"/>
      <c r="E947" s="51"/>
      <c r="F947" s="52"/>
    </row>
    <row r="948" spans="1:6" s="320" customFormat="1" x14ac:dyDescent="0.2">
      <c r="A948" s="64">
        <v>1</v>
      </c>
      <c r="B948" s="49" t="s">
        <v>518</v>
      </c>
      <c r="C948" s="50" t="s">
        <v>0</v>
      </c>
      <c r="D948" s="51">
        <v>5</v>
      </c>
      <c r="E948" s="51"/>
      <c r="F948" s="52"/>
    </row>
    <row r="949" spans="1:6" s="320" customFormat="1" x14ac:dyDescent="0.2">
      <c r="A949" s="64">
        <v>2</v>
      </c>
      <c r="B949" s="49" t="s">
        <v>519</v>
      </c>
      <c r="C949" s="50" t="s">
        <v>0</v>
      </c>
      <c r="D949" s="51">
        <v>2</v>
      </c>
      <c r="E949" s="51"/>
      <c r="F949" s="52"/>
    </row>
    <row r="950" spans="1:6" s="320" customFormat="1" x14ac:dyDescent="0.2">
      <c r="A950" s="64">
        <v>3</v>
      </c>
      <c r="B950" s="49" t="s">
        <v>520</v>
      </c>
      <c r="C950" s="50" t="s">
        <v>0</v>
      </c>
      <c r="D950" s="51">
        <v>2</v>
      </c>
      <c r="E950" s="51"/>
      <c r="F950" s="52"/>
    </row>
    <row r="951" spans="1:6" s="320" customFormat="1" x14ac:dyDescent="0.2">
      <c r="A951" s="272"/>
      <c r="B951" s="49"/>
      <c r="C951" s="50"/>
      <c r="D951" s="51"/>
      <c r="E951" s="51"/>
      <c r="F951" s="52"/>
    </row>
    <row r="952" spans="1:6" s="320" customFormat="1" x14ac:dyDescent="0.2">
      <c r="A952" s="272"/>
      <c r="B952" s="321" t="s">
        <v>521</v>
      </c>
      <c r="C952" s="50"/>
      <c r="D952" s="51"/>
      <c r="E952" s="51"/>
      <c r="F952" s="52"/>
    </row>
    <row r="953" spans="1:6" s="320" customFormat="1" x14ac:dyDescent="0.2">
      <c r="A953" s="64">
        <v>1</v>
      </c>
      <c r="B953" s="49" t="s">
        <v>522</v>
      </c>
      <c r="C953" s="50" t="s">
        <v>0</v>
      </c>
      <c r="D953" s="51">
        <v>4</v>
      </c>
      <c r="E953" s="51"/>
      <c r="F953" s="52"/>
    </row>
    <row r="954" spans="1:6" s="320" customFormat="1" x14ac:dyDescent="0.2">
      <c r="A954" s="64">
        <v>2</v>
      </c>
      <c r="B954" s="49" t="s">
        <v>523</v>
      </c>
      <c r="C954" s="50" t="s">
        <v>0</v>
      </c>
      <c r="D954" s="51">
        <v>4</v>
      </c>
      <c r="E954" s="51"/>
      <c r="F954" s="52"/>
    </row>
    <row r="955" spans="1:6" s="320" customFormat="1" x14ac:dyDescent="0.2">
      <c r="A955" s="64">
        <v>3</v>
      </c>
      <c r="B955" s="49" t="s">
        <v>524</v>
      </c>
      <c r="C955" s="50" t="s">
        <v>0</v>
      </c>
      <c r="D955" s="51">
        <v>4</v>
      </c>
      <c r="E955" s="51"/>
      <c r="F955" s="52"/>
    </row>
    <row r="956" spans="1:6" s="320" customFormat="1" x14ac:dyDescent="0.2">
      <c r="A956" s="64">
        <v>4</v>
      </c>
      <c r="B956" s="49" t="s">
        <v>525</v>
      </c>
      <c r="C956" s="50" t="s">
        <v>0</v>
      </c>
      <c r="D956" s="51">
        <v>4</v>
      </c>
      <c r="E956" s="51"/>
      <c r="F956" s="52"/>
    </row>
    <row r="957" spans="1:6" s="320" customFormat="1" x14ac:dyDescent="0.2">
      <c r="A957" s="64">
        <v>5</v>
      </c>
      <c r="B957" s="49" t="s">
        <v>526</v>
      </c>
      <c r="C957" s="50" t="s">
        <v>0</v>
      </c>
      <c r="D957" s="51">
        <v>4</v>
      </c>
      <c r="E957" s="51"/>
      <c r="F957" s="52"/>
    </row>
    <row r="958" spans="1:6" s="320" customFormat="1" x14ac:dyDescent="0.2">
      <c r="A958" s="64">
        <v>6</v>
      </c>
      <c r="B958" s="49" t="s">
        <v>527</v>
      </c>
      <c r="C958" s="50" t="s">
        <v>0</v>
      </c>
      <c r="D958" s="51">
        <v>1</v>
      </c>
      <c r="E958" s="51"/>
      <c r="F958" s="52"/>
    </row>
    <row r="959" spans="1:6" s="320" customFormat="1" x14ac:dyDescent="0.2">
      <c r="A959" s="64">
        <v>7</v>
      </c>
      <c r="B959" s="49" t="s">
        <v>528</v>
      </c>
      <c r="C959" s="50" t="s">
        <v>0</v>
      </c>
      <c r="D959" s="51">
        <v>1</v>
      </c>
      <c r="E959" s="51"/>
      <c r="F959" s="52"/>
    </row>
    <row r="960" spans="1:6" s="320" customFormat="1" x14ac:dyDescent="0.2">
      <c r="A960" s="64">
        <v>8</v>
      </c>
      <c r="B960" s="49" t="s">
        <v>529</v>
      </c>
      <c r="C960" s="50" t="s">
        <v>0</v>
      </c>
      <c r="D960" s="51">
        <v>2</v>
      </c>
      <c r="E960" s="51"/>
      <c r="F960" s="52"/>
    </row>
    <row r="961" spans="1:6" s="320" customFormat="1" x14ac:dyDescent="0.2">
      <c r="A961" s="64">
        <v>9</v>
      </c>
      <c r="B961" s="49" t="s">
        <v>530</v>
      </c>
      <c r="C961" s="50" t="s">
        <v>0</v>
      </c>
      <c r="D961" s="51">
        <v>1</v>
      </c>
      <c r="E961" s="51"/>
      <c r="F961" s="52"/>
    </row>
    <row r="962" spans="1:6" s="320" customFormat="1" x14ac:dyDescent="0.2">
      <c r="A962" s="64">
        <v>10</v>
      </c>
      <c r="B962" s="49" t="s">
        <v>531</v>
      </c>
      <c r="C962" s="50" t="s">
        <v>0</v>
      </c>
      <c r="D962" s="51">
        <v>3</v>
      </c>
      <c r="E962" s="51"/>
      <c r="F962" s="52"/>
    </row>
    <row r="963" spans="1:6" s="320" customFormat="1" x14ac:dyDescent="0.2">
      <c r="A963" s="64">
        <v>11</v>
      </c>
      <c r="B963" s="49" t="s">
        <v>532</v>
      </c>
      <c r="C963" s="50" t="s">
        <v>0</v>
      </c>
      <c r="D963" s="51">
        <v>4</v>
      </c>
      <c r="E963" s="51"/>
      <c r="F963" s="52"/>
    </row>
    <row r="964" spans="1:6" s="320" customFormat="1" x14ac:dyDescent="0.2">
      <c r="A964" s="272"/>
      <c r="B964" s="49"/>
      <c r="C964" s="50"/>
      <c r="D964" s="51"/>
      <c r="E964" s="51"/>
      <c r="F964" s="52"/>
    </row>
    <row r="965" spans="1:6" s="320" customFormat="1" x14ac:dyDescent="0.2">
      <c r="A965" s="272"/>
      <c r="B965" s="321" t="s">
        <v>533</v>
      </c>
      <c r="C965" s="50"/>
      <c r="D965" s="51"/>
      <c r="E965" s="51"/>
      <c r="F965" s="52"/>
    </row>
    <row r="966" spans="1:6" s="320" customFormat="1" x14ac:dyDescent="0.2">
      <c r="A966" s="64">
        <v>1</v>
      </c>
      <c r="B966" s="49" t="s">
        <v>534</v>
      </c>
      <c r="C966" s="50" t="s">
        <v>0</v>
      </c>
      <c r="D966" s="51">
        <v>5</v>
      </c>
      <c r="E966" s="51"/>
      <c r="F966" s="52"/>
    </row>
    <row r="967" spans="1:6" s="320" customFormat="1" x14ac:dyDescent="0.2">
      <c r="A967" s="272"/>
      <c r="B967" s="49"/>
      <c r="C967" s="50"/>
      <c r="D967" s="51"/>
      <c r="E967" s="51"/>
      <c r="F967" s="52"/>
    </row>
    <row r="968" spans="1:6" s="320" customFormat="1" x14ac:dyDescent="0.2">
      <c r="A968" s="317">
        <v>13.17</v>
      </c>
      <c r="B968" s="306" t="s">
        <v>538</v>
      </c>
      <c r="C968" s="50"/>
      <c r="D968" s="51"/>
      <c r="E968" s="51"/>
      <c r="F968" s="52"/>
    </row>
    <row r="969" spans="1:6" s="320" customFormat="1" ht="57" x14ac:dyDescent="0.2">
      <c r="A969" s="64">
        <v>1</v>
      </c>
      <c r="B969" s="49" t="s">
        <v>539</v>
      </c>
      <c r="C969" s="50" t="s">
        <v>0</v>
      </c>
      <c r="D969" s="51">
        <v>46</v>
      </c>
      <c r="E969" s="51"/>
      <c r="F969" s="52"/>
    </row>
    <row r="970" spans="1:6" s="320" customFormat="1" x14ac:dyDescent="0.2">
      <c r="A970" s="64"/>
      <c r="B970" s="49"/>
      <c r="C970" s="50"/>
      <c r="D970" s="51"/>
      <c r="E970" s="51"/>
      <c r="F970" s="52"/>
    </row>
    <row r="971" spans="1:6" s="320" customFormat="1" x14ac:dyDescent="0.2">
      <c r="A971" s="272"/>
      <c r="B971" s="49"/>
      <c r="C971" s="50"/>
      <c r="D971" s="51"/>
      <c r="E971" s="51"/>
      <c r="F971" s="52"/>
    </row>
    <row r="972" spans="1:6" s="320" customFormat="1" x14ac:dyDescent="0.2">
      <c r="A972" s="290"/>
      <c r="B972" s="291" t="s">
        <v>184</v>
      </c>
      <c r="C972" s="292"/>
      <c r="D972" s="294"/>
      <c r="E972" s="294"/>
      <c r="F972" s="295"/>
    </row>
    <row r="973" spans="1:6" s="320" customFormat="1" x14ac:dyDescent="0.2">
      <c r="A973" s="296"/>
      <c r="B973" s="297" t="s">
        <v>185</v>
      </c>
      <c r="C973" s="23"/>
      <c r="D973" s="299"/>
      <c r="E973" s="299"/>
      <c r="F973" s="300"/>
    </row>
    <row r="974" spans="1:6" s="69" customFormat="1" x14ac:dyDescent="0.2">
      <c r="A974" s="266"/>
      <c r="B974" s="301" t="s">
        <v>189</v>
      </c>
      <c r="C974" s="322"/>
      <c r="D974" s="67"/>
      <c r="E974" s="323"/>
      <c r="F974" s="324"/>
    </row>
    <row r="975" spans="1:6" s="69" customFormat="1" x14ac:dyDescent="0.2">
      <c r="A975" s="272"/>
      <c r="B975" s="302" t="s">
        <v>198</v>
      </c>
      <c r="C975" s="66"/>
      <c r="D975" s="67"/>
      <c r="E975" s="144"/>
      <c r="F975" s="68"/>
    </row>
    <row r="976" spans="1:6" s="69" customFormat="1" x14ac:dyDescent="0.2">
      <c r="A976" s="325"/>
      <c r="B976" s="326"/>
      <c r="C976" s="66"/>
      <c r="D976" s="67"/>
      <c r="E976" s="144"/>
      <c r="F976" s="68"/>
    </row>
    <row r="977" spans="1:6" s="69" customFormat="1" x14ac:dyDescent="0.2">
      <c r="A977" s="276">
        <v>14.1</v>
      </c>
      <c r="B977" s="306" t="s">
        <v>33</v>
      </c>
      <c r="C977" s="66"/>
      <c r="D977" s="67"/>
      <c r="E977" s="144"/>
      <c r="F977" s="68"/>
    </row>
    <row r="978" spans="1:6" s="69" customFormat="1" ht="42.75" x14ac:dyDescent="0.2">
      <c r="A978" s="325"/>
      <c r="B978" s="49" t="s">
        <v>199</v>
      </c>
      <c r="C978" s="66"/>
      <c r="D978" s="67"/>
      <c r="E978" s="144"/>
      <c r="F978" s="68"/>
    </row>
    <row r="979" spans="1:6" s="69" customFormat="1" ht="28.5" x14ac:dyDescent="0.2">
      <c r="A979" s="325"/>
      <c r="B979" s="49" t="s">
        <v>799</v>
      </c>
      <c r="C979" s="66"/>
      <c r="D979" s="67"/>
      <c r="E979" s="144"/>
      <c r="F979" s="68"/>
    </row>
    <row r="980" spans="1:6" s="69" customFormat="1" ht="71.25" x14ac:dyDescent="0.2">
      <c r="A980" s="325"/>
      <c r="B980" s="49" t="s">
        <v>800</v>
      </c>
      <c r="C980" s="66"/>
      <c r="D980" s="67"/>
      <c r="E980" s="144"/>
      <c r="F980" s="68"/>
    </row>
    <row r="981" spans="1:6" s="69" customFormat="1" ht="42.75" x14ac:dyDescent="0.2">
      <c r="A981" s="325"/>
      <c r="B981" s="49" t="s">
        <v>801</v>
      </c>
      <c r="C981" s="66"/>
      <c r="D981" s="67"/>
      <c r="E981" s="144"/>
      <c r="F981" s="68"/>
    </row>
    <row r="982" spans="1:6" s="69" customFormat="1" ht="57" x14ac:dyDescent="0.2">
      <c r="A982" s="325"/>
      <c r="B982" s="49" t="s">
        <v>802</v>
      </c>
      <c r="C982" s="66"/>
      <c r="D982" s="67"/>
      <c r="E982" s="144"/>
      <c r="F982" s="68"/>
    </row>
    <row r="983" spans="1:6" s="69" customFormat="1" ht="57" x14ac:dyDescent="0.2">
      <c r="A983" s="325"/>
      <c r="B983" s="49" t="s">
        <v>803</v>
      </c>
      <c r="C983" s="66"/>
      <c r="D983" s="67"/>
      <c r="E983" s="144"/>
      <c r="F983" s="68"/>
    </row>
    <row r="984" spans="1:6" s="69" customFormat="1" ht="28.5" x14ac:dyDescent="0.2">
      <c r="A984" s="325"/>
      <c r="B984" s="49" t="s">
        <v>804</v>
      </c>
      <c r="C984" s="66"/>
      <c r="D984" s="67"/>
      <c r="E984" s="144"/>
      <c r="F984" s="68"/>
    </row>
    <row r="985" spans="1:6" s="69" customFormat="1" x14ac:dyDescent="0.2">
      <c r="A985" s="325"/>
      <c r="B985" s="49"/>
      <c r="C985" s="66"/>
      <c r="D985" s="67"/>
      <c r="E985" s="144"/>
      <c r="F985" s="68"/>
    </row>
    <row r="986" spans="1:6" s="69" customFormat="1" x14ac:dyDescent="0.2">
      <c r="A986" s="325"/>
      <c r="B986" s="327" t="s">
        <v>805</v>
      </c>
      <c r="C986" s="66"/>
      <c r="D986" s="67"/>
      <c r="E986" s="144"/>
      <c r="F986" s="68"/>
    </row>
    <row r="987" spans="1:6" s="69" customFormat="1" ht="85.5" x14ac:dyDescent="0.2">
      <c r="A987" s="325"/>
      <c r="B987" s="49" t="s">
        <v>806</v>
      </c>
      <c r="C987" s="66"/>
      <c r="D987" s="67"/>
      <c r="E987" s="144"/>
      <c r="F987" s="68"/>
    </row>
    <row r="988" spans="1:6" s="69" customFormat="1" ht="42.75" x14ac:dyDescent="0.2">
      <c r="A988" s="325"/>
      <c r="B988" s="49" t="s">
        <v>807</v>
      </c>
      <c r="C988" s="66"/>
      <c r="D988" s="67"/>
      <c r="E988" s="144"/>
      <c r="F988" s="68"/>
    </row>
    <row r="989" spans="1:6" s="69" customFormat="1" ht="28.5" x14ac:dyDescent="0.2">
      <c r="A989" s="325"/>
      <c r="B989" s="48" t="s">
        <v>808</v>
      </c>
      <c r="C989" s="66"/>
      <c r="D989" s="67"/>
      <c r="E989" s="144"/>
      <c r="F989" s="68"/>
    </row>
    <row r="990" spans="1:6" s="69" customFormat="1" ht="42.75" x14ac:dyDescent="0.2">
      <c r="A990" s="325"/>
      <c r="B990" s="48" t="s">
        <v>809</v>
      </c>
      <c r="C990" s="66"/>
      <c r="D990" s="67"/>
      <c r="E990" s="144"/>
      <c r="F990" s="68"/>
    </row>
    <row r="991" spans="1:6" s="69" customFormat="1" ht="42.75" x14ac:dyDescent="0.2">
      <c r="A991" s="325"/>
      <c r="B991" s="48" t="s">
        <v>810</v>
      </c>
      <c r="C991" s="66"/>
      <c r="D991" s="67"/>
      <c r="E991" s="144"/>
      <c r="F991" s="68"/>
    </row>
    <row r="992" spans="1:6" s="69" customFormat="1" ht="42.75" x14ac:dyDescent="0.2">
      <c r="A992" s="325"/>
      <c r="B992" s="48" t="s">
        <v>811</v>
      </c>
      <c r="C992" s="66"/>
      <c r="D992" s="67"/>
      <c r="E992" s="144"/>
      <c r="F992" s="68"/>
    </row>
    <row r="993" spans="1:6" s="69" customFormat="1" ht="42.75" x14ac:dyDescent="0.2">
      <c r="A993" s="325"/>
      <c r="B993" s="48" t="s">
        <v>812</v>
      </c>
      <c r="C993" s="66"/>
      <c r="D993" s="67"/>
      <c r="E993" s="144"/>
      <c r="F993" s="68"/>
    </row>
    <row r="994" spans="1:6" s="69" customFormat="1" ht="57" x14ac:dyDescent="0.2">
      <c r="A994" s="325"/>
      <c r="B994" s="48" t="s">
        <v>813</v>
      </c>
      <c r="C994" s="66"/>
      <c r="D994" s="67"/>
      <c r="E994" s="144"/>
      <c r="F994" s="68"/>
    </row>
    <row r="995" spans="1:6" s="69" customFormat="1" ht="42.75" x14ac:dyDescent="0.2">
      <c r="A995" s="325"/>
      <c r="B995" s="48" t="s">
        <v>814</v>
      </c>
      <c r="C995" s="66"/>
      <c r="D995" s="67"/>
      <c r="E995" s="144"/>
      <c r="F995" s="68"/>
    </row>
    <row r="996" spans="1:6" s="69" customFormat="1" ht="28.5" x14ac:dyDescent="0.2">
      <c r="A996" s="325"/>
      <c r="B996" s="48" t="s">
        <v>815</v>
      </c>
      <c r="C996" s="66"/>
      <c r="D996" s="67"/>
      <c r="E996" s="144"/>
      <c r="F996" s="68"/>
    </row>
    <row r="997" spans="1:6" s="69" customFormat="1" ht="28.5" x14ac:dyDescent="0.2">
      <c r="A997" s="325"/>
      <c r="B997" s="48" t="s">
        <v>816</v>
      </c>
      <c r="C997" s="66"/>
      <c r="D997" s="67"/>
      <c r="E997" s="144"/>
      <c r="F997" s="68"/>
    </row>
    <row r="998" spans="1:6" s="69" customFormat="1" x14ac:dyDescent="0.2">
      <c r="A998" s="325"/>
      <c r="B998" s="49"/>
      <c r="C998" s="66"/>
      <c r="D998" s="67"/>
      <c r="E998" s="144"/>
      <c r="F998" s="68"/>
    </row>
    <row r="999" spans="1:6" s="69" customFormat="1" x14ac:dyDescent="0.2">
      <c r="A999" s="325"/>
      <c r="B999" s="327" t="s">
        <v>817</v>
      </c>
      <c r="C999" s="66"/>
      <c r="D999" s="67"/>
      <c r="E999" s="144"/>
      <c r="F999" s="68"/>
    </row>
    <row r="1000" spans="1:6" s="69" customFormat="1" ht="28.5" x14ac:dyDescent="0.2">
      <c r="A1000" s="325"/>
      <c r="B1000" s="360" t="s">
        <v>818</v>
      </c>
      <c r="C1000" s="66"/>
      <c r="D1000" s="67"/>
      <c r="E1000" s="144"/>
      <c r="F1000" s="68"/>
    </row>
    <row r="1001" spans="1:6" s="69" customFormat="1" ht="28.5" x14ac:dyDescent="0.2">
      <c r="A1001" s="325"/>
      <c r="B1001" s="360" t="s">
        <v>819</v>
      </c>
      <c r="C1001" s="66"/>
      <c r="D1001" s="67"/>
      <c r="E1001" s="144"/>
      <c r="F1001" s="68"/>
    </row>
    <row r="1002" spans="1:6" s="69" customFormat="1" ht="85.5" x14ac:dyDescent="0.2">
      <c r="A1002" s="325"/>
      <c r="B1002" s="360" t="s">
        <v>820</v>
      </c>
      <c r="C1002" s="66"/>
      <c r="D1002" s="67"/>
      <c r="E1002" s="144"/>
      <c r="F1002" s="68"/>
    </row>
    <row r="1003" spans="1:6" s="69" customFormat="1" ht="85.5" x14ac:dyDescent="0.2">
      <c r="A1003" s="325"/>
      <c r="B1003" s="360" t="s">
        <v>821</v>
      </c>
      <c r="C1003" s="66"/>
      <c r="D1003" s="67"/>
      <c r="E1003" s="144"/>
      <c r="F1003" s="68"/>
    </row>
    <row r="1004" spans="1:6" s="69" customFormat="1" ht="42.75" x14ac:dyDescent="0.2">
      <c r="A1004" s="325"/>
      <c r="B1004" s="360" t="s">
        <v>822</v>
      </c>
      <c r="C1004" s="66"/>
      <c r="D1004" s="67"/>
      <c r="E1004" s="144"/>
      <c r="F1004" s="68"/>
    </row>
    <row r="1005" spans="1:6" s="69" customFormat="1" ht="42.75" x14ac:dyDescent="0.2">
      <c r="A1005" s="325"/>
      <c r="B1005" s="360" t="s">
        <v>823</v>
      </c>
      <c r="C1005" s="66"/>
      <c r="D1005" s="67"/>
      <c r="E1005" s="144"/>
      <c r="F1005" s="68"/>
    </row>
    <row r="1006" spans="1:6" s="69" customFormat="1" ht="85.5" x14ac:dyDescent="0.2">
      <c r="A1006" s="325"/>
      <c r="B1006" s="360" t="s">
        <v>824</v>
      </c>
      <c r="C1006" s="66"/>
      <c r="D1006" s="67"/>
      <c r="E1006" s="144"/>
      <c r="F1006" s="68"/>
    </row>
    <row r="1007" spans="1:6" s="69" customFormat="1" ht="71.25" x14ac:dyDescent="0.2">
      <c r="A1007" s="325"/>
      <c r="B1007" s="360" t="s">
        <v>825</v>
      </c>
      <c r="C1007" s="66"/>
      <c r="D1007" s="67"/>
      <c r="E1007" s="144"/>
      <c r="F1007" s="68"/>
    </row>
    <row r="1008" spans="1:6" s="69" customFormat="1" ht="42.75" x14ac:dyDescent="0.2">
      <c r="A1008" s="325"/>
      <c r="B1008" s="360" t="s">
        <v>826</v>
      </c>
      <c r="C1008" s="66"/>
      <c r="D1008" s="67"/>
      <c r="E1008" s="144"/>
      <c r="F1008" s="68"/>
    </row>
    <row r="1009" spans="1:6" s="69" customFormat="1" ht="28.5" x14ac:dyDescent="0.2">
      <c r="A1009" s="325"/>
      <c r="B1009" s="360" t="s">
        <v>827</v>
      </c>
      <c r="C1009" s="66"/>
      <c r="D1009" s="67"/>
      <c r="E1009" s="144"/>
      <c r="F1009" s="68"/>
    </row>
    <row r="1010" spans="1:6" s="69" customFormat="1" x14ac:dyDescent="0.2">
      <c r="A1010" s="325"/>
      <c r="B1010" s="49"/>
      <c r="C1010" s="66"/>
      <c r="D1010" s="67"/>
      <c r="E1010" s="144"/>
      <c r="F1010" s="68"/>
    </row>
    <row r="1011" spans="1:6" s="69" customFormat="1" x14ac:dyDescent="0.2">
      <c r="A1011" s="325"/>
      <c r="B1011" s="361" t="s">
        <v>828</v>
      </c>
      <c r="C1011" s="66"/>
      <c r="D1011" s="67"/>
      <c r="E1011" s="144"/>
      <c r="F1011" s="68"/>
    </row>
    <row r="1012" spans="1:6" s="69" customFormat="1" ht="85.5" x14ac:dyDescent="0.2">
      <c r="A1012" s="325"/>
      <c r="B1012" s="360" t="s">
        <v>829</v>
      </c>
      <c r="C1012" s="66"/>
      <c r="D1012" s="67"/>
      <c r="E1012" s="144"/>
      <c r="F1012" s="68"/>
    </row>
    <row r="1013" spans="1:6" s="69" customFormat="1" ht="42.75" x14ac:dyDescent="0.2">
      <c r="A1013" s="325"/>
      <c r="B1013" s="360" t="s">
        <v>830</v>
      </c>
      <c r="C1013" s="66"/>
      <c r="D1013" s="67"/>
      <c r="E1013" s="144"/>
      <c r="F1013" s="68"/>
    </row>
    <row r="1014" spans="1:6" s="69" customFormat="1" ht="71.25" x14ac:dyDescent="0.2">
      <c r="A1014" s="325"/>
      <c r="B1014" s="360" t="s">
        <v>831</v>
      </c>
      <c r="C1014" s="66"/>
      <c r="D1014" s="67"/>
      <c r="E1014" s="144"/>
      <c r="F1014" s="68"/>
    </row>
    <row r="1015" spans="1:6" s="69" customFormat="1" ht="71.25" x14ac:dyDescent="0.2">
      <c r="A1015" s="325"/>
      <c r="B1015" s="360" t="s">
        <v>833</v>
      </c>
      <c r="C1015" s="66"/>
      <c r="D1015" s="67"/>
      <c r="E1015" s="144"/>
      <c r="F1015" s="68"/>
    </row>
    <row r="1016" spans="1:6" s="69" customFormat="1" ht="114" x14ac:dyDescent="0.2">
      <c r="A1016" s="325"/>
      <c r="B1016" s="360" t="s">
        <v>832</v>
      </c>
      <c r="C1016" s="66"/>
      <c r="D1016" s="67"/>
      <c r="E1016" s="144"/>
      <c r="F1016" s="68"/>
    </row>
    <row r="1017" spans="1:6" s="69" customFormat="1" ht="71.25" x14ac:dyDescent="0.2">
      <c r="A1017" s="325"/>
      <c r="B1017" s="360" t="s">
        <v>834</v>
      </c>
      <c r="C1017" s="66"/>
      <c r="D1017" s="67"/>
      <c r="E1017" s="144"/>
      <c r="F1017" s="68"/>
    </row>
    <row r="1018" spans="1:6" s="69" customFormat="1" ht="99.75" x14ac:dyDescent="0.2">
      <c r="A1018" s="325"/>
      <c r="B1018" s="360" t="s">
        <v>835</v>
      </c>
      <c r="C1018" s="66"/>
      <c r="D1018" s="67"/>
      <c r="E1018" s="144"/>
      <c r="F1018" s="68"/>
    </row>
    <row r="1019" spans="1:6" s="69" customFormat="1" x14ac:dyDescent="0.2">
      <c r="A1019" s="325"/>
      <c r="B1019" s="49"/>
      <c r="C1019" s="66"/>
      <c r="D1019" s="67"/>
      <c r="E1019" s="144"/>
      <c r="F1019" s="68"/>
    </row>
    <row r="1020" spans="1:6" s="69" customFormat="1" x14ac:dyDescent="0.2">
      <c r="A1020" s="325"/>
      <c r="B1020" s="327" t="s">
        <v>836</v>
      </c>
      <c r="C1020" s="66"/>
      <c r="D1020" s="67"/>
      <c r="E1020" s="144"/>
      <c r="F1020" s="68"/>
    </row>
    <row r="1021" spans="1:6" s="69" customFormat="1" ht="42.75" x14ac:dyDescent="0.2">
      <c r="A1021" s="325"/>
      <c r="B1021" s="360" t="s">
        <v>837</v>
      </c>
      <c r="C1021" s="66"/>
      <c r="D1021" s="67"/>
      <c r="E1021" s="144"/>
      <c r="F1021" s="68"/>
    </row>
    <row r="1022" spans="1:6" s="69" customFormat="1" ht="114" x14ac:dyDescent="0.2">
      <c r="A1022" s="325"/>
      <c r="B1022" s="360" t="s">
        <v>838</v>
      </c>
      <c r="C1022" s="66"/>
      <c r="D1022" s="67"/>
      <c r="E1022" s="144"/>
      <c r="F1022" s="68"/>
    </row>
    <row r="1023" spans="1:6" s="69" customFormat="1" ht="114" x14ac:dyDescent="0.2">
      <c r="A1023" s="325"/>
      <c r="B1023" s="360" t="s">
        <v>839</v>
      </c>
      <c r="C1023" s="66"/>
      <c r="D1023" s="67"/>
      <c r="E1023" s="144"/>
      <c r="F1023" s="68"/>
    </row>
    <row r="1024" spans="1:6" s="69" customFormat="1" ht="42.75" x14ac:dyDescent="0.2">
      <c r="A1024" s="325"/>
      <c r="B1024" s="360" t="s">
        <v>840</v>
      </c>
      <c r="C1024" s="66"/>
      <c r="D1024" s="67"/>
      <c r="E1024" s="144"/>
      <c r="F1024" s="68"/>
    </row>
    <row r="1025" spans="1:6" s="69" customFormat="1" x14ac:dyDescent="0.2">
      <c r="A1025" s="325"/>
      <c r="B1025" s="49"/>
      <c r="C1025" s="66"/>
      <c r="D1025" s="67"/>
      <c r="E1025" s="144"/>
      <c r="F1025" s="68"/>
    </row>
    <row r="1026" spans="1:6" s="69" customFormat="1" x14ac:dyDescent="0.2">
      <c r="A1026" s="325"/>
      <c r="B1026" s="362" t="s">
        <v>841</v>
      </c>
      <c r="C1026" s="66"/>
      <c r="D1026" s="67"/>
      <c r="E1026" s="144"/>
      <c r="F1026" s="68"/>
    </row>
    <row r="1027" spans="1:6" s="69" customFormat="1" ht="71.25" x14ac:dyDescent="0.2">
      <c r="A1027" s="325"/>
      <c r="B1027" s="360" t="s">
        <v>842</v>
      </c>
      <c r="C1027" s="66"/>
      <c r="D1027" s="67"/>
      <c r="E1027" s="144"/>
      <c r="F1027" s="68"/>
    </row>
    <row r="1028" spans="1:6" s="69" customFormat="1" ht="99.75" x14ac:dyDescent="0.2">
      <c r="A1028" s="325"/>
      <c r="B1028" s="360" t="s">
        <v>843</v>
      </c>
      <c r="C1028" s="66"/>
      <c r="D1028" s="67"/>
      <c r="E1028" s="144"/>
      <c r="F1028" s="68"/>
    </row>
    <row r="1029" spans="1:6" s="69" customFormat="1" ht="85.5" x14ac:dyDescent="0.2">
      <c r="A1029" s="325"/>
      <c r="B1029" s="360" t="s">
        <v>844</v>
      </c>
      <c r="C1029" s="66"/>
      <c r="D1029" s="67"/>
      <c r="E1029" s="144"/>
      <c r="F1029" s="68"/>
    </row>
    <row r="1030" spans="1:6" s="69" customFormat="1" ht="28.5" x14ac:dyDescent="0.2">
      <c r="A1030" s="325"/>
      <c r="B1030" s="360" t="s">
        <v>845</v>
      </c>
      <c r="C1030" s="66"/>
      <c r="D1030" s="67"/>
      <c r="E1030" s="144"/>
      <c r="F1030" s="68"/>
    </row>
    <row r="1031" spans="1:6" s="69" customFormat="1" x14ac:dyDescent="0.2">
      <c r="A1031" s="325"/>
      <c r="B1031" s="360"/>
      <c r="C1031" s="66"/>
      <c r="D1031" s="67"/>
      <c r="E1031" s="144"/>
      <c r="F1031" s="68"/>
    </row>
    <row r="1032" spans="1:6" s="69" customFormat="1" x14ac:dyDescent="0.2">
      <c r="A1032" s="325"/>
      <c r="B1032" s="362" t="s">
        <v>846</v>
      </c>
      <c r="C1032" s="66"/>
      <c r="D1032" s="67"/>
      <c r="E1032" s="144"/>
      <c r="F1032" s="68"/>
    </row>
    <row r="1033" spans="1:6" s="69" customFormat="1" ht="57" x14ac:dyDescent="0.2">
      <c r="A1033" s="325"/>
      <c r="B1033" s="360" t="s">
        <v>847</v>
      </c>
      <c r="C1033" s="66"/>
      <c r="D1033" s="67"/>
      <c r="E1033" s="144"/>
      <c r="F1033" s="68"/>
    </row>
    <row r="1034" spans="1:6" s="69" customFormat="1" ht="85.5" x14ac:dyDescent="0.2">
      <c r="A1034" s="325"/>
      <c r="B1034" s="360" t="s">
        <v>848</v>
      </c>
      <c r="C1034" s="66"/>
      <c r="D1034" s="67"/>
      <c r="E1034" s="144"/>
      <c r="F1034" s="68"/>
    </row>
    <row r="1035" spans="1:6" s="69" customFormat="1" ht="28.5" x14ac:dyDescent="0.2">
      <c r="A1035" s="325"/>
      <c r="B1035" s="360" t="s">
        <v>849</v>
      </c>
      <c r="C1035" s="66"/>
      <c r="D1035" s="67"/>
      <c r="E1035" s="144"/>
      <c r="F1035" s="68"/>
    </row>
    <row r="1036" spans="1:6" s="69" customFormat="1" x14ac:dyDescent="0.2">
      <c r="A1036" s="325"/>
      <c r="B1036" s="165"/>
      <c r="C1036" s="66"/>
      <c r="D1036" s="67"/>
      <c r="E1036" s="51"/>
      <c r="F1036" s="68"/>
    </row>
    <row r="1037" spans="1:6" s="69" customFormat="1" x14ac:dyDescent="0.2">
      <c r="A1037" s="276">
        <v>14.2</v>
      </c>
      <c r="B1037" s="306" t="s">
        <v>429</v>
      </c>
      <c r="C1037" s="66"/>
      <c r="D1037" s="67"/>
      <c r="E1037" s="51"/>
      <c r="F1037" s="68"/>
    </row>
    <row r="1038" spans="1:6" s="69" customFormat="1" x14ac:dyDescent="0.2">
      <c r="A1038" s="272" t="s">
        <v>220</v>
      </c>
      <c r="B1038" s="327" t="s">
        <v>653</v>
      </c>
      <c r="C1038" s="66"/>
      <c r="D1038" s="67"/>
      <c r="E1038" s="51"/>
      <c r="F1038" s="68"/>
    </row>
    <row r="1039" spans="1:6" s="69" customFormat="1" ht="114" x14ac:dyDescent="0.2">
      <c r="A1039" s="58">
        <v>1</v>
      </c>
      <c r="B1039" s="70" t="s">
        <v>652</v>
      </c>
      <c r="C1039" s="66" t="s">
        <v>0</v>
      </c>
      <c r="D1039" s="67">
        <v>1</v>
      </c>
      <c r="E1039" s="51"/>
      <c r="F1039" s="68"/>
    </row>
    <row r="1040" spans="1:6" s="69" customFormat="1" x14ac:dyDescent="0.2">
      <c r="A1040" s="58"/>
      <c r="B1040" s="70"/>
      <c r="C1040" s="66"/>
      <c r="D1040" s="67"/>
      <c r="E1040" s="51"/>
      <c r="F1040" s="68"/>
    </row>
    <row r="1041" spans="1:6" s="69" customFormat="1" x14ac:dyDescent="0.2">
      <c r="A1041" s="58" t="s">
        <v>426</v>
      </c>
      <c r="B1041" s="327" t="s">
        <v>518</v>
      </c>
      <c r="C1041" s="66"/>
      <c r="D1041" s="67"/>
      <c r="E1041" s="51"/>
      <c r="F1041" s="68"/>
    </row>
    <row r="1042" spans="1:6" s="69" customFormat="1" x14ac:dyDescent="0.2">
      <c r="A1042" s="58"/>
      <c r="B1042" s="327" t="s">
        <v>664</v>
      </c>
      <c r="C1042" s="66"/>
      <c r="D1042" s="67"/>
      <c r="E1042" s="51"/>
      <c r="F1042" s="68"/>
    </row>
    <row r="1043" spans="1:6" s="69" customFormat="1" x14ac:dyDescent="0.2">
      <c r="A1043" s="58">
        <v>1</v>
      </c>
      <c r="B1043" s="70" t="s">
        <v>654</v>
      </c>
      <c r="C1043" s="144" t="s">
        <v>217</v>
      </c>
      <c r="D1043" s="67">
        <v>4</v>
      </c>
      <c r="E1043" s="51"/>
      <c r="F1043" s="68"/>
    </row>
    <row r="1044" spans="1:6" s="69" customFormat="1" x14ac:dyDescent="0.2">
      <c r="A1044" s="58">
        <v>2</v>
      </c>
      <c r="B1044" s="70" t="s">
        <v>655</v>
      </c>
      <c r="C1044" s="144" t="s">
        <v>217</v>
      </c>
      <c r="D1044" s="67">
        <v>1</v>
      </c>
      <c r="E1044" s="51"/>
      <c r="F1044" s="68"/>
    </row>
    <row r="1045" spans="1:6" s="69" customFormat="1" x14ac:dyDescent="0.2">
      <c r="A1045" s="58">
        <v>3</v>
      </c>
      <c r="B1045" s="70" t="s">
        <v>656</v>
      </c>
      <c r="C1045" s="144" t="s">
        <v>217</v>
      </c>
      <c r="D1045" s="67">
        <v>1</v>
      </c>
      <c r="E1045" s="51"/>
      <c r="F1045" s="68"/>
    </row>
    <row r="1046" spans="1:6" s="69" customFormat="1" x14ac:dyDescent="0.2">
      <c r="A1046" s="58">
        <v>4</v>
      </c>
      <c r="B1046" s="70" t="s">
        <v>657</v>
      </c>
      <c r="C1046" s="144" t="s">
        <v>217</v>
      </c>
      <c r="D1046" s="67">
        <v>1</v>
      </c>
      <c r="E1046" s="51"/>
      <c r="F1046" s="68"/>
    </row>
    <row r="1047" spans="1:6" s="69" customFormat="1" x14ac:dyDescent="0.2">
      <c r="A1047" s="58">
        <v>5</v>
      </c>
      <c r="B1047" s="70" t="s">
        <v>658</v>
      </c>
      <c r="C1047" s="144" t="s">
        <v>217</v>
      </c>
      <c r="D1047" s="67">
        <v>1</v>
      </c>
      <c r="E1047" s="51"/>
      <c r="F1047" s="68"/>
    </row>
    <row r="1048" spans="1:6" s="69" customFormat="1" x14ac:dyDescent="0.2">
      <c r="A1048" s="58">
        <v>6</v>
      </c>
      <c r="B1048" s="70" t="s">
        <v>659</v>
      </c>
      <c r="C1048" s="144" t="s">
        <v>217</v>
      </c>
      <c r="D1048" s="67">
        <v>1</v>
      </c>
      <c r="E1048" s="51"/>
      <c r="F1048" s="68"/>
    </row>
    <row r="1049" spans="1:6" s="69" customFormat="1" ht="28.5" x14ac:dyDescent="0.2">
      <c r="A1049" s="58">
        <v>7</v>
      </c>
      <c r="B1049" s="70" t="s">
        <v>660</v>
      </c>
      <c r="C1049" s="144" t="s">
        <v>217</v>
      </c>
      <c r="D1049" s="67">
        <v>1</v>
      </c>
      <c r="E1049" s="51"/>
      <c r="F1049" s="68"/>
    </row>
    <row r="1050" spans="1:6" s="69" customFormat="1" x14ac:dyDescent="0.2">
      <c r="A1050" s="58">
        <v>8</v>
      </c>
      <c r="B1050" s="70" t="s">
        <v>661</v>
      </c>
      <c r="C1050" s="144" t="s">
        <v>217</v>
      </c>
      <c r="D1050" s="67">
        <v>1</v>
      </c>
      <c r="E1050" s="51"/>
      <c r="F1050" s="68"/>
    </row>
    <row r="1051" spans="1:6" s="69" customFormat="1" x14ac:dyDescent="0.2">
      <c r="A1051" s="58">
        <v>9</v>
      </c>
      <c r="B1051" s="70" t="s">
        <v>662</v>
      </c>
      <c r="C1051" s="144" t="s">
        <v>217</v>
      </c>
      <c r="D1051" s="67">
        <v>1</v>
      </c>
      <c r="E1051" s="51"/>
      <c r="F1051" s="68"/>
    </row>
    <row r="1052" spans="1:6" s="69" customFormat="1" ht="28.5" x14ac:dyDescent="0.2">
      <c r="A1052" s="58">
        <v>10</v>
      </c>
      <c r="B1052" s="70" t="s">
        <v>663</v>
      </c>
      <c r="C1052" s="144" t="s">
        <v>217</v>
      </c>
      <c r="D1052" s="67">
        <v>1</v>
      </c>
      <c r="E1052" s="51"/>
      <c r="F1052" s="68"/>
    </row>
    <row r="1053" spans="1:6" s="69" customFormat="1" x14ac:dyDescent="0.2">
      <c r="A1053" s="58"/>
      <c r="B1053" s="70"/>
      <c r="C1053" s="66"/>
      <c r="D1053" s="67"/>
      <c r="E1053" s="51"/>
      <c r="F1053" s="68"/>
    </row>
    <row r="1054" spans="1:6" s="69" customFormat="1" x14ac:dyDescent="0.2">
      <c r="A1054" s="58" t="s">
        <v>427</v>
      </c>
      <c r="B1054" s="65" t="s">
        <v>665</v>
      </c>
      <c r="C1054" s="66"/>
      <c r="D1054" s="67"/>
      <c r="E1054" s="51"/>
      <c r="F1054" s="68"/>
    </row>
    <row r="1055" spans="1:6" s="69" customFormat="1" x14ac:dyDescent="0.2">
      <c r="A1055" s="58">
        <v>1</v>
      </c>
      <c r="B1055" s="70" t="s">
        <v>666</v>
      </c>
      <c r="C1055" s="144" t="s">
        <v>217</v>
      </c>
      <c r="D1055" s="67">
        <v>5</v>
      </c>
      <c r="E1055" s="51"/>
      <c r="F1055" s="68"/>
    </row>
    <row r="1056" spans="1:6" s="69" customFormat="1" x14ac:dyDescent="0.2">
      <c r="A1056" s="58">
        <v>2</v>
      </c>
      <c r="B1056" s="70" t="s">
        <v>667</v>
      </c>
      <c r="C1056" s="144" t="s">
        <v>217</v>
      </c>
      <c r="D1056" s="67">
        <v>1</v>
      </c>
      <c r="E1056" s="51"/>
      <c r="F1056" s="68"/>
    </row>
    <row r="1057" spans="1:6" s="69" customFormat="1" x14ac:dyDescent="0.2">
      <c r="A1057" s="58">
        <v>3</v>
      </c>
      <c r="B1057" s="70" t="s">
        <v>668</v>
      </c>
      <c r="C1057" s="144" t="s">
        <v>217</v>
      </c>
      <c r="D1057" s="67">
        <v>1</v>
      </c>
      <c r="E1057" s="51"/>
      <c r="F1057" s="68"/>
    </row>
    <row r="1058" spans="1:6" s="69" customFormat="1" x14ac:dyDescent="0.2">
      <c r="A1058" s="58">
        <v>4</v>
      </c>
      <c r="B1058" s="70" t="s">
        <v>669</v>
      </c>
      <c r="C1058" s="144" t="s">
        <v>217</v>
      </c>
      <c r="D1058" s="67">
        <v>1</v>
      </c>
      <c r="E1058" s="51"/>
      <c r="F1058" s="68"/>
    </row>
    <row r="1059" spans="1:6" s="69" customFormat="1" x14ac:dyDescent="0.2">
      <c r="A1059" s="58">
        <v>5</v>
      </c>
      <c r="B1059" s="70" t="s">
        <v>662</v>
      </c>
      <c r="C1059" s="144" t="s">
        <v>217</v>
      </c>
      <c r="D1059" s="67">
        <v>1</v>
      </c>
      <c r="E1059" s="51"/>
      <c r="F1059" s="68"/>
    </row>
    <row r="1060" spans="1:6" s="69" customFormat="1" x14ac:dyDescent="0.2">
      <c r="A1060" s="58"/>
      <c r="B1060" s="70"/>
      <c r="C1060" s="66"/>
      <c r="D1060" s="67"/>
      <c r="E1060" s="51"/>
      <c r="F1060" s="68"/>
    </row>
    <row r="1061" spans="1:6" s="69" customFormat="1" x14ac:dyDescent="0.2">
      <c r="A1061" s="58" t="s">
        <v>428</v>
      </c>
      <c r="B1061" s="65" t="s">
        <v>670</v>
      </c>
      <c r="C1061" s="66"/>
      <c r="D1061" s="67"/>
      <c r="E1061" s="51"/>
      <c r="F1061" s="68"/>
    </row>
    <row r="1062" spans="1:6" s="69" customFormat="1" ht="28.5" x14ac:dyDescent="0.2">
      <c r="A1062" s="58">
        <v>1</v>
      </c>
      <c r="B1062" s="70" t="s">
        <v>672</v>
      </c>
      <c r="C1062" s="144" t="s">
        <v>217</v>
      </c>
      <c r="D1062" s="67">
        <v>9</v>
      </c>
      <c r="E1062" s="51"/>
      <c r="F1062" s="68"/>
    </row>
    <row r="1063" spans="1:6" s="69" customFormat="1" x14ac:dyDescent="0.2">
      <c r="A1063" s="58">
        <v>2</v>
      </c>
      <c r="B1063" s="70" t="s">
        <v>673</v>
      </c>
      <c r="C1063" s="144" t="s">
        <v>217</v>
      </c>
      <c r="D1063" s="67">
        <v>1</v>
      </c>
      <c r="E1063" s="51"/>
      <c r="F1063" s="68"/>
    </row>
    <row r="1064" spans="1:6" s="69" customFormat="1" x14ac:dyDescent="0.2">
      <c r="A1064" s="58"/>
      <c r="B1064" s="70"/>
      <c r="C1064" s="66"/>
      <c r="D1064" s="67"/>
      <c r="E1064" s="51"/>
      <c r="F1064" s="68"/>
    </row>
    <row r="1065" spans="1:6" s="69" customFormat="1" x14ac:dyDescent="0.2">
      <c r="A1065" s="58" t="s">
        <v>671</v>
      </c>
      <c r="B1065" s="65" t="s">
        <v>674</v>
      </c>
      <c r="C1065" s="66"/>
      <c r="D1065" s="67"/>
      <c r="E1065" s="51"/>
      <c r="F1065" s="68"/>
    </row>
    <row r="1066" spans="1:6" s="69" customFormat="1" x14ac:dyDescent="0.2">
      <c r="A1066" s="58">
        <v>1</v>
      </c>
      <c r="B1066" s="70" t="s">
        <v>676</v>
      </c>
      <c r="C1066" s="144" t="s">
        <v>217</v>
      </c>
      <c r="D1066" s="67">
        <v>4</v>
      </c>
      <c r="E1066" s="51"/>
      <c r="F1066" s="68"/>
    </row>
    <row r="1067" spans="1:6" s="69" customFormat="1" x14ac:dyDescent="0.2">
      <c r="A1067" s="58">
        <v>2</v>
      </c>
      <c r="B1067" s="70" t="s">
        <v>677</v>
      </c>
      <c r="C1067" s="144" t="s">
        <v>217</v>
      </c>
      <c r="D1067" s="67">
        <v>1</v>
      </c>
      <c r="E1067" s="51"/>
      <c r="F1067" s="68"/>
    </row>
    <row r="1068" spans="1:6" s="69" customFormat="1" x14ac:dyDescent="0.2">
      <c r="A1068" s="58">
        <v>3</v>
      </c>
      <c r="B1068" s="70" t="s">
        <v>678</v>
      </c>
      <c r="C1068" s="144" t="s">
        <v>217</v>
      </c>
      <c r="D1068" s="67">
        <v>2</v>
      </c>
      <c r="E1068" s="51"/>
      <c r="F1068" s="68"/>
    </row>
    <row r="1069" spans="1:6" s="69" customFormat="1" x14ac:dyDescent="0.2">
      <c r="A1069" s="58">
        <v>4</v>
      </c>
      <c r="B1069" s="70" t="s">
        <v>679</v>
      </c>
      <c r="C1069" s="144" t="s">
        <v>217</v>
      </c>
      <c r="D1069" s="67">
        <v>1</v>
      </c>
      <c r="E1069" s="51"/>
      <c r="F1069" s="68"/>
    </row>
    <row r="1070" spans="1:6" s="69" customFormat="1" x14ac:dyDescent="0.2">
      <c r="A1070" s="58">
        <v>5</v>
      </c>
      <c r="B1070" s="70" t="s">
        <v>680</v>
      </c>
      <c r="C1070" s="144" t="s">
        <v>217</v>
      </c>
      <c r="D1070" s="67">
        <v>1</v>
      </c>
      <c r="E1070" s="51"/>
      <c r="F1070" s="68"/>
    </row>
    <row r="1071" spans="1:6" s="69" customFormat="1" x14ac:dyDescent="0.2">
      <c r="A1071" s="58">
        <v>6</v>
      </c>
      <c r="B1071" s="70" t="s">
        <v>681</v>
      </c>
      <c r="C1071" s="144" t="s">
        <v>217</v>
      </c>
      <c r="D1071" s="67">
        <v>4</v>
      </c>
      <c r="E1071" s="51"/>
      <c r="F1071" s="68"/>
    </row>
    <row r="1072" spans="1:6" s="69" customFormat="1" x14ac:dyDescent="0.2">
      <c r="A1072" s="58"/>
      <c r="B1072" s="70"/>
      <c r="C1072" s="66"/>
      <c r="D1072" s="67"/>
      <c r="E1072" s="51"/>
      <c r="F1072" s="68"/>
    </row>
    <row r="1073" spans="1:6" s="69" customFormat="1" x14ac:dyDescent="0.2">
      <c r="A1073" s="58" t="s">
        <v>675</v>
      </c>
      <c r="B1073" s="65" t="s">
        <v>682</v>
      </c>
      <c r="C1073" s="66"/>
      <c r="D1073" s="67"/>
      <c r="E1073" s="51"/>
      <c r="F1073" s="68"/>
    </row>
    <row r="1074" spans="1:6" s="69" customFormat="1" x14ac:dyDescent="0.2">
      <c r="A1074" s="58">
        <v>1</v>
      </c>
      <c r="B1074" s="70" t="s">
        <v>683</v>
      </c>
      <c r="C1074" s="144" t="s">
        <v>217</v>
      </c>
      <c r="D1074" s="67">
        <v>3</v>
      </c>
      <c r="E1074" s="51"/>
      <c r="F1074" s="68"/>
    </row>
    <row r="1075" spans="1:6" s="69" customFormat="1" x14ac:dyDescent="0.2">
      <c r="A1075" s="58">
        <v>2</v>
      </c>
      <c r="B1075" s="70" t="s">
        <v>684</v>
      </c>
      <c r="C1075" s="144" t="s">
        <v>217</v>
      </c>
      <c r="D1075" s="67">
        <v>1</v>
      </c>
      <c r="E1075" s="51"/>
      <c r="F1075" s="68"/>
    </row>
    <row r="1076" spans="1:6" s="69" customFormat="1" x14ac:dyDescent="0.2">
      <c r="A1076" s="58">
        <v>3</v>
      </c>
      <c r="B1076" s="70" t="s">
        <v>685</v>
      </c>
      <c r="C1076" s="144" t="s">
        <v>217</v>
      </c>
      <c r="D1076" s="67">
        <v>1</v>
      </c>
      <c r="E1076" s="51"/>
      <c r="F1076" s="68"/>
    </row>
    <row r="1077" spans="1:6" s="69" customFormat="1" x14ac:dyDescent="0.2">
      <c r="A1077" s="58">
        <v>4</v>
      </c>
      <c r="B1077" s="70" t="s">
        <v>686</v>
      </c>
      <c r="C1077" s="144" t="s">
        <v>217</v>
      </c>
      <c r="D1077" s="67">
        <v>1</v>
      </c>
      <c r="E1077" s="51"/>
      <c r="F1077" s="68"/>
    </row>
    <row r="1078" spans="1:6" s="69" customFormat="1" x14ac:dyDescent="0.2">
      <c r="A1078" s="58">
        <v>5</v>
      </c>
      <c r="B1078" s="70" t="s">
        <v>687</v>
      </c>
      <c r="C1078" s="144" t="s">
        <v>217</v>
      </c>
      <c r="D1078" s="67">
        <v>1</v>
      </c>
      <c r="E1078" s="51"/>
      <c r="F1078" s="68"/>
    </row>
    <row r="1079" spans="1:6" s="69" customFormat="1" x14ac:dyDescent="0.2">
      <c r="A1079" s="58">
        <v>6</v>
      </c>
      <c r="B1079" s="70" t="s">
        <v>688</v>
      </c>
      <c r="C1079" s="144" t="s">
        <v>217</v>
      </c>
      <c r="D1079" s="67">
        <v>1</v>
      </c>
      <c r="E1079" s="51"/>
      <c r="F1079" s="68"/>
    </row>
    <row r="1080" spans="1:6" s="69" customFormat="1" x14ac:dyDescent="0.2">
      <c r="A1080" s="58">
        <v>7</v>
      </c>
      <c r="B1080" s="70" t="s">
        <v>689</v>
      </c>
      <c r="C1080" s="144" t="s">
        <v>217</v>
      </c>
      <c r="D1080" s="67">
        <v>1</v>
      </c>
      <c r="E1080" s="51"/>
      <c r="F1080" s="68"/>
    </row>
    <row r="1081" spans="1:6" s="69" customFormat="1" x14ac:dyDescent="0.2">
      <c r="A1081" s="58"/>
      <c r="B1081" s="70"/>
      <c r="C1081" s="66"/>
      <c r="D1081" s="67"/>
      <c r="E1081" s="51"/>
      <c r="F1081" s="68"/>
    </row>
    <row r="1082" spans="1:6" s="69" customFormat="1" x14ac:dyDescent="0.2">
      <c r="A1082" s="58" t="s">
        <v>690</v>
      </c>
      <c r="B1082" s="65" t="s">
        <v>692</v>
      </c>
      <c r="C1082" s="66"/>
      <c r="D1082" s="67"/>
      <c r="E1082" s="51"/>
      <c r="F1082" s="68"/>
    </row>
    <row r="1083" spans="1:6" s="69" customFormat="1" ht="99.75" x14ac:dyDescent="0.2">
      <c r="A1083" s="58">
        <v>1</v>
      </c>
      <c r="B1083" s="70" t="s">
        <v>693</v>
      </c>
      <c r="C1083" s="66" t="s">
        <v>0</v>
      </c>
      <c r="D1083" s="67">
        <v>1</v>
      </c>
      <c r="E1083" s="51"/>
      <c r="F1083" s="68"/>
    </row>
    <row r="1084" spans="1:6" s="69" customFormat="1" x14ac:dyDescent="0.2">
      <c r="A1084" s="58">
        <v>2</v>
      </c>
      <c r="B1084" s="70" t="s">
        <v>655</v>
      </c>
      <c r="C1084" s="144" t="s">
        <v>217</v>
      </c>
      <c r="D1084" s="67">
        <v>1</v>
      </c>
      <c r="E1084" s="51"/>
      <c r="F1084" s="68"/>
    </row>
    <row r="1085" spans="1:6" s="69" customFormat="1" x14ac:dyDescent="0.2">
      <c r="A1085" s="58">
        <v>3</v>
      </c>
      <c r="B1085" s="70" t="s">
        <v>694</v>
      </c>
      <c r="C1085" s="144" t="s">
        <v>217</v>
      </c>
      <c r="D1085" s="67">
        <v>1</v>
      </c>
      <c r="E1085" s="51"/>
      <c r="F1085" s="68"/>
    </row>
    <row r="1086" spans="1:6" s="69" customFormat="1" x14ac:dyDescent="0.2">
      <c r="A1086" s="58">
        <v>4</v>
      </c>
      <c r="B1086" s="70" t="s">
        <v>658</v>
      </c>
      <c r="C1086" s="144" t="s">
        <v>217</v>
      </c>
      <c r="D1086" s="67">
        <v>1</v>
      </c>
      <c r="E1086" s="51"/>
      <c r="F1086" s="68"/>
    </row>
    <row r="1087" spans="1:6" s="69" customFormat="1" x14ac:dyDescent="0.2">
      <c r="A1087" s="58">
        <v>5</v>
      </c>
      <c r="B1087" s="70" t="s">
        <v>695</v>
      </c>
      <c r="C1087" s="144" t="s">
        <v>217</v>
      </c>
      <c r="D1087" s="67">
        <v>1</v>
      </c>
      <c r="E1087" s="51"/>
      <c r="F1087" s="68"/>
    </row>
    <row r="1088" spans="1:6" s="69" customFormat="1" ht="28.5" x14ac:dyDescent="0.2">
      <c r="A1088" s="58">
        <v>6</v>
      </c>
      <c r="B1088" s="70" t="s">
        <v>696</v>
      </c>
      <c r="C1088" s="144" t="s">
        <v>217</v>
      </c>
      <c r="D1088" s="67">
        <v>3</v>
      </c>
      <c r="E1088" s="51"/>
      <c r="F1088" s="68"/>
    </row>
    <row r="1089" spans="1:6" s="69" customFormat="1" ht="28.5" x14ac:dyDescent="0.2">
      <c r="A1089" s="58">
        <v>7</v>
      </c>
      <c r="B1089" s="70" t="s">
        <v>697</v>
      </c>
      <c r="C1089" s="144" t="s">
        <v>217</v>
      </c>
      <c r="D1089" s="67">
        <v>2</v>
      </c>
      <c r="E1089" s="51"/>
      <c r="F1089" s="68"/>
    </row>
    <row r="1090" spans="1:6" s="69" customFormat="1" x14ac:dyDescent="0.2">
      <c r="A1090" s="58">
        <v>8</v>
      </c>
      <c r="B1090" s="70" t="s">
        <v>698</v>
      </c>
      <c r="C1090" s="144" t="s">
        <v>217</v>
      </c>
      <c r="D1090" s="67">
        <v>1</v>
      </c>
      <c r="E1090" s="51"/>
      <c r="F1090" s="68"/>
    </row>
    <row r="1091" spans="1:6" s="69" customFormat="1" x14ac:dyDescent="0.2">
      <c r="A1091" s="58">
        <v>9</v>
      </c>
      <c r="B1091" s="70" t="s">
        <v>681</v>
      </c>
      <c r="C1091" s="144" t="s">
        <v>217</v>
      </c>
      <c r="D1091" s="67">
        <v>4</v>
      </c>
      <c r="E1091" s="51"/>
      <c r="F1091" s="68"/>
    </row>
    <row r="1092" spans="1:6" s="69" customFormat="1" x14ac:dyDescent="0.2">
      <c r="A1092" s="58">
        <v>10</v>
      </c>
      <c r="B1092" s="70" t="s">
        <v>699</v>
      </c>
      <c r="C1092" s="144" t="s">
        <v>217</v>
      </c>
      <c r="D1092" s="67">
        <v>1</v>
      </c>
      <c r="E1092" s="51"/>
      <c r="F1092" s="68"/>
    </row>
    <row r="1093" spans="1:6" s="69" customFormat="1" x14ac:dyDescent="0.2">
      <c r="A1093" s="58">
        <v>11</v>
      </c>
      <c r="B1093" s="70" t="s">
        <v>689</v>
      </c>
      <c r="C1093" s="144" t="s">
        <v>217</v>
      </c>
      <c r="D1093" s="67">
        <v>1</v>
      </c>
      <c r="E1093" s="51"/>
      <c r="F1093" s="68"/>
    </row>
    <row r="1094" spans="1:6" s="69" customFormat="1" x14ac:dyDescent="0.2">
      <c r="A1094" s="58"/>
      <c r="B1094" s="70"/>
      <c r="C1094" s="66"/>
      <c r="D1094" s="67"/>
      <c r="E1094" s="51"/>
      <c r="F1094" s="68"/>
    </row>
    <row r="1095" spans="1:6" s="69" customFormat="1" x14ac:dyDescent="0.2">
      <c r="A1095" s="58" t="s">
        <v>691</v>
      </c>
      <c r="B1095" s="70" t="s">
        <v>700</v>
      </c>
      <c r="C1095" s="66"/>
      <c r="D1095" s="67"/>
      <c r="E1095" s="51"/>
      <c r="F1095" s="68"/>
    </row>
    <row r="1096" spans="1:6" s="69" customFormat="1" x14ac:dyDescent="0.2">
      <c r="A1096" s="58">
        <v>1</v>
      </c>
      <c r="B1096" s="70" t="s">
        <v>701</v>
      </c>
      <c r="C1096" s="144" t="s">
        <v>217</v>
      </c>
      <c r="D1096" s="67">
        <v>6</v>
      </c>
      <c r="E1096" s="51"/>
      <c r="F1096" s="68"/>
    </row>
    <row r="1097" spans="1:6" s="69" customFormat="1" x14ac:dyDescent="0.2">
      <c r="A1097" s="58">
        <v>2</v>
      </c>
      <c r="B1097" s="70" t="s">
        <v>702</v>
      </c>
      <c r="C1097" s="144" t="s">
        <v>217</v>
      </c>
      <c r="D1097" s="67">
        <v>1</v>
      </c>
      <c r="E1097" s="51"/>
      <c r="F1097" s="68"/>
    </row>
    <row r="1098" spans="1:6" s="69" customFormat="1" x14ac:dyDescent="0.2">
      <c r="A1098" s="58">
        <v>3</v>
      </c>
      <c r="B1098" s="70" t="s">
        <v>703</v>
      </c>
      <c r="C1098" s="144" t="s">
        <v>217</v>
      </c>
      <c r="D1098" s="67">
        <v>1</v>
      </c>
      <c r="E1098" s="51"/>
      <c r="F1098" s="68"/>
    </row>
    <row r="1099" spans="1:6" s="69" customFormat="1" x14ac:dyDescent="0.2">
      <c r="A1099" s="58">
        <v>4</v>
      </c>
      <c r="B1099" s="70" t="s">
        <v>704</v>
      </c>
      <c r="C1099" s="144" t="s">
        <v>217</v>
      </c>
      <c r="D1099" s="67">
        <v>1</v>
      </c>
      <c r="E1099" s="51"/>
      <c r="F1099" s="68"/>
    </row>
    <row r="1100" spans="1:6" s="69" customFormat="1" x14ac:dyDescent="0.2">
      <c r="A1100" s="58">
        <v>5</v>
      </c>
      <c r="B1100" s="70" t="s">
        <v>705</v>
      </c>
      <c r="C1100" s="144" t="s">
        <v>217</v>
      </c>
      <c r="D1100" s="67">
        <v>1</v>
      </c>
      <c r="E1100" s="51"/>
      <c r="F1100" s="68"/>
    </row>
    <row r="1101" spans="1:6" s="69" customFormat="1" x14ac:dyDescent="0.2">
      <c r="A1101" s="58">
        <v>6</v>
      </c>
      <c r="B1101" s="70" t="s">
        <v>706</v>
      </c>
      <c r="C1101" s="144" t="s">
        <v>217</v>
      </c>
      <c r="D1101" s="67">
        <v>1</v>
      </c>
      <c r="E1101" s="51"/>
      <c r="F1101" s="68"/>
    </row>
    <row r="1102" spans="1:6" s="69" customFormat="1" x14ac:dyDescent="0.2">
      <c r="A1102" s="58">
        <v>7</v>
      </c>
      <c r="B1102" s="70" t="s">
        <v>707</v>
      </c>
      <c r="C1102" s="144" t="s">
        <v>217</v>
      </c>
      <c r="D1102" s="67">
        <v>1</v>
      </c>
      <c r="E1102" s="51"/>
      <c r="F1102" s="68"/>
    </row>
    <row r="1103" spans="1:6" s="69" customFormat="1" ht="28.5" x14ac:dyDescent="0.2">
      <c r="A1103" s="58">
        <v>8</v>
      </c>
      <c r="B1103" s="70" t="s">
        <v>708</v>
      </c>
      <c r="C1103" s="144" t="s">
        <v>217</v>
      </c>
      <c r="D1103" s="67">
        <v>2</v>
      </c>
      <c r="E1103" s="51"/>
      <c r="F1103" s="68"/>
    </row>
    <row r="1104" spans="1:6" s="69" customFormat="1" x14ac:dyDescent="0.2">
      <c r="A1104" s="58">
        <v>9</v>
      </c>
      <c r="B1104" s="70" t="s">
        <v>709</v>
      </c>
      <c r="C1104" s="144" t="s">
        <v>217</v>
      </c>
      <c r="D1104" s="67">
        <v>1</v>
      </c>
      <c r="E1104" s="51"/>
      <c r="F1104" s="68"/>
    </row>
    <row r="1105" spans="1:6" s="69" customFormat="1" x14ac:dyDescent="0.2">
      <c r="A1105" s="58">
        <v>10</v>
      </c>
      <c r="B1105" s="70" t="s">
        <v>710</v>
      </c>
      <c r="C1105" s="144" t="s">
        <v>217</v>
      </c>
      <c r="D1105" s="67">
        <v>1</v>
      </c>
      <c r="E1105" s="51"/>
      <c r="F1105" s="68"/>
    </row>
    <row r="1106" spans="1:6" s="69" customFormat="1" x14ac:dyDescent="0.2">
      <c r="A1106" s="58"/>
      <c r="B1106" s="70"/>
      <c r="C1106" s="66"/>
      <c r="D1106" s="67"/>
      <c r="E1106" s="51"/>
      <c r="F1106" s="68"/>
    </row>
    <row r="1107" spans="1:6" s="69" customFormat="1" x14ac:dyDescent="0.2">
      <c r="A1107" s="276">
        <v>14.3</v>
      </c>
      <c r="B1107" s="306" t="s">
        <v>287</v>
      </c>
      <c r="C1107" s="66"/>
      <c r="D1107" s="67"/>
      <c r="E1107" s="51"/>
      <c r="F1107" s="68"/>
    </row>
    <row r="1108" spans="1:6" s="69" customFormat="1" x14ac:dyDescent="0.2">
      <c r="A1108" s="58"/>
      <c r="B1108" s="70"/>
      <c r="C1108" s="66"/>
      <c r="D1108" s="67"/>
      <c r="E1108" s="51"/>
      <c r="F1108" s="68"/>
    </row>
    <row r="1109" spans="1:6" s="69" customFormat="1" x14ac:dyDescent="0.2">
      <c r="A1109" s="58" t="s">
        <v>711</v>
      </c>
      <c r="B1109" s="65" t="s">
        <v>712</v>
      </c>
      <c r="C1109" s="66"/>
      <c r="D1109" s="67"/>
      <c r="E1109" s="51"/>
      <c r="F1109" s="68"/>
    </row>
    <row r="1110" spans="1:6" s="69" customFormat="1" x14ac:dyDescent="0.2">
      <c r="A1110" s="58">
        <v>1</v>
      </c>
      <c r="B1110" s="70" t="s">
        <v>713</v>
      </c>
      <c r="C1110" s="67" t="s">
        <v>123</v>
      </c>
      <c r="D1110" s="67">
        <v>4</v>
      </c>
      <c r="E1110" s="51"/>
      <c r="F1110" s="68"/>
    </row>
    <row r="1111" spans="1:6" s="69" customFormat="1" x14ac:dyDescent="0.2">
      <c r="A1111" s="58">
        <v>2</v>
      </c>
      <c r="B1111" s="70" t="s">
        <v>714</v>
      </c>
      <c r="C1111" s="67" t="s">
        <v>123</v>
      </c>
      <c r="D1111" s="67">
        <v>2</v>
      </c>
      <c r="E1111" s="51"/>
      <c r="F1111" s="68"/>
    </row>
    <row r="1112" spans="1:6" s="69" customFormat="1" x14ac:dyDescent="0.2">
      <c r="A1112" s="58">
        <v>3</v>
      </c>
      <c r="B1112" s="70" t="s">
        <v>715</v>
      </c>
      <c r="C1112" s="67" t="s">
        <v>123</v>
      </c>
      <c r="D1112" s="67">
        <v>4</v>
      </c>
      <c r="E1112" s="51"/>
      <c r="F1112" s="68"/>
    </row>
    <row r="1113" spans="1:6" s="69" customFormat="1" ht="28.5" x14ac:dyDescent="0.2">
      <c r="A1113" s="58">
        <v>4</v>
      </c>
      <c r="B1113" s="70" t="s">
        <v>716</v>
      </c>
      <c r="C1113" s="67" t="s">
        <v>123</v>
      </c>
      <c r="D1113" s="67">
        <v>4</v>
      </c>
      <c r="E1113" s="51"/>
      <c r="F1113" s="68"/>
    </row>
    <row r="1114" spans="1:6" s="69" customFormat="1" x14ac:dyDescent="0.2">
      <c r="A1114" s="58">
        <v>5</v>
      </c>
      <c r="B1114" s="70" t="s">
        <v>717</v>
      </c>
      <c r="C1114" s="67" t="s">
        <v>123</v>
      </c>
      <c r="D1114" s="67">
        <v>6</v>
      </c>
      <c r="E1114" s="51"/>
      <c r="F1114" s="68"/>
    </row>
    <row r="1115" spans="1:6" s="69" customFormat="1" x14ac:dyDescent="0.2">
      <c r="A1115" s="58">
        <v>6</v>
      </c>
      <c r="B1115" s="70" t="s">
        <v>718</v>
      </c>
      <c r="C1115" s="67" t="s">
        <v>123</v>
      </c>
      <c r="D1115" s="67">
        <v>1</v>
      </c>
      <c r="E1115" s="51"/>
      <c r="F1115" s="68"/>
    </row>
    <row r="1116" spans="1:6" s="69" customFormat="1" x14ac:dyDescent="0.2">
      <c r="A1116" s="58">
        <v>7</v>
      </c>
      <c r="B1116" s="70" t="s">
        <v>719</v>
      </c>
      <c r="C1116" s="67" t="s">
        <v>123</v>
      </c>
      <c r="D1116" s="67">
        <v>4</v>
      </c>
      <c r="E1116" s="51"/>
      <c r="F1116" s="68"/>
    </row>
    <row r="1117" spans="1:6" s="69" customFormat="1" x14ac:dyDescent="0.2">
      <c r="A1117" s="58">
        <v>8</v>
      </c>
      <c r="B1117" s="70" t="s">
        <v>720</v>
      </c>
      <c r="C1117" s="67" t="s">
        <v>123</v>
      </c>
      <c r="D1117" s="67">
        <v>2</v>
      </c>
      <c r="E1117" s="51"/>
      <c r="F1117" s="68"/>
    </row>
    <row r="1118" spans="1:6" s="69" customFormat="1" x14ac:dyDescent="0.2">
      <c r="A1118" s="58">
        <v>9</v>
      </c>
      <c r="B1118" s="70" t="s">
        <v>721</v>
      </c>
      <c r="C1118" s="67" t="s">
        <v>123</v>
      </c>
      <c r="D1118" s="67">
        <v>2</v>
      </c>
      <c r="E1118" s="51"/>
      <c r="F1118" s="68"/>
    </row>
    <row r="1119" spans="1:6" s="69" customFormat="1" ht="28.5" x14ac:dyDescent="0.2">
      <c r="A1119" s="58">
        <v>10</v>
      </c>
      <c r="B1119" s="70" t="s">
        <v>722</v>
      </c>
      <c r="C1119" s="67" t="s">
        <v>123</v>
      </c>
      <c r="D1119" s="67">
        <v>2</v>
      </c>
      <c r="E1119" s="51"/>
      <c r="F1119" s="68"/>
    </row>
    <row r="1120" spans="1:6" s="69" customFormat="1" x14ac:dyDescent="0.2">
      <c r="A1120" s="58">
        <v>11</v>
      </c>
      <c r="B1120" s="70" t="s">
        <v>723</v>
      </c>
      <c r="C1120" s="67" t="s">
        <v>123</v>
      </c>
      <c r="D1120" s="67">
        <v>2</v>
      </c>
      <c r="E1120" s="51"/>
      <c r="F1120" s="68"/>
    </row>
    <row r="1121" spans="1:6" s="69" customFormat="1" x14ac:dyDescent="0.2">
      <c r="A1121" s="58">
        <v>12</v>
      </c>
      <c r="B1121" s="70" t="s">
        <v>724</v>
      </c>
      <c r="C1121" s="67" t="s">
        <v>123</v>
      </c>
      <c r="D1121" s="67">
        <v>1</v>
      </c>
      <c r="E1121" s="51"/>
      <c r="F1121" s="68"/>
    </row>
    <row r="1122" spans="1:6" s="69" customFormat="1" x14ac:dyDescent="0.2">
      <c r="A1122" s="58"/>
      <c r="B1122" s="70"/>
      <c r="C1122" s="66"/>
      <c r="D1122" s="67"/>
      <c r="E1122" s="51"/>
      <c r="F1122" s="68"/>
    </row>
    <row r="1123" spans="1:6" s="69" customFormat="1" x14ac:dyDescent="0.2">
      <c r="A1123" s="58" t="s">
        <v>726</v>
      </c>
      <c r="B1123" s="65" t="s">
        <v>725</v>
      </c>
      <c r="C1123" s="66"/>
      <c r="D1123" s="67"/>
      <c r="E1123" s="51"/>
      <c r="F1123" s="68"/>
    </row>
    <row r="1124" spans="1:6" s="69" customFormat="1" ht="99.75" x14ac:dyDescent="0.2">
      <c r="A1124" s="58">
        <v>1</v>
      </c>
      <c r="B1124" s="70" t="s">
        <v>727</v>
      </c>
      <c r="C1124" s="66" t="s">
        <v>0</v>
      </c>
      <c r="D1124" s="67">
        <v>1</v>
      </c>
      <c r="E1124" s="51"/>
      <c r="F1124" s="68"/>
    </row>
    <row r="1125" spans="1:6" s="69" customFormat="1" x14ac:dyDescent="0.2">
      <c r="A1125" s="58">
        <v>2</v>
      </c>
      <c r="B1125" s="70" t="s">
        <v>728</v>
      </c>
      <c r="C1125" s="67" t="s">
        <v>123</v>
      </c>
      <c r="D1125" s="67">
        <v>1</v>
      </c>
      <c r="E1125" s="51"/>
      <c r="F1125" s="68"/>
    </row>
    <row r="1126" spans="1:6" s="69" customFormat="1" x14ac:dyDescent="0.2">
      <c r="A1126" s="58">
        <v>3</v>
      </c>
      <c r="B1126" s="70" t="s">
        <v>729</v>
      </c>
      <c r="C1126" s="67" t="s">
        <v>123</v>
      </c>
      <c r="D1126" s="67">
        <v>1</v>
      </c>
      <c r="E1126" s="51"/>
      <c r="F1126" s="68"/>
    </row>
    <row r="1127" spans="1:6" s="69" customFormat="1" x14ac:dyDescent="0.2">
      <c r="A1127" s="58"/>
      <c r="B1127" s="70"/>
      <c r="C1127" s="66"/>
      <c r="D1127" s="67"/>
      <c r="E1127" s="51"/>
      <c r="F1127" s="68"/>
    </row>
    <row r="1128" spans="1:6" s="69" customFormat="1" x14ac:dyDescent="0.2">
      <c r="A1128" s="58" t="s">
        <v>731</v>
      </c>
      <c r="B1128" s="65" t="s">
        <v>730</v>
      </c>
      <c r="C1128" s="66"/>
      <c r="D1128" s="67"/>
      <c r="E1128" s="51"/>
      <c r="F1128" s="68"/>
    </row>
    <row r="1129" spans="1:6" s="69" customFormat="1" x14ac:dyDescent="0.2">
      <c r="A1129" s="58">
        <v>1</v>
      </c>
      <c r="B1129" s="70" t="s">
        <v>732</v>
      </c>
      <c r="C1129" s="67" t="s">
        <v>123</v>
      </c>
      <c r="D1129" s="67">
        <v>2</v>
      </c>
      <c r="E1129" s="51"/>
      <c r="F1129" s="68"/>
    </row>
    <row r="1130" spans="1:6" s="69" customFormat="1" x14ac:dyDescent="0.2">
      <c r="A1130" s="58">
        <v>2</v>
      </c>
      <c r="B1130" s="70" t="s">
        <v>733</v>
      </c>
      <c r="C1130" s="67" t="s">
        <v>123</v>
      </c>
      <c r="D1130" s="67">
        <v>3</v>
      </c>
      <c r="E1130" s="51"/>
      <c r="F1130" s="68"/>
    </row>
    <row r="1131" spans="1:6" s="69" customFormat="1" x14ac:dyDescent="0.2">
      <c r="A1131" s="58">
        <v>3</v>
      </c>
      <c r="B1131" s="70" t="s">
        <v>734</v>
      </c>
      <c r="C1131" s="67" t="s">
        <v>123</v>
      </c>
      <c r="D1131" s="67">
        <v>1</v>
      </c>
      <c r="E1131" s="51"/>
      <c r="F1131" s="68"/>
    </row>
    <row r="1132" spans="1:6" s="69" customFormat="1" x14ac:dyDescent="0.2">
      <c r="A1132" s="58">
        <v>4</v>
      </c>
      <c r="B1132" s="70" t="s">
        <v>735</v>
      </c>
      <c r="C1132" s="67" t="s">
        <v>123</v>
      </c>
      <c r="D1132" s="67">
        <v>1</v>
      </c>
      <c r="E1132" s="51"/>
      <c r="F1132" s="68"/>
    </row>
    <row r="1133" spans="1:6" s="69" customFormat="1" x14ac:dyDescent="0.2">
      <c r="A1133" s="58">
        <v>5</v>
      </c>
      <c r="B1133" s="70" t="s">
        <v>736</v>
      </c>
      <c r="C1133" s="67" t="s">
        <v>123</v>
      </c>
      <c r="D1133" s="67">
        <v>1</v>
      </c>
      <c r="E1133" s="51"/>
      <c r="F1133" s="68"/>
    </row>
    <row r="1134" spans="1:6" s="69" customFormat="1" x14ac:dyDescent="0.2">
      <c r="A1134" s="58">
        <v>6</v>
      </c>
      <c r="B1134" s="70" t="s">
        <v>737</v>
      </c>
      <c r="C1134" s="67" t="s">
        <v>123</v>
      </c>
      <c r="D1134" s="67">
        <v>1</v>
      </c>
      <c r="E1134" s="51"/>
      <c r="F1134" s="68"/>
    </row>
    <row r="1135" spans="1:6" s="69" customFormat="1" x14ac:dyDescent="0.2">
      <c r="A1135" s="58">
        <v>7</v>
      </c>
      <c r="B1135" s="70" t="s">
        <v>738</v>
      </c>
      <c r="C1135" s="67" t="s">
        <v>123</v>
      </c>
      <c r="D1135" s="67">
        <v>2</v>
      </c>
      <c r="E1135" s="51"/>
      <c r="F1135" s="68"/>
    </row>
    <row r="1136" spans="1:6" s="69" customFormat="1" ht="28.5" x14ac:dyDescent="0.2">
      <c r="A1136" s="58">
        <v>8</v>
      </c>
      <c r="B1136" s="70" t="s">
        <v>739</v>
      </c>
      <c r="C1136" s="67" t="s">
        <v>123</v>
      </c>
      <c r="D1136" s="67">
        <v>2</v>
      </c>
      <c r="E1136" s="51"/>
      <c r="F1136" s="68"/>
    </row>
    <row r="1137" spans="1:6" s="69" customFormat="1" x14ac:dyDescent="0.2">
      <c r="A1137" s="58">
        <v>9</v>
      </c>
      <c r="B1137" s="70" t="s">
        <v>740</v>
      </c>
      <c r="C1137" s="67" t="s">
        <v>123</v>
      </c>
      <c r="D1137" s="67">
        <v>2</v>
      </c>
      <c r="E1137" s="51"/>
      <c r="F1137" s="68"/>
    </row>
    <row r="1138" spans="1:6" s="69" customFormat="1" x14ac:dyDescent="0.2">
      <c r="A1138" s="58">
        <v>10</v>
      </c>
      <c r="B1138" s="70" t="s">
        <v>741</v>
      </c>
      <c r="C1138" s="67" t="s">
        <v>123</v>
      </c>
      <c r="D1138" s="67">
        <v>2</v>
      </c>
      <c r="E1138" s="51"/>
      <c r="F1138" s="68"/>
    </row>
    <row r="1139" spans="1:6" s="69" customFormat="1" x14ac:dyDescent="0.2">
      <c r="A1139" s="58">
        <v>11</v>
      </c>
      <c r="B1139" s="70" t="s">
        <v>742</v>
      </c>
      <c r="C1139" s="67" t="s">
        <v>123</v>
      </c>
      <c r="D1139" s="67">
        <v>1</v>
      </c>
      <c r="E1139" s="51"/>
      <c r="F1139" s="68"/>
    </row>
    <row r="1140" spans="1:6" s="69" customFormat="1" ht="28.5" x14ac:dyDescent="0.2">
      <c r="A1140" s="58">
        <v>12</v>
      </c>
      <c r="B1140" s="70" t="s">
        <v>743</v>
      </c>
      <c r="C1140" s="67" t="s">
        <v>123</v>
      </c>
      <c r="D1140" s="67">
        <v>2</v>
      </c>
      <c r="E1140" s="51"/>
      <c r="F1140" s="68"/>
    </row>
    <row r="1141" spans="1:6" s="69" customFormat="1" x14ac:dyDescent="0.2">
      <c r="A1141" s="58">
        <v>13</v>
      </c>
      <c r="B1141" s="70" t="s">
        <v>744</v>
      </c>
      <c r="C1141" s="67" t="s">
        <v>123</v>
      </c>
      <c r="D1141" s="67">
        <v>1</v>
      </c>
      <c r="E1141" s="51"/>
      <c r="F1141" s="68"/>
    </row>
    <row r="1142" spans="1:6" s="69" customFormat="1" x14ac:dyDescent="0.2">
      <c r="A1142" s="58">
        <v>14</v>
      </c>
      <c r="B1142" s="70" t="s">
        <v>745</v>
      </c>
      <c r="C1142" s="67" t="s">
        <v>123</v>
      </c>
      <c r="D1142" s="67">
        <v>1</v>
      </c>
      <c r="E1142" s="51"/>
      <c r="F1142" s="68"/>
    </row>
    <row r="1143" spans="1:6" s="69" customFormat="1" x14ac:dyDescent="0.2">
      <c r="A1143" s="58">
        <v>15</v>
      </c>
      <c r="B1143" s="70" t="s">
        <v>746</v>
      </c>
      <c r="C1143" s="67" t="s">
        <v>123</v>
      </c>
      <c r="D1143" s="67">
        <v>1</v>
      </c>
      <c r="E1143" s="51"/>
      <c r="F1143" s="68"/>
    </row>
    <row r="1144" spans="1:6" s="69" customFormat="1" x14ac:dyDescent="0.2">
      <c r="A1144" s="58"/>
      <c r="B1144" s="70"/>
      <c r="C1144" s="66"/>
      <c r="D1144" s="67"/>
      <c r="E1144" s="51"/>
      <c r="F1144" s="68"/>
    </row>
    <row r="1145" spans="1:6" s="69" customFormat="1" x14ac:dyDescent="0.2">
      <c r="A1145" s="58" t="s">
        <v>747</v>
      </c>
      <c r="B1145" s="65" t="s">
        <v>532</v>
      </c>
      <c r="C1145" s="66"/>
      <c r="D1145" s="67"/>
      <c r="E1145" s="51"/>
      <c r="F1145" s="68"/>
    </row>
    <row r="1146" spans="1:6" s="69" customFormat="1" ht="28.5" x14ac:dyDescent="0.2">
      <c r="A1146" s="359">
        <v>1</v>
      </c>
      <c r="B1146" s="70" t="s">
        <v>748</v>
      </c>
      <c r="C1146" s="67" t="s">
        <v>123</v>
      </c>
      <c r="D1146" s="67">
        <v>4</v>
      </c>
      <c r="E1146" s="51"/>
      <c r="F1146" s="68"/>
    </row>
    <row r="1147" spans="1:6" s="69" customFormat="1" ht="28.5" x14ac:dyDescent="0.2">
      <c r="A1147" s="359">
        <v>2</v>
      </c>
      <c r="B1147" s="70" t="s">
        <v>749</v>
      </c>
      <c r="C1147" s="67" t="s">
        <v>123</v>
      </c>
      <c r="D1147" s="67">
        <v>3</v>
      </c>
      <c r="E1147" s="51"/>
      <c r="F1147" s="68"/>
    </row>
    <row r="1148" spans="1:6" s="69" customFormat="1" x14ac:dyDescent="0.2">
      <c r="A1148" s="359">
        <v>3</v>
      </c>
      <c r="B1148" s="70" t="s">
        <v>736</v>
      </c>
      <c r="C1148" s="67" t="s">
        <v>123</v>
      </c>
      <c r="D1148" s="67">
        <v>1</v>
      </c>
      <c r="E1148" s="51"/>
      <c r="F1148" s="68"/>
    </row>
    <row r="1149" spans="1:6" s="69" customFormat="1" ht="28.5" x14ac:dyDescent="0.2">
      <c r="A1149" s="359">
        <v>4</v>
      </c>
      <c r="B1149" s="70" t="s">
        <v>750</v>
      </c>
      <c r="C1149" s="67" t="s">
        <v>123</v>
      </c>
      <c r="D1149" s="67">
        <v>4</v>
      </c>
      <c r="E1149" s="51"/>
      <c r="F1149" s="68"/>
    </row>
    <row r="1150" spans="1:6" s="69" customFormat="1" x14ac:dyDescent="0.2">
      <c r="A1150" s="359">
        <v>5</v>
      </c>
      <c r="B1150" s="70" t="s">
        <v>751</v>
      </c>
      <c r="C1150" s="67" t="s">
        <v>123</v>
      </c>
      <c r="D1150" s="67">
        <v>1</v>
      </c>
      <c r="E1150" s="51"/>
      <c r="F1150" s="68"/>
    </row>
    <row r="1151" spans="1:6" s="69" customFormat="1" x14ac:dyDescent="0.2">
      <c r="A1151" s="359">
        <v>6</v>
      </c>
      <c r="B1151" s="70" t="s">
        <v>662</v>
      </c>
      <c r="C1151" s="67" t="s">
        <v>123</v>
      </c>
      <c r="D1151" s="67">
        <v>1</v>
      </c>
      <c r="E1151" s="51"/>
      <c r="F1151" s="68"/>
    </row>
    <row r="1152" spans="1:6" s="69" customFormat="1" x14ac:dyDescent="0.2">
      <c r="A1152" s="359">
        <v>7</v>
      </c>
      <c r="B1152" s="70" t="s">
        <v>746</v>
      </c>
      <c r="C1152" s="67" t="s">
        <v>123</v>
      </c>
      <c r="D1152" s="67">
        <v>1</v>
      </c>
      <c r="E1152" s="51"/>
      <c r="F1152" s="68"/>
    </row>
    <row r="1153" spans="1:6" s="69" customFormat="1" x14ac:dyDescent="0.2">
      <c r="A1153" s="359"/>
      <c r="B1153" s="70"/>
      <c r="C1153" s="67"/>
      <c r="D1153" s="67"/>
      <c r="E1153" s="51"/>
      <c r="F1153" s="68"/>
    </row>
    <row r="1154" spans="1:6" s="69" customFormat="1" x14ac:dyDescent="0.2">
      <c r="A1154" s="58" t="s">
        <v>753</v>
      </c>
      <c r="B1154" s="65" t="s">
        <v>752</v>
      </c>
      <c r="C1154" s="67"/>
      <c r="D1154" s="67"/>
      <c r="E1154" s="51"/>
      <c r="F1154" s="68"/>
    </row>
    <row r="1155" spans="1:6" s="69" customFormat="1" x14ac:dyDescent="0.2">
      <c r="A1155" s="359">
        <v>1</v>
      </c>
      <c r="B1155" s="70" t="s">
        <v>754</v>
      </c>
      <c r="C1155" s="67" t="s">
        <v>123</v>
      </c>
      <c r="D1155" s="67">
        <v>6</v>
      </c>
      <c r="E1155" s="51"/>
      <c r="F1155" s="68"/>
    </row>
    <row r="1156" spans="1:6" s="69" customFormat="1" x14ac:dyDescent="0.2">
      <c r="A1156" s="359">
        <v>2</v>
      </c>
      <c r="B1156" s="70" t="s">
        <v>755</v>
      </c>
      <c r="C1156" s="67" t="s">
        <v>123</v>
      </c>
      <c r="D1156" s="67">
        <v>4</v>
      </c>
      <c r="E1156" s="51"/>
      <c r="F1156" s="68"/>
    </row>
    <row r="1157" spans="1:6" s="69" customFormat="1" x14ac:dyDescent="0.2">
      <c r="A1157" s="359">
        <v>3</v>
      </c>
      <c r="B1157" s="70" t="s">
        <v>723</v>
      </c>
      <c r="C1157" s="67" t="s">
        <v>123</v>
      </c>
      <c r="D1157" s="67">
        <v>1</v>
      </c>
      <c r="E1157" s="51"/>
      <c r="F1157" s="68"/>
    </row>
    <row r="1158" spans="1:6" s="69" customFormat="1" x14ac:dyDescent="0.2">
      <c r="A1158" s="359"/>
      <c r="B1158" s="70"/>
      <c r="C1158" s="67"/>
      <c r="D1158" s="67"/>
      <c r="E1158" s="51"/>
      <c r="F1158" s="68"/>
    </row>
    <row r="1159" spans="1:6" s="69" customFormat="1" x14ac:dyDescent="0.2">
      <c r="A1159" s="276">
        <v>14.4</v>
      </c>
      <c r="B1159" s="318" t="s">
        <v>296</v>
      </c>
      <c r="C1159" s="67"/>
      <c r="D1159" s="67"/>
      <c r="E1159" s="51"/>
      <c r="F1159" s="68"/>
    </row>
    <row r="1160" spans="1:6" s="69" customFormat="1" x14ac:dyDescent="0.2">
      <c r="A1160" s="58" t="s">
        <v>761</v>
      </c>
      <c r="B1160" s="327" t="s">
        <v>534</v>
      </c>
      <c r="C1160" s="67"/>
      <c r="D1160" s="67"/>
      <c r="E1160" s="51"/>
      <c r="F1160" s="68"/>
    </row>
    <row r="1161" spans="1:6" s="69" customFormat="1" x14ac:dyDescent="0.2">
      <c r="A1161" s="359">
        <v>1</v>
      </c>
      <c r="B1161" s="70" t="s">
        <v>756</v>
      </c>
      <c r="C1161" s="67" t="s">
        <v>123</v>
      </c>
      <c r="D1161" s="67">
        <v>5</v>
      </c>
      <c r="E1161" s="51"/>
      <c r="F1161" s="68"/>
    </row>
    <row r="1162" spans="1:6" s="69" customFormat="1" x14ac:dyDescent="0.2">
      <c r="A1162" s="359">
        <v>2</v>
      </c>
      <c r="B1162" s="70" t="s">
        <v>757</v>
      </c>
      <c r="C1162" s="67" t="s">
        <v>123</v>
      </c>
      <c r="D1162" s="67">
        <v>1</v>
      </c>
      <c r="E1162" s="51"/>
      <c r="F1162" s="68"/>
    </row>
    <row r="1163" spans="1:6" s="69" customFormat="1" ht="28.5" x14ac:dyDescent="0.2">
      <c r="A1163" s="359">
        <v>3</v>
      </c>
      <c r="B1163" s="70" t="s">
        <v>758</v>
      </c>
      <c r="C1163" s="67" t="s">
        <v>123</v>
      </c>
      <c r="D1163" s="67">
        <v>3</v>
      </c>
      <c r="E1163" s="51"/>
      <c r="F1163" s="68"/>
    </row>
    <row r="1164" spans="1:6" s="69" customFormat="1" x14ac:dyDescent="0.2">
      <c r="A1164" s="359">
        <v>4</v>
      </c>
      <c r="B1164" s="70" t="s">
        <v>735</v>
      </c>
      <c r="C1164" s="67" t="s">
        <v>123</v>
      </c>
      <c r="D1164" s="67">
        <v>1</v>
      </c>
      <c r="E1164" s="51"/>
      <c r="F1164" s="68"/>
    </row>
    <row r="1165" spans="1:6" s="69" customFormat="1" ht="28.5" x14ac:dyDescent="0.2">
      <c r="A1165" s="359">
        <v>5</v>
      </c>
      <c r="B1165" s="70" t="s">
        <v>759</v>
      </c>
      <c r="C1165" s="67" t="s">
        <v>123</v>
      </c>
      <c r="D1165" s="67">
        <v>2</v>
      </c>
      <c r="E1165" s="51"/>
      <c r="F1165" s="68"/>
    </row>
    <row r="1166" spans="1:6" s="69" customFormat="1" x14ac:dyDescent="0.2">
      <c r="A1166" s="359">
        <v>6</v>
      </c>
      <c r="B1166" s="70" t="s">
        <v>760</v>
      </c>
      <c r="C1166" s="67" t="s">
        <v>123</v>
      </c>
      <c r="D1166" s="67">
        <v>1</v>
      </c>
      <c r="E1166" s="51"/>
      <c r="F1166" s="68"/>
    </row>
    <row r="1167" spans="1:6" s="69" customFormat="1" x14ac:dyDescent="0.2">
      <c r="A1167" s="359">
        <v>7</v>
      </c>
      <c r="B1167" s="70" t="s">
        <v>723</v>
      </c>
      <c r="C1167" s="67" t="s">
        <v>123</v>
      </c>
      <c r="D1167" s="67">
        <v>1</v>
      </c>
      <c r="E1167" s="51"/>
      <c r="F1167" s="68"/>
    </row>
    <row r="1168" spans="1:6" s="69" customFormat="1" x14ac:dyDescent="0.2">
      <c r="A1168" s="58"/>
      <c r="B1168" s="70"/>
      <c r="C1168" s="66"/>
      <c r="D1168" s="67"/>
      <c r="E1168" s="51"/>
      <c r="F1168" s="68"/>
    </row>
    <row r="1169" spans="1:6" s="69" customFormat="1" x14ac:dyDescent="0.2">
      <c r="A1169" s="58" t="s">
        <v>763</v>
      </c>
      <c r="B1169" s="65" t="s">
        <v>762</v>
      </c>
      <c r="C1169" s="66"/>
      <c r="D1169" s="67"/>
      <c r="E1169" s="51"/>
      <c r="F1169" s="68"/>
    </row>
    <row r="1170" spans="1:6" s="69" customFormat="1" x14ac:dyDescent="0.2">
      <c r="A1170" s="359">
        <v>1</v>
      </c>
      <c r="B1170" s="70" t="s">
        <v>764</v>
      </c>
      <c r="C1170" s="67" t="s">
        <v>123</v>
      </c>
      <c r="D1170" s="67">
        <v>3</v>
      </c>
      <c r="E1170" s="51"/>
      <c r="F1170" s="68"/>
    </row>
    <row r="1171" spans="1:6" s="69" customFormat="1" x14ac:dyDescent="0.2">
      <c r="A1171" s="359">
        <v>2</v>
      </c>
      <c r="B1171" s="70" t="s">
        <v>765</v>
      </c>
      <c r="C1171" s="67" t="s">
        <v>123</v>
      </c>
      <c r="D1171" s="67">
        <v>1</v>
      </c>
      <c r="E1171" s="51"/>
      <c r="F1171" s="68"/>
    </row>
    <row r="1172" spans="1:6" s="69" customFormat="1" x14ac:dyDescent="0.2">
      <c r="A1172" s="359">
        <v>3</v>
      </c>
      <c r="B1172" s="70" t="s">
        <v>766</v>
      </c>
      <c r="C1172" s="67" t="s">
        <v>123</v>
      </c>
      <c r="D1172" s="67">
        <v>1</v>
      </c>
      <c r="E1172" s="51"/>
      <c r="F1172" s="68"/>
    </row>
    <row r="1173" spans="1:6" s="69" customFormat="1" x14ac:dyDescent="0.2">
      <c r="A1173" s="359">
        <v>4</v>
      </c>
      <c r="B1173" s="70" t="s">
        <v>767</v>
      </c>
      <c r="C1173" s="67" t="s">
        <v>123</v>
      </c>
      <c r="D1173" s="67">
        <v>1</v>
      </c>
      <c r="E1173" s="51"/>
      <c r="F1173" s="68"/>
    </row>
    <row r="1174" spans="1:6" s="69" customFormat="1" x14ac:dyDescent="0.2">
      <c r="A1174" s="58">
        <v>5</v>
      </c>
      <c r="B1174" s="70" t="s">
        <v>768</v>
      </c>
      <c r="C1174" s="67" t="s">
        <v>123</v>
      </c>
      <c r="D1174" s="67">
        <v>1</v>
      </c>
      <c r="E1174" s="51"/>
      <c r="F1174" s="68"/>
    </row>
    <row r="1175" spans="1:6" s="69" customFormat="1" x14ac:dyDescent="0.2">
      <c r="A1175" s="58">
        <v>6</v>
      </c>
      <c r="B1175" s="70" t="s">
        <v>769</v>
      </c>
      <c r="C1175" s="67" t="s">
        <v>123</v>
      </c>
      <c r="D1175" s="67">
        <v>2</v>
      </c>
      <c r="E1175" s="51"/>
      <c r="F1175" s="68"/>
    </row>
    <row r="1176" spans="1:6" s="69" customFormat="1" x14ac:dyDescent="0.2">
      <c r="A1176" s="58">
        <v>7</v>
      </c>
      <c r="B1176" s="70" t="s">
        <v>770</v>
      </c>
      <c r="C1176" s="67" t="s">
        <v>123</v>
      </c>
      <c r="D1176" s="67">
        <v>3</v>
      </c>
      <c r="E1176" s="51"/>
      <c r="F1176" s="68"/>
    </row>
    <row r="1177" spans="1:6" s="69" customFormat="1" x14ac:dyDescent="0.2">
      <c r="A1177" s="58">
        <v>8</v>
      </c>
      <c r="B1177" s="70" t="s">
        <v>723</v>
      </c>
      <c r="C1177" s="67" t="s">
        <v>123</v>
      </c>
      <c r="D1177" s="67">
        <v>1</v>
      </c>
      <c r="E1177" s="51"/>
      <c r="F1177" s="68"/>
    </row>
    <row r="1178" spans="1:6" s="69" customFormat="1" x14ac:dyDescent="0.2">
      <c r="A1178" s="58"/>
      <c r="B1178" s="70"/>
      <c r="C1178" s="66"/>
      <c r="D1178" s="67"/>
      <c r="E1178" s="51"/>
      <c r="F1178" s="68"/>
    </row>
    <row r="1179" spans="1:6" s="69" customFormat="1" x14ac:dyDescent="0.2">
      <c r="A1179" s="58" t="s">
        <v>772</v>
      </c>
      <c r="B1179" s="65" t="s">
        <v>771</v>
      </c>
      <c r="C1179" s="66"/>
      <c r="D1179" s="67"/>
      <c r="E1179" s="51"/>
      <c r="F1179" s="68"/>
    </row>
    <row r="1180" spans="1:6" s="69" customFormat="1" x14ac:dyDescent="0.2">
      <c r="A1180" s="58">
        <v>1</v>
      </c>
      <c r="B1180" s="70" t="s">
        <v>773</v>
      </c>
      <c r="C1180" s="67" t="s">
        <v>123</v>
      </c>
      <c r="D1180" s="67">
        <v>3</v>
      </c>
      <c r="E1180" s="51"/>
      <c r="F1180" s="68"/>
    </row>
    <row r="1181" spans="1:6" s="69" customFormat="1" ht="28.5" x14ac:dyDescent="0.2">
      <c r="A1181" s="58">
        <v>2</v>
      </c>
      <c r="B1181" s="70" t="s">
        <v>774</v>
      </c>
      <c r="C1181" s="67" t="s">
        <v>123</v>
      </c>
      <c r="D1181" s="67">
        <v>2</v>
      </c>
      <c r="E1181" s="51"/>
      <c r="F1181" s="68"/>
    </row>
    <row r="1182" spans="1:6" s="69" customFormat="1" x14ac:dyDescent="0.2">
      <c r="A1182" s="58">
        <v>3</v>
      </c>
      <c r="B1182" s="70" t="s">
        <v>775</v>
      </c>
      <c r="C1182" s="67" t="s">
        <v>123</v>
      </c>
      <c r="D1182" s="67">
        <v>1</v>
      </c>
      <c r="E1182" s="51"/>
      <c r="F1182" s="68"/>
    </row>
    <row r="1183" spans="1:6" s="69" customFormat="1" x14ac:dyDescent="0.2">
      <c r="A1183" s="58">
        <v>4</v>
      </c>
      <c r="B1183" s="70" t="s">
        <v>775</v>
      </c>
      <c r="C1183" s="67" t="s">
        <v>123</v>
      </c>
      <c r="D1183" s="67">
        <v>4</v>
      </c>
      <c r="E1183" s="51"/>
      <c r="F1183" s="68"/>
    </row>
    <row r="1184" spans="1:6" s="69" customFormat="1" x14ac:dyDescent="0.2">
      <c r="A1184" s="58">
        <v>5</v>
      </c>
      <c r="B1184" s="70" t="s">
        <v>680</v>
      </c>
      <c r="C1184" s="67" t="s">
        <v>123</v>
      </c>
      <c r="D1184" s="67">
        <v>1</v>
      </c>
      <c r="E1184" s="51"/>
      <c r="F1184" s="68"/>
    </row>
    <row r="1185" spans="1:6" s="69" customFormat="1" x14ac:dyDescent="0.2">
      <c r="A1185" s="58"/>
      <c r="B1185" s="70"/>
      <c r="C1185" s="66"/>
      <c r="D1185" s="67"/>
      <c r="E1185" s="51"/>
      <c r="F1185" s="68"/>
    </row>
    <row r="1186" spans="1:6" s="69" customFormat="1" x14ac:dyDescent="0.2">
      <c r="A1186" s="58" t="s">
        <v>777</v>
      </c>
      <c r="B1186" s="65" t="s">
        <v>776</v>
      </c>
      <c r="C1186" s="66"/>
      <c r="D1186" s="67"/>
      <c r="E1186" s="51"/>
      <c r="F1186" s="68"/>
    </row>
    <row r="1187" spans="1:6" s="69" customFormat="1" x14ac:dyDescent="0.2">
      <c r="A1187" s="58">
        <v>1</v>
      </c>
      <c r="B1187" s="70" t="s">
        <v>778</v>
      </c>
      <c r="C1187" s="67" t="s">
        <v>123</v>
      </c>
      <c r="D1187" s="67">
        <v>5</v>
      </c>
      <c r="E1187" s="51"/>
      <c r="F1187" s="68"/>
    </row>
    <row r="1188" spans="1:6" s="69" customFormat="1" x14ac:dyDescent="0.2">
      <c r="A1188" s="58">
        <v>2</v>
      </c>
      <c r="B1188" s="70" t="s">
        <v>779</v>
      </c>
      <c r="C1188" s="67" t="s">
        <v>123</v>
      </c>
      <c r="D1188" s="67">
        <v>1</v>
      </c>
      <c r="E1188" s="51"/>
      <c r="F1188" s="68"/>
    </row>
    <row r="1189" spans="1:6" s="69" customFormat="1" x14ac:dyDescent="0.2">
      <c r="A1189" s="58">
        <v>3</v>
      </c>
      <c r="B1189" s="70" t="s">
        <v>780</v>
      </c>
      <c r="C1189" s="67" t="s">
        <v>123</v>
      </c>
      <c r="D1189" s="67">
        <v>1</v>
      </c>
      <c r="E1189" s="51"/>
      <c r="F1189" s="68"/>
    </row>
    <row r="1190" spans="1:6" s="69" customFormat="1" x14ac:dyDescent="0.2">
      <c r="A1190" s="58">
        <v>4</v>
      </c>
      <c r="B1190" s="70" t="s">
        <v>673</v>
      </c>
      <c r="C1190" s="67" t="s">
        <v>123</v>
      </c>
      <c r="D1190" s="67">
        <v>1</v>
      </c>
      <c r="E1190" s="51"/>
      <c r="F1190" s="68"/>
    </row>
    <row r="1191" spans="1:6" s="69" customFormat="1" x14ac:dyDescent="0.2">
      <c r="A1191" s="58"/>
      <c r="B1191" s="70"/>
      <c r="C1191" s="66"/>
      <c r="D1191" s="67"/>
      <c r="E1191" s="51"/>
      <c r="F1191" s="68"/>
    </row>
    <row r="1192" spans="1:6" s="69" customFormat="1" x14ac:dyDescent="0.2">
      <c r="A1192" s="58" t="s">
        <v>782</v>
      </c>
      <c r="B1192" s="65" t="s">
        <v>781</v>
      </c>
      <c r="C1192" s="66"/>
      <c r="D1192" s="67"/>
      <c r="E1192" s="51"/>
      <c r="F1192" s="68"/>
    </row>
    <row r="1193" spans="1:6" s="69" customFormat="1" x14ac:dyDescent="0.2">
      <c r="A1193" s="58">
        <v>1</v>
      </c>
      <c r="B1193" s="70" t="s">
        <v>780</v>
      </c>
      <c r="C1193" s="67" t="s">
        <v>123</v>
      </c>
      <c r="D1193" s="67">
        <v>1</v>
      </c>
      <c r="E1193" s="51"/>
      <c r="F1193" s="68"/>
    </row>
    <row r="1194" spans="1:6" s="69" customFormat="1" x14ac:dyDescent="0.2">
      <c r="A1194" s="58">
        <v>2</v>
      </c>
      <c r="B1194" s="70" t="s">
        <v>783</v>
      </c>
      <c r="C1194" s="67" t="s">
        <v>123</v>
      </c>
      <c r="D1194" s="67">
        <v>1</v>
      </c>
      <c r="E1194" s="51"/>
      <c r="F1194" s="68"/>
    </row>
    <row r="1195" spans="1:6" s="69" customFormat="1" x14ac:dyDescent="0.2">
      <c r="A1195" s="58">
        <v>3</v>
      </c>
      <c r="B1195" s="70" t="s">
        <v>768</v>
      </c>
      <c r="C1195" s="67" t="s">
        <v>123</v>
      </c>
      <c r="D1195" s="67">
        <v>1</v>
      </c>
      <c r="E1195" s="51"/>
      <c r="F1195" s="68"/>
    </row>
    <row r="1196" spans="1:6" s="69" customFormat="1" x14ac:dyDescent="0.2">
      <c r="A1196" s="58">
        <v>4</v>
      </c>
      <c r="B1196" s="70" t="s">
        <v>784</v>
      </c>
      <c r="C1196" s="67" t="s">
        <v>123</v>
      </c>
      <c r="D1196" s="67">
        <v>3</v>
      </c>
      <c r="E1196" s="51"/>
      <c r="F1196" s="68"/>
    </row>
    <row r="1197" spans="1:6" s="69" customFormat="1" x14ac:dyDescent="0.2">
      <c r="A1197" s="58">
        <v>5</v>
      </c>
      <c r="B1197" s="70" t="s">
        <v>785</v>
      </c>
      <c r="C1197" s="67" t="s">
        <v>123</v>
      </c>
      <c r="D1197" s="67">
        <v>1</v>
      </c>
      <c r="E1197" s="51"/>
      <c r="F1197" s="68"/>
    </row>
    <row r="1198" spans="1:6" s="69" customFormat="1" x14ac:dyDescent="0.2">
      <c r="A1198" s="58">
        <v>6</v>
      </c>
      <c r="B1198" s="70" t="s">
        <v>786</v>
      </c>
      <c r="C1198" s="67" t="s">
        <v>123</v>
      </c>
      <c r="D1198" s="67">
        <v>1</v>
      </c>
      <c r="E1198" s="51"/>
      <c r="F1198" s="68"/>
    </row>
    <row r="1199" spans="1:6" s="69" customFormat="1" x14ac:dyDescent="0.2">
      <c r="A1199" s="58">
        <v>7</v>
      </c>
      <c r="B1199" s="70" t="s">
        <v>787</v>
      </c>
      <c r="C1199" s="67" t="s">
        <v>123</v>
      </c>
      <c r="D1199" s="67">
        <v>1</v>
      </c>
      <c r="E1199" s="51"/>
      <c r="F1199" s="68"/>
    </row>
    <row r="1200" spans="1:6" s="69" customFormat="1" x14ac:dyDescent="0.2">
      <c r="A1200" s="58">
        <v>8</v>
      </c>
      <c r="B1200" s="70" t="s">
        <v>788</v>
      </c>
      <c r="C1200" s="67" t="s">
        <v>123</v>
      </c>
      <c r="D1200" s="67">
        <v>1</v>
      </c>
      <c r="E1200" s="51"/>
      <c r="F1200" s="68"/>
    </row>
    <row r="1201" spans="1:6" s="69" customFormat="1" x14ac:dyDescent="0.2">
      <c r="A1201" s="58">
        <v>9</v>
      </c>
      <c r="B1201" s="70" t="s">
        <v>789</v>
      </c>
      <c r="C1201" s="67" t="s">
        <v>123</v>
      </c>
      <c r="D1201" s="67">
        <v>2</v>
      </c>
      <c r="E1201" s="51"/>
      <c r="F1201" s="68"/>
    </row>
    <row r="1202" spans="1:6" s="69" customFormat="1" x14ac:dyDescent="0.2">
      <c r="A1202" s="58">
        <v>10</v>
      </c>
      <c r="B1202" s="70" t="s">
        <v>790</v>
      </c>
      <c r="C1202" s="67" t="s">
        <v>123</v>
      </c>
      <c r="D1202" s="67">
        <v>2</v>
      </c>
      <c r="E1202" s="51"/>
      <c r="F1202" s="68"/>
    </row>
    <row r="1203" spans="1:6" s="69" customFormat="1" x14ac:dyDescent="0.2">
      <c r="A1203" s="58">
        <v>11</v>
      </c>
      <c r="B1203" s="70" t="s">
        <v>723</v>
      </c>
      <c r="C1203" s="67" t="s">
        <v>123</v>
      </c>
      <c r="D1203" s="67">
        <v>1</v>
      </c>
      <c r="E1203" s="51"/>
      <c r="F1203" s="68"/>
    </row>
    <row r="1204" spans="1:6" s="69" customFormat="1" x14ac:dyDescent="0.2">
      <c r="A1204" s="58"/>
      <c r="B1204" s="65"/>
      <c r="C1204" s="66"/>
      <c r="D1204" s="67"/>
      <c r="E1204" s="51"/>
      <c r="F1204" s="68"/>
    </row>
    <row r="1205" spans="1:6" s="69" customFormat="1" x14ac:dyDescent="0.2">
      <c r="A1205" s="58" t="s">
        <v>792</v>
      </c>
      <c r="B1205" s="65" t="s">
        <v>791</v>
      </c>
      <c r="C1205" s="66"/>
      <c r="D1205" s="67"/>
      <c r="E1205" s="51"/>
      <c r="F1205" s="68"/>
    </row>
    <row r="1206" spans="1:6" s="69" customFormat="1" x14ac:dyDescent="0.2">
      <c r="A1206" s="58">
        <v>1</v>
      </c>
      <c r="B1206" s="70" t="s">
        <v>793</v>
      </c>
      <c r="C1206" s="67" t="s">
        <v>123</v>
      </c>
      <c r="D1206" s="67">
        <v>2</v>
      </c>
      <c r="E1206" s="51"/>
      <c r="F1206" s="68"/>
    </row>
    <row r="1207" spans="1:6" s="69" customFormat="1" x14ac:dyDescent="0.2">
      <c r="A1207" s="58">
        <v>2</v>
      </c>
      <c r="B1207" s="70" t="s">
        <v>786</v>
      </c>
      <c r="C1207" s="67" t="s">
        <v>123</v>
      </c>
      <c r="D1207" s="67">
        <v>1</v>
      </c>
      <c r="E1207" s="51"/>
      <c r="F1207" s="68"/>
    </row>
    <row r="1208" spans="1:6" s="69" customFormat="1" x14ac:dyDescent="0.2">
      <c r="A1208" s="58">
        <v>3</v>
      </c>
      <c r="B1208" s="70" t="s">
        <v>787</v>
      </c>
      <c r="C1208" s="67" t="s">
        <v>123</v>
      </c>
      <c r="D1208" s="67">
        <v>1</v>
      </c>
      <c r="E1208" s="51"/>
      <c r="F1208" s="68"/>
    </row>
    <row r="1209" spans="1:6" s="69" customFormat="1" x14ac:dyDescent="0.2">
      <c r="A1209" s="58">
        <v>4</v>
      </c>
      <c r="B1209" s="70" t="s">
        <v>788</v>
      </c>
      <c r="C1209" s="67" t="s">
        <v>123</v>
      </c>
      <c r="D1209" s="67">
        <v>1</v>
      </c>
      <c r="E1209" s="51"/>
      <c r="F1209" s="68"/>
    </row>
    <row r="1210" spans="1:6" s="69" customFormat="1" x14ac:dyDescent="0.2">
      <c r="A1210" s="58">
        <v>5</v>
      </c>
      <c r="B1210" s="70" t="s">
        <v>785</v>
      </c>
      <c r="C1210" s="67" t="s">
        <v>123</v>
      </c>
      <c r="D1210" s="67">
        <v>1</v>
      </c>
      <c r="E1210" s="51"/>
      <c r="F1210" s="68"/>
    </row>
    <row r="1211" spans="1:6" s="69" customFormat="1" x14ac:dyDescent="0.2">
      <c r="A1211" s="58">
        <v>6</v>
      </c>
      <c r="B1211" s="70" t="s">
        <v>794</v>
      </c>
      <c r="C1211" s="67" t="s">
        <v>123</v>
      </c>
      <c r="D1211" s="67">
        <v>4</v>
      </c>
      <c r="E1211" s="51"/>
      <c r="F1211" s="68"/>
    </row>
    <row r="1212" spans="1:6" s="69" customFormat="1" x14ac:dyDescent="0.2">
      <c r="A1212" s="58">
        <v>7</v>
      </c>
      <c r="B1212" s="70" t="s">
        <v>795</v>
      </c>
      <c r="C1212" s="67" t="s">
        <v>123</v>
      </c>
      <c r="D1212" s="67">
        <v>2</v>
      </c>
      <c r="E1212" s="51"/>
      <c r="F1212" s="68"/>
    </row>
    <row r="1213" spans="1:6" s="69" customFormat="1" x14ac:dyDescent="0.2">
      <c r="A1213" s="58">
        <v>8</v>
      </c>
      <c r="B1213" s="70" t="s">
        <v>796</v>
      </c>
      <c r="C1213" s="67" t="s">
        <v>123</v>
      </c>
      <c r="D1213" s="67">
        <v>1</v>
      </c>
      <c r="E1213" s="51"/>
      <c r="F1213" s="68"/>
    </row>
    <row r="1214" spans="1:6" s="69" customFormat="1" x14ac:dyDescent="0.2">
      <c r="A1214" s="58">
        <v>9</v>
      </c>
      <c r="B1214" s="70" t="s">
        <v>797</v>
      </c>
      <c r="C1214" s="67" t="s">
        <v>123</v>
      </c>
      <c r="D1214" s="67">
        <v>1</v>
      </c>
      <c r="E1214" s="51"/>
      <c r="F1214" s="68"/>
    </row>
    <row r="1215" spans="1:6" s="69" customFormat="1" x14ac:dyDescent="0.2">
      <c r="A1215" s="58">
        <v>10</v>
      </c>
      <c r="B1215" s="70" t="s">
        <v>798</v>
      </c>
      <c r="C1215" s="67" t="s">
        <v>123</v>
      </c>
      <c r="D1215" s="67">
        <v>2</v>
      </c>
      <c r="E1215" s="51"/>
      <c r="F1215" s="68"/>
    </row>
    <row r="1216" spans="1:6" s="69" customFormat="1" x14ac:dyDescent="0.2">
      <c r="A1216" s="58">
        <v>11</v>
      </c>
      <c r="B1216" s="70" t="s">
        <v>745</v>
      </c>
      <c r="C1216" s="67" t="s">
        <v>123</v>
      </c>
      <c r="D1216" s="67">
        <v>1</v>
      </c>
      <c r="E1216" s="51"/>
      <c r="F1216" s="68"/>
    </row>
    <row r="1217" spans="1:10" s="69" customFormat="1" x14ac:dyDescent="0.2">
      <c r="A1217" s="325"/>
      <c r="B1217" s="165"/>
      <c r="C1217" s="329"/>
      <c r="D1217" s="328"/>
      <c r="E1217" s="51"/>
      <c r="F1217" s="68"/>
    </row>
    <row r="1218" spans="1:10" s="69" customFormat="1" x14ac:dyDescent="0.2">
      <c r="A1218" s="330"/>
      <c r="B1218" s="331" t="s">
        <v>202</v>
      </c>
      <c r="C1218" s="332"/>
      <c r="D1218" s="333"/>
      <c r="E1218" s="334"/>
      <c r="F1218" s="335"/>
    </row>
    <row r="1219" spans="1:10" s="69" customFormat="1" x14ac:dyDescent="0.2">
      <c r="A1219" s="219"/>
      <c r="B1219" s="336" t="s">
        <v>203</v>
      </c>
      <c r="C1219" s="337"/>
      <c r="D1219" s="338"/>
      <c r="E1219" s="339"/>
      <c r="F1219" s="340"/>
    </row>
    <row r="1220" spans="1:10" s="69" customFormat="1" x14ac:dyDescent="0.2">
      <c r="A1220" s="266"/>
      <c r="B1220" s="301" t="s">
        <v>204</v>
      </c>
      <c r="C1220" s="322"/>
      <c r="D1220" s="341"/>
      <c r="E1220" s="323"/>
      <c r="F1220" s="324"/>
    </row>
    <row r="1221" spans="1:10" s="69" customFormat="1" x14ac:dyDescent="0.2">
      <c r="A1221" s="272"/>
      <c r="B1221" s="302" t="s">
        <v>240</v>
      </c>
      <c r="C1221" s="66"/>
      <c r="D1221" s="342"/>
      <c r="E1221" s="144"/>
      <c r="F1221" s="68"/>
    </row>
    <row r="1222" spans="1:10" s="69" customFormat="1" x14ac:dyDescent="0.2">
      <c r="A1222" s="325"/>
      <c r="B1222" s="326"/>
      <c r="C1222" s="66"/>
      <c r="D1222" s="342"/>
      <c r="E1222" s="144"/>
      <c r="F1222" s="68"/>
    </row>
    <row r="1223" spans="1:10" s="69" customFormat="1" x14ac:dyDescent="0.2">
      <c r="A1223" s="276">
        <v>15.1</v>
      </c>
      <c r="B1223" s="306" t="s">
        <v>33</v>
      </c>
      <c r="C1223" s="66"/>
      <c r="D1223" s="342"/>
      <c r="E1223" s="144"/>
      <c r="F1223" s="68"/>
    </row>
    <row r="1224" spans="1:10" s="69" customFormat="1" ht="42.75" x14ac:dyDescent="0.2">
      <c r="A1224" s="325"/>
      <c r="B1224" s="49" t="s">
        <v>241</v>
      </c>
      <c r="C1224" s="66"/>
      <c r="D1224" s="328"/>
      <c r="E1224" s="144"/>
      <c r="F1224" s="68"/>
    </row>
    <row r="1225" spans="1:10" s="69" customFormat="1" x14ac:dyDescent="0.2">
      <c r="A1225" s="325"/>
      <c r="B1225" s="165"/>
      <c r="C1225" s="66"/>
      <c r="D1225" s="328"/>
      <c r="E1225" s="51"/>
      <c r="F1225" s="68"/>
    </row>
    <row r="1226" spans="1:10" s="69" customFormat="1" x14ac:dyDescent="0.2">
      <c r="A1226" s="276">
        <v>15.2</v>
      </c>
      <c r="B1226" s="306" t="s">
        <v>640</v>
      </c>
      <c r="C1226" s="66"/>
      <c r="D1226" s="328"/>
      <c r="E1226" s="51"/>
      <c r="F1226" s="68"/>
    </row>
    <row r="1227" spans="1:10" s="69" customFormat="1" ht="28.5" x14ac:dyDescent="0.2">
      <c r="A1227" s="272" t="s">
        <v>242</v>
      </c>
      <c r="B1227" s="49" t="s">
        <v>629</v>
      </c>
      <c r="C1227" s="66"/>
      <c r="D1227" s="328"/>
      <c r="E1227" s="51"/>
      <c r="F1227" s="68"/>
    </row>
    <row r="1228" spans="1:10" x14ac:dyDescent="0.2">
      <c r="A1228" s="58">
        <v>1</v>
      </c>
      <c r="B1228" s="49" t="s">
        <v>628</v>
      </c>
      <c r="C1228" s="144" t="s">
        <v>26</v>
      </c>
      <c r="D1228" s="278">
        <v>682</v>
      </c>
      <c r="E1228" s="51"/>
      <c r="F1228" s="52"/>
      <c r="G1228" s="69"/>
      <c r="H1228" s="69"/>
      <c r="I1228" s="69"/>
      <c r="J1228" s="69"/>
    </row>
    <row r="1229" spans="1:10" s="69" customFormat="1" x14ac:dyDescent="0.2">
      <c r="A1229" s="64"/>
      <c r="B1229" s="70"/>
      <c r="C1229" s="66"/>
      <c r="D1229" s="67"/>
      <c r="E1229" s="51"/>
      <c r="F1229" s="68"/>
    </row>
    <row r="1230" spans="1:10" s="69" customFormat="1" x14ac:dyDescent="0.2">
      <c r="A1230" s="64"/>
      <c r="B1230" s="165"/>
      <c r="C1230" s="66"/>
      <c r="D1230" s="328"/>
      <c r="E1230" s="51"/>
      <c r="F1230" s="68"/>
    </row>
    <row r="1231" spans="1:10" s="69" customFormat="1" x14ac:dyDescent="0.2">
      <c r="A1231" s="325"/>
      <c r="B1231" s="165"/>
      <c r="C1231" s="329"/>
      <c r="D1231" s="328"/>
      <c r="E1231" s="51"/>
      <c r="F1231" s="68"/>
    </row>
    <row r="1232" spans="1:10" s="69" customFormat="1" x14ac:dyDescent="0.2">
      <c r="A1232" s="330"/>
      <c r="B1232" s="331" t="s">
        <v>243</v>
      </c>
      <c r="C1232" s="332"/>
      <c r="D1232" s="333"/>
      <c r="E1232" s="334"/>
      <c r="F1232" s="335"/>
    </row>
    <row r="1233" spans="1:6" s="69" customFormat="1" x14ac:dyDescent="0.2">
      <c r="A1233" s="219"/>
      <c r="B1233" s="336" t="s">
        <v>205</v>
      </c>
      <c r="C1233" s="337"/>
      <c r="D1233" s="338"/>
      <c r="E1233" s="339"/>
      <c r="F1233" s="340"/>
    </row>
    <row r="1234" spans="1:6" s="69" customFormat="1" x14ac:dyDescent="0.2">
      <c r="A1234" s="266"/>
      <c r="B1234" s="301" t="s">
        <v>206</v>
      </c>
      <c r="C1234" s="322"/>
      <c r="D1234" s="341"/>
      <c r="E1234" s="323"/>
      <c r="F1234" s="324"/>
    </row>
    <row r="1235" spans="1:6" s="69" customFormat="1" x14ac:dyDescent="0.2">
      <c r="A1235" s="272"/>
      <c r="B1235" s="302" t="s">
        <v>452</v>
      </c>
      <c r="C1235" s="66"/>
      <c r="D1235" s="342"/>
      <c r="E1235" s="144"/>
      <c r="F1235" s="68"/>
    </row>
    <row r="1236" spans="1:6" s="69" customFormat="1" x14ac:dyDescent="0.2">
      <c r="A1236" s="325"/>
      <c r="B1236" s="326"/>
      <c r="C1236" s="66"/>
      <c r="D1236" s="342"/>
      <c r="E1236" s="144"/>
      <c r="F1236" s="68"/>
    </row>
    <row r="1237" spans="1:6" s="69" customFormat="1" x14ac:dyDescent="0.2">
      <c r="A1237" s="276">
        <v>16.100000000000001</v>
      </c>
      <c r="B1237" s="306" t="s">
        <v>33</v>
      </c>
      <c r="C1237" s="66"/>
      <c r="D1237" s="342"/>
      <c r="E1237" s="144"/>
      <c r="F1237" s="68"/>
    </row>
    <row r="1238" spans="1:6" s="69" customFormat="1" ht="42.75" x14ac:dyDescent="0.2">
      <c r="A1238" s="343"/>
      <c r="B1238" s="49" t="s">
        <v>453</v>
      </c>
      <c r="C1238" s="66"/>
      <c r="D1238" s="342"/>
      <c r="E1238" s="144"/>
      <c r="F1238" s="68"/>
    </row>
    <row r="1239" spans="1:6" s="69" customFormat="1" ht="28.5" x14ac:dyDescent="0.2">
      <c r="A1239" s="343"/>
      <c r="B1239" s="49" t="s">
        <v>454</v>
      </c>
      <c r="C1239" s="66"/>
      <c r="D1239" s="342"/>
      <c r="E1239" s="144"/>
      <c r="F1239" s="68"/>
    </row>
    <row r="1240" spans="1:6" s="69" customFormat="1" ht="28.5" x14ac:dyDescent="0.2">
      <c r="A1240" s="343"/>
      <c r="B1240" s="49" t="s">
        <v>455</v>
      </c>
      <c r="C1240" s="66"/>
      <c r="D1240" s="342"/>
      <c r="E1240" s="144"/>
      <c r="F1240" s="68"/>
    </row>
    <row r="1241" spans="1:6" s="69" customFormat="1" x14ac:dyDescent="0.2">
      <c r="A1241" s="343"/>
      <c r="B1241" s="306"/>
      <c r="C1241" s="66"/>
      <c r="D1241" s="342"/>
      <c r="E1241" s="144"/>
      <c r="F1241" s="68"/>
    </row>
    <row r="1242" spans="1:6" s="69" customFormat="1" x14ac:dyDescent="0.2">
      <c r="A1242" s="276">
        <v>16.2</v>
      </c>
      <c r="B1242" s="306" t="s">
        <v>456</v>
      </c>
      <c r="C1242" s="66"/>
      <c r="D1242" s="342"/>
      <c r="E1242" s="144"/>
      <c r="F1242" s="68"/>
    </row>
    <row r="1243" spans="1:6" s="69" customFormat="1" x14ac:dyDescent="0.2">
      <c r="A1243" s="344" t="s">
        <v>479</v>
      </c>
      <c r="B1243" s="306" t="s">
        <v>472</v>
      </c>
      <c r="C1243" s="66"/>
      <c r="D1243" s="342"/>
      <c r="E1243" s="144"/>
      <c r="F1243" s="68"/>
    </row>
    <row r="1244" spans="1:6" s="69" customFormat="1" ht="57" x14ac:dyDescent="0.2">
      <c r="A1244" s="343"/>
      <c r="B1244" s="49" t="s">
        <v>630</v>
      </c>
      <c r="C1244" s="144" t="s">
        <v>23</v>
      </c>
      <c r="D1244" s="67">
        <v>1</v>
      </c>
      <c r="E1244" s="144"/>
      <c r="F1244" s="68"/>
    </row>
    <row r="1245" spans="1:6" s="69" customFormat="1" x14ac:dyDescent="0.2">
      <c r="A1245" s="343"/>
      <c r="B1245" s="49"/>
      <c r="C1245" s="66"/>
      <c r="D1245" s="342"/>
      <c r="E1245" s="144"/>
      <c r="F1245" s="68"/>
    </row>
    <row r="1246" spans="1:6" s="69" customFormat="1" x14ac:dyDescent="0.2">
      <c r="A1246" s="344" t="s">
        <v>480</v>
      </c>
      <c r="B1246" s="306" t="s">
        <v>473</v>
      </c>
      <c r="C1246" s="66"/>
      <c r="D1246" s="342"/>
      <c r="E1246" s="144"/>
      <c r="F1246" s="68"/>
    </row>
    <row r="1247" spans="1:6" s="69" customFormat="1" ht="57" x14ac:dyDescent="0.2">
      <c r="A1247" s="343"/>
      <c r="B1247" s="49" t="s">
        <v>631</v>
      </c>
      <c r="C1247" s="144" t="s">
        <v>23</v>
      </c>
      <c r="D1247" s="67">
        <v>1</v>
      </c>
      <c r="E1247" s="144"/>
      <c r="F1247" s="68"/>
    </row>
    <row r="1248" spans="1:6" s="69" customFormat="1" x14ac:dyDescent="0.2">
      <c r="A1248" s="343"/>
      <c r="B1248" s="306"/>
      <c r="C1248" s="66"/>
      <c r="D1248" s="342"/>
      <c r="E1248" s="144"/>
      <c r="F1248" s="68"/>
    </row>
    <row r="1249" spans="1:6" s="69" customFormat="1" x14ac:dyDescent="0.2">
      <c r="A1249" s="276">
        <v>16.3</v>
      </c>
      <c r="B1249" s="306" t="s">
        <v>457</v>
      </c>
      <c r="C1249" s="66"/>
      <c r="D1249" s="342"/>
      <c r="E1249" s="144"/>
      <c r="F1249" s="68"/>
    </row>
    <row r="1250" spans="1:6" s="69" customFormat="1" ht="42.75" x14ac:dyDescent="0.2">
      <c r="A1250" s="343"/>
      <c r="B1250" s="49" t="s">
        <v>458</v>
      </c>
      <c r="C1250" s="66"/>
      <c r="D1250" s="342"/>
      <c r="E1250" s="144"/>
      <c r="F1250" s="68"/>
    </row>
    <row r="1251" spans="1:6" s="69" customFormat="1" ht="28.5" x14ac:dyDescent="0.2">
      <c r="A1251" s="344" t="s">
        <v>481</v>
      </c>
      <c r="B1251" s="49" t="s">
        <v>459</v>
      </c>
      <c r="C1251" s="144" t="s">
        <v>217</v>
      </c>
      <c r="D1251" s="328">
        <v>30</v>
      </c>
      <c r="E1251" s="144"/>
      <c r="F1251" s="68"/>
    </row>
    <row r="1252" spans="1:6" s="69" customFormat="1" x14ac:dyDescent="0.2">
      <c r="A1252" s="344" t="s">
        <v>482</v>
      </c>
      <c r="B1252" s="49" t="s">
        <v>460</v>
      </c>
      <c r="C1252" s="144" t="s">
        <v>217</v>
      </c>
      <c r="D1252" s="328">
        <v>25</v>
      </c>
      <c r="E1252" s="144"/>
      <c r="F1252" s="68"/>
    </row>
    <row r="1253" spans="1:6" s="69" customFormat="1" x14ac:dyDescent="0.2">
      <c r="A1253" s="343"/>
      <c r="B1253" s="306"/>
      <c r="C1253" s="66"/>
      <c r="D1253" s="342"/>
      <c r="E1253" s="144"/>
      <c r="F1253" s="68"/>
    </row>
    <row r="1254" spans="1:6" s="69" customFormat="1" x14ac:dyDescent="0.2">
      <c r="A1254" s="276">
        <v>16.399999999999999</v>
      </c>
      <c r="B1254" s="306" t="s">
        <v>461</v>
      </c>
      <c r="C1254" s="66"/>
      <c r="D1254" s="342"/>
      <c r="E1254" s="144"/>
      <c r="F1254" s="68"/>
    </row>
    <row r="1255" spans="1:6" s="69" customFormat="1" ht="57" x14ac:dyDescent="0.2">
      <c r="A1255" s="64"/>
      <c r="B1255" s="49" t="s">
        <v>462</v>
      </c>
      <c r="C1255" s="66"/>
      <c r="D1255" s="67"/>
      <c r="E1255" s="51"/>
      <c r="F1255" s="68"/>
    </row>
    <row r="1256" spans="1:6" s="69" customFormat="1" x14ac:dyDescent="0.2">
      <c r="A1256" s="64" t="s">
        <v>483</v>
      </c>
      <c r="B1256" s="49" t="s">
        <v>463</v>
      </c>
      <c r="C1256" s="144" t="s">
        <v>217</v>
      </c>
      <c r="D1256" s="328">
        <v>20</v>
      </c>
      <c r="E1256" s="51"/>
      <c r="F1256" s="68"/>
    </row>
    <row r="1257" spans="1:6" s="69" customFormat="1" x14ac:dyDescent="0.2">
      <c r="A1257" s="64" t="s">
        <v>484</v>
      </c>
      <c r="B1257" s="49" t="s">
        <v>464</v>
      </c>
      <c r="C1257" s="144" t="s">
        <v>217</v>
      </c>
      <c r="D1257" s="328">
        <v>20</v>
      </c>
      <c r="E1257" s="51"/>
      <c r="F1257" s="68"/>
    </row>
    <row r="1258" spans="1:6" s="69" customFormat="1" x14ac:dyDescent="0.2">
      <c r="A1258" s="64" t="s">
        <v>485</v>
      </c>
      <c r="B1258" s="49" t="s">
        <v>465</v>
      </c>
      <c r="C1258" s="144" t="s">
        <v>217</v>
      </c>
      <c r="D1258" s="328">
        <v>20</v>
      </c>
      <c r="E1258" s="51"/>
      <c r="F1258" s="68"/>
    </row>
    <row r="1259" spans="1:6" s="69" customFormat="1" x14ac:dyDescent="0.2">
      <c r="A1259" s="64" t="s">
        <v>633</v>
      </c>
      <c r="B1259" s="49" t="s">
        <v>632</v>
      </c>
      <c r="C1259" s="144" t="s">
        <v>217</v>
      </c>
      <c r="D1259" s="328">
        <v>1</v>
      </c>
      <c r="E1259" s="51"/>
      <c r="F1259" s="68"/>
    </row>
    <row r="1260" spans="1:6" s="69" customFormat="1" ht="28.5" x14ac:dyDescent="0.2">
      <c r="A1260" s="64" t="s">
        <v>634</v>
      </c>
      <c r="B1260" s="49" t="s">
        <v>647</v>
      </c>
      <c r="C1260" s="144" t="s">
        <v>217</v>
      </c>
      <c r="D1260" s="328">
        <v>1</v>
      </c>
      <c r="E1260" s="51"/>
      <c r="F1260" s="68"/>
    </row>
    <row r="1261" spans="1:6" s="69" customFormat="1" x14ac:dyDescent="0.2">
      <c r="A1261" s="64"/>
      <c r="B1261" s="165"/>
      <c r="C1261" s="144"/>
      <c r="D1261" s="328"/>
      <c r="E1261" s="51"/>
      <c r="F1261" s="68"/>
    </row>
    <row r="1262" spans="1:6" s="69" customFormat="1" x14ac:dyDescent="0.2">
      <c r="A1262" s="64"/>
      <c r="B1262" s="165"/>
      <c r="C1262" s="66"/>
      <c r="D1262" s="328"/>
      <c r="E1262" s="51"/>
      <c r="F1262" s="68"/>
    </row>
    <row r="1263" spans="1:6" s="69" customFormat="1" x14ac:dyDescent="0.2">
      <c r="A1263" s="276">
        <v>16.5</v>
      </c>
      <c r="B1263" s="306" t="s">
        <v>468</v>
      </c>
      <c r="C1263" s="66"/>
      <c r="D1263" s="328"/>
      <c r="E1263" s="51"/>
      <c r="F1263" s="68"/>
    </row>
    <row r="1264" spans="1:6" s="69" customFormat="1" ht="71.25" x14ac:dyDescent="0.2">
      <c r="A1264" s="64"/>
      <c r="B1264" s="49" t="s">
        <v>646</v>
      </c>
      <c r="C1264" s="144" t="s">
        <v>23</v>
      </c>
      <c r="D1264" s="67">
        <v>1</v>
      </c>
      <c r="E1264" s="51"/>
      <c r="F1264" s="68"/>
    </row>
    <row r="1265" spans="1:6" s="69" customFormat="1" x14ac:dyDescent="0.2">
      <c r="A1265" s="64" t="s">
        <v>486</v>
      </c>
      <c r="B1265" s="49" t="s">
        <v>469</v>
      </c>
      <c r="C1265" s="66"/>
      <c r="D1265" s="328"/>
      <c r="E1265" s="51"/>
      <c r="F1265" s="68"/>
    </row>
    <row r="1266" spans="1:6" s="69" customFormat="1" x14ac:dyDescent="0.2">
      <c r="A1266" s="64"/>
      <c r="B1266" s="165"/>
      <c r="C1266" s="66"/>
      <c r="D1266" s="328"/>
      <c r="E1266" s="51"/>
      <c r="F1266" s="68"/>
    </row>
    <row r="1267" spans="1:6" s="69" customFormat="1" x14ac:dyDescent="0.2">
      <c r="A1267" s="276">
        <v>16.600000000000001</v>
      </c>
      <c r="B1267" s="306" t="s">
        <v>466</v>
      </c>
      <c r="C1267" s="66"/>
      <c r="D1267" s="328"/>
      <c r="E1267" s="51"/>
      <c r="F1267" s="68"/>
    </row>
    <row r="1268" spans="1:6" s="69" customFormat="1" ht="71.25" x14ac:dyDescent="0.2">
      <c r="A1268" s="64" t="s">
        <v>487</v>
      </c>
      <c r="B1268" s="49" t="s">
        <v>850</v>
      </c>
      <c r="C1268" s="144" t="s">
        <v>23</v>
      </c>
      <c r="D1268" s="67">
        <v>1</v>
      </c>
      <c r="E1268" s="51"/>
      <c r="F1268" s="68"/>
    </row>
    <row r="1269" spans="1:6" s="69" customFormat="1" x14ac:dyDescent="0.2">
      <c r="A1269" s="64"/>
      <c r="B1269" s="165"/>
      <c r="C1269" s="66"/>
      <c r="D1269" s="328"/>
      <c r="E1269" s="51"/>
      <c r="F1269" s="68"/>
    </row>
    <row r="1270" spans="1:6" s="69" customFormat="1" x14ac:dyDescent="0.2">
      <c r="A1270" s="276">
        <v>16.7</v>
      </c>
      <c r="B1270" s="255" t="s">
        <v>470</v>
      </c>
      <c r="C1270" s="66"/>
      <c r="D1270" s="328"/>
      <c r="E1270" s="51"/>
      <c r="F1270" s="68"/>
    </row>
    <row r="1271" spans="1:6" s="69" customFormat="1" ht="57" x14ac:dyDescent="0.2">
      <c r="A1271" s="64" t="s">
        <v>488</v>
      </c>
      <c r="B1271" s="49" t="s">
        <v>851</v>
      </c>
      <c r="C1271" s="144" t="s">
        <v>23</v>
      </c>
      <c r="D1271" s="67">
        <v>1</v>
      </c>
      <c r="E1271" s="51"/>
      <c r="F1271" s="68"/>
    </row>
    <row r="1272" spans="1:6" s="69" customFormat="1" x14ac:dyDescent="0.2">
      <c r="A1272" s="64"/>
      <c r="B1272" s="49"/>
      <c r="C1272" s="144"/>
      <c r="D1272" s="67"/>
      <c r="E1272" s="51"/>
      <c r="F1272" s="68"/>
    </row>
    <row r="1273" spans="1:6" s="69" customFormat="1" x14ac:dyDescent="0.2">
      <c r="A1273" s="276">
        <v>16.8</v>
      </c>
      <c r="B1273" s="255" t="s">
        <v>471</v>
      </c>
      <c r="C1273" s="66"/>
      <c r="D1273" s="328"/>
      <c r="E1273" s="51"/>
      <c r="F1273" s="68"/>
    </row>
    <row r="1274" spans="1:6" s="69" customFormat="1" ht="85.5" x14ac:dyDescent="0.2">
      <c r="A1274" s="64" t="s">
        <v>489</v>
      </c>
      <c r="B1274" s="49" t="s">
        <v>636</v>
      </c>
      <c r="C1274" s="144" t="s">
        <v>23</v>
      </c>
      <c r="D1274" s="67">
        <v>1</v>
      </c>
      <c r="E1274" s="51"/>
      <c r="F1274" s="68"/>
    </row>
    <row r="1275" spans="1:6" s="69" customFormat="1" x14ac:dyDescent="0.2">
      <c r="A1275" s="64"/>
      <c r="B1275" s="165"/>
      <c r="C1275" s="144"/>
      <c r="D1275" s="67"/>
      <c r="E1275" s="51"/>
      <c r="F1275" s="68"/>
    </row>
    <row r="1276" spans="1:6" s="69" customFormat="1" x14ac:dyDescent="0.2">
      <c r="A1276" s="276">
        <v>16.899999999999999</v>
      </c>
      <c r="B1276" s="255" t="s">
        <v>504</v>
      </c>
      <c r="C1276" s="66"/>
      <c r="D1276" s="328"/>
      <c r="E1276" s="51"/>
      <c r="F1276" s="68"/>
    </row>
    <row r="1277" spans="1:6" s="69" customFormat="1" ht="71.25" x14ac:dyDescent="0.2">
      <c r="A1277" s="64" t="s">
        <v>635</v>
      </c>
      <c r="B1277" s="49" t="s">
        <v>505</v>
      </c>
      <c r="C1277" s="144" t="s">
        <v>23</v>
      </c>
      <c r="D1277" s="67">
        <v>1</v>
      </c>
      <c r="E1277" s="51"/>
      <c r="F1277" s="68"/>
    </row>
    <row r="1278" spans="1:6" s="69" customFormat="1" x14ac:dyDescent="0.2">
      <c r="A1278" s="64"/>
      <c r="B1278" s="165"/>
      <c r="C1278" s="144"/>
      <c r="D1278" s="67"/>
      <c r="E1278" s="51"/>
      <c r="F1278" s="68"/>
    </row>
    <row r="1279" spans="1:6" s="69" customFormat="1" x14ac:dyDescent="0.2">
      <c r="A1279" s="317">
        <v>16.100000000000001</v>
      </c>
      <c r="B1279" s="255" t="s">
        <v>852</v>
      </c>
      <c r="C1279" s="144"/>
      <c r="D1279" s="67"/>
      <c r="E1279" s="51"/>
      <c r="F1279" s="68"/>
    </row>
    <row r="1280" spans="1:6" s="69" customFormat="1" ht="42.75" x14ac:dyDescent="0.2">
      <c r="A1280" s="64" t="s">
        <v>637</v>
      </c>
      <c r="B1280" s="49" t="s">
        <v>638</v>
      </c>
      <c r="C1280" s="144"/>
      <c r="D1280" s="67"/>
      <c r="E1280" s="51"/>
      <c r="F1280" s="68"/>
    </row>
    <row r="1281" spans="1:129" s="69" customFormat="1" ht="28.5" x14ac:dyDescent="0.2">
      <c r="A1281" s="64">
        <v>1</v>
      </c>
      <c r="B1281" s="49" t="s">
        <v>639</v>
      </c>
      <c r="C1281" s="144" t="s">
        <v>0</v>
      </c>
      <c r="D1281" s="67">
        <v>1</v>
      </c>
      <c r="E1281" s="51"/>
      <c r="F1281" s="68"/>
    </row>
    <row r="1282" spans="1:129" s="69" customFormat="1" x14ac:dyDescent="0.2">
      <c r="A1282" s="325"/>
      <c r="B1282" s="165"/>
      <c r="C1282" s="329"/>
      <c r="D1282" s="328"/>
      <c r="E1282" s="51"/>
      <c r="F1282" s="68"/>
    </row>
    <row r="1283" spans="1:129" s="69" customFormat="1" x14ac:dyDescent="0.2">
      <c r="A1283" s="330"/>
      <c r="B1283" s="331" t="s">
        <v>474</v>
      </c>
      <c r="C1283" s="332"/>
      <c r="D1283" s="333"/>
      <c r="E1283" s="334"/>
      <c r="F1283" s="335"/>
    </row>
    <row r="1284" spans="1:129" s="69" customFormat="1" x14ac:dyDescent="0.2">
      <c r="A1284" s="219"/>
      <c r="B1284" s="336" t="s">
        <v>450</v>
      </c>
      <c r="C1284" s="337"/>
      <c r="D1284" s="338"/>
      <c r="E1284" s="339"/>
      <c r="F1284" s="340"/>
    </row>
    <row r="1285" spans="1:129" s="69" customFormat="1" x14ac:dyDescent="0.2">
      <c r="A1285" s="266"/>
      <c r="B1285" s="301" t="s">
        <v>451</v>
      </c>
      <c r="C1285" s="322"/>
      <c r="D1285" s="341"/>
      <c r="E1285" s="323"/>
      <c r="F1285" s="324"/>
    </row>
    <row r="1286" spans="1:129" s="69" customFormat="1" x14ac:dyDescent="0.2">
      <c r="A1286" s="272"/>
      <c r="B1286" s="302" t="s">
        <v>475</v>
      </c>
      <c r="C1286" s="66"/>
      <c r="D1286" s="342"/>
      <c r="E1286" s="144"/>
      <c r="F1286" s="68"/>
    </row>
    <row r="1287" spans="1:129" s="69" customFormat="1" x14ac:dyDescent="0.2">
      <c r="A1287" s="276">
        <v>17.100000000000001</v>
      </c>
      <c r="B1287" s="345" t="s">
        <v>33</v>
      </c>
      <c r="C1287" s="66"/>
      <c r="D1287" s="342"/>
      <c r="E1287" s="144"/>
      <c r="F1287" s="68"/>
    </row>
    <row r="1288" spans="1:129" s="69" customFormat="1" ht="71.25" x14ac:dyDescent="0.2">
      <c r="A1288" s="325"/>
      <c r="B1288" s="326" t="s">
        <v>467</v>
      </c>
      <c r="C1288" s="66"/>
      <c r="D1288" s="342"/>
      <c r="E1288" s="144"/>
      <c r="F1288" s="68"/>
    </row>
    <row r="1289" spans="1:129" s="69" customFormat="1" ht="28.5" x14ac:dyDescent="0.2">
      <c r="A1289" s="325"/>
      <c r="B1289" s="326" t="s">
        <v>454</v>
      </c>
      <c r="C1289" s="66"/>
      <c r="D1289" s="342"/>
      <c r="E1289" s="144"/>
      <c r="F1289" s="68"/>
    </row>
    <row r="1290" spans="1:129" s="69" customFormat="1" ht="71.25" x14ac:dyDescent="0.2">
      <c r="A1290" s="64"/>
      <c r="B1290" s="70" t="s">
        <v>478</v>
      </c>
      <c r="C1290" s="66"/>
      <c r="D1290" s="67"/>
      <c r="E1290" s="51"/>
      <c r="F1290" s="68"/>
    </row>
    <row r="1291" spans="1:129" s="69" customFormat="1" x14ac:dyDescent="0.2">
      <c r="A1291" s="64"/>
      <c r="B1291" s="70"/>
      <c r="C1291" s="66"/>
      <c r="D1291" s="67"/>
      <c r="E1291" s="51"/>
      <c r="F1291" s="68"/>
    </row>
    <row r="1292" spans="1:129" s="69" customFormat="1" ht="71.25" x14ac:dyDescent="0.2">
      <c r="A1292" s="64" t="s">
        <v>490</v>
      </c>
      <c r="B1292" s="70" t="s">
        <v>853</v>
      </c>
      <c r="C1292" s="144" t="s">
        <v>23</v>
      </c>
      <c r="D1292" s="67">
        <v>1</v>
      </c>
      <c r="E1292" s="51"/>
      <c r="F1292" s="68"/>
    </row>
    <row r="1293" spans="1:129" s="69" customFormat="1" x14ac:dyDescent="0.2">
      <c r="A1293" s="325"/>
      <c r="B1293" s="165"/>
      <c r="C1293" s="329"/>
      <c r="D1293" s="328"/>
      <c r="E1293" s="51"/>
      <c r="F1293" s="68"/>
    </row>
    <row r="1294" spans="1:129" s="69" customFormat="1" x14ac:dyDescent="0.2">
      <c r="A1294" s="330"/>
      <c r="B1294" s="331" t="s">
        <v>476</v>
      </c>
      <c r="C1294" s="332"/>
      <c r="D1294" s="333"/>
      <c r="E1294" s="334"/>
      <c r="F1294" s="335"/>
    </row>
    <row r="1295" spans="1:129" s="69" customFormat="1" x14ac:dyDescent="0.2">
      <c r="A1295" s="219"/>
      <c r="B1295" s="336" t="s">
        <v>477</v>
      </c>
      <c r="C1295" s="337"/>
      <c r="D1295" s="338"/>
      <c r="E1295" s="339"/>
      <c r="F1295" s="340"/>
    </row>
    <row r="1296" spans="1:129" s="348" customFormat="1" x14ac:dyDescent="0.2">
      <c r="A1296" s="266"/>
      <c r="B1296" s="80" t="s">
        <v>491</v>
      </c>
      <c r="C1296" s="346"/>
      <c r="D1296" s="177"/>
      <c r="E1296" s="178"/>
      <c r="F1296" s="347"/>
      <c r="G1296" s="72"/>
      <c r="H1296" s="72"/>
      <c r="I1296" s="72"/>
      <c r="J1296" s="72"/>
      <c r="K1296" s="72"/>
      <c r="L1296" s="72"/>
      <c r="M1296" s="72"/>
      <c r="N1296" s="72"/>
      <c r="O1296" s="72"/>
      <c r="P1296" s="72"/>
      <c r="Q1296" s="72"/>
      <c r="R1296" s="72"/>
      <c r="S1296" s="72"/>
      <c r="T1296" s="72"/>
      <c r="U1296" s="72"/>
      <c r="V1296" s="72"/>
      <c r="W1296" s="72"/>
      <c r="X1296" s="72"/>
      <c r="Y1296" s="72"/>
      <c r="Z1296" s="72"/>
      <c r="AA1296" s="72"/>
      <c r="AB1296" s="72"/>
      <c r="AC1296" s="72"/>
      <c r="AD1296" s="72"/>
      <c r="AE1296" s="72"/>
      <c r="AF1296" s="72"/>
      <c r="AG1296" s="72"/>
      <c r="AH1296" s="72"/>
      <c r="AI1296" s="72"/>
      <c r="AJ1296" s="72"/>
      <c r="AK1296" s="72"/>
      <c r="AL1296" s="72"/>
      <c r="AM1296" s="72"/>
      <c r="AN1296" s="72"/>
      <c r="AO1296" s="72"/>
      <c r="AP1296" s="72"/>
      <c r="AQ1296" s="72"/>
      <c r="AR1296" s="72"/>
      <c r="AS1296" s="72"/>
      <c r="AT1296" s="72"/>
      <c r="AU1296" s="72"/>
      <c r="AV1296" s="72"/>
      <c r="AW1296" s="72"/>
      <c r="AX1296" s="72"/>
      <c r="AY1296" s="72"/>
      <c r="AZ1296" s="72"/>
      <c r="BA1296" s="72"/>
      <c r="BB1296" s="72"/>
      <c r="BC1296" s="72"/>
      <c r="BD1296" s="72"/>
      <c r="BE1296" s="72"/>
      <c r="BF1296" s="72"/>
      <c r="BG1296" s="72"/>
      <c r="BH1296" s="72"/>
      <c r="BI1296" s="72"/>
      <c r="BJ1296" s="72"/>
      <c r="BK1296" s="72"/>
      <c r="BL1296" s="72"/>
      <c r="BM1296" s="72"/>
      <c r="BN1296" s="72"/>
      <c r="BO1296" s="72"/>
      <c r="BP1296" s="72"/>
      <c r="BQ1296" s="72"/>
      <c r="BR1296" s="72"/>
      <c r="BS1296" s="72"/>
      <c r="BT1296" s="72"/>
      <c r="BU1296" s="72"/>
      <c r="BV1296" s="72"/>
      <c r="BW1296" s="72"/>
      <c r="BX1296" s="72"/>
      <c r="BY1296" s="72"/>
      <c r="BZ1296" s="72"/>
      <c r="CA1296" s="72"/>
      <c r="CB1296" s="72"/>
      <c r="CC1296" s="72"/>
      <c r="CD1296" s="72"/>
      <c r="CE1296" s="72"/>
      <c r="CF1296" s="72"/>
      <c r="CG1296" s="72"/>
      <c r="CH1296" s="72"/>
      <c r="CI1296" s="72"/>
      <c r="CJ1296" s="72"/>
      <c r="CK1296" s="72"/>
      <c r="CL1296" s="72"/>
      <c r="CM1296" s="72"/>
      <c r="CN1296" s="72"/>
      <c r="CO1296" s="72"/>
      <c r="CP1296" s="72"/>
      <c r="CQ1296" s="72"/>
      <c r="CR1296" s="72"/>
      <c r="CS1296" s="72"/>
      <c r="CT1296" s="72"/>
      <c r="CU1296" s="72"/>
      <c r="CV1296" s="72"/>
      <c r="CW1296" s="72"/>
      <c r="CX1296" s="72"/>
      <c r="CY1296" s="72"/>
      <c r="CZ1296" s="72"/>
      <c r="DA1296" s="72"/>
      <c r="DB1296" s="72"/>
      <c r="DC1296" s="72"/>
      <c r="DD1296" s="72"/>
      <c r="DE1296" s="72"/>
      <c r="DF1296" s="72"/>
      <c r="DG1296" s="72"/>
      <c r="DH1296" s="72"/>
      <c r="DI1296" s="72"/>
      <c r="DJ1296" s="72"/>
      <c r="DK1296" s="72"/>
      <c r="DL1296" s="72"/>
      <c r="DM1296" s="72"/>
      <c r="DN1296" s="72"/>
      <c r="DO1296" s="72"/>
      <c r="DP1296" s="72"/>
      <c r="DQ1296" s="72"/>
      <c r="DR1296" s="72"/>
      <c r="DS1296" s="72"/>
      <c r="DT1296" s="72"/>
      <c r="DU1296" s="72"/>
      <c r="DV1296" s="72"/>
      <c r="DW1296" s="72"/>
      <c r="DX1296" s="72"/>
      <c r="DY1296" s="72"/>
    </row>
    <row r="1297" spans="1:6" x14ac:dyDescent="0.2">
      <c r="A1297" s="272"/>
      <c r="B1297" s="85" t="s">
        <v>104</v>
      </c>
      <c r="C1297" s="254"/>
      <c r="D1297" s="137"/>
      <c r="E1297" s="161"/>
      <c r="F1297" s="205"/>
    </row>
    <row r="1298" spans="1:6" ht="57" x14ac:dyDescent="0.2">
      <c r="A1298" s="272"/>
      <c r="B1298" s="165" t="s">
        <v>575</v>
      </c>
      <c r="C1298" s="254"/>
      <c r="D1298" s="137"/>
      <c r="E1298" s="161"/>
      <c r="F1298" s="205"/>
    </row>
    <row r="1299" spans="1:6" ht="28.5" x14ac:dyDescent="0.2">
      <c r="A1299" s="95"/>
      <c r="B1299" s="165" t="s">
        <v>105</v>
      </c>
      <c r="C1299" s="254"/>
      <c r="D1299" s="137"/>
      <c r="E1299" s="161"/>
      <c r="F1299" s="205"/>
    </row>
    <row r="1300" spans="1:6" x14ac:dyDescent="0.2">
      <c r="A1300" s="95"/>
      <c r="B1300" s="165"/>
      <c r="C1300" s="254"/>
      <c r="D1300" s="137"/>
      <c r="E1300" s="161"/>
      <c r="F1300" s="205"/>
    </row>
    <row r="1301" spans="1:6" s="349" customFormat="1" x14ac:dyDescent="0.2">
      <c r="A1301" s="95">
        <v>16.100000000000001</v>
      </c>
      <c r="B1301" s="243" t="s">
        <v>106</v>
      </c>
      <c r="C1301" s="254"/>
      <c r="D1301" s="137"/>
      <c r="E1301" s="161"/>
      <c r="F1301" s="205"/>
    </row>
    <row r="1302" spans="1:6" s="349" customFormat="1" x14ac:dyDescent="0.2">
      <c r="A1302" s="350">
        <v>1</v>
      </c>
      <c r="B1302" s="207" t="s">
        <v>107</v>
      </c>
      <c r="C1302" s="254"/>
      <c r="D1302" s="137"/>
      <c r="E1302" s="161"/>
      <c r="F1302" s="205"/>
    </row>
    <row r="1303" spans="1:6" s="349" customFormat="1" x14ac:dyDescent="0.2">
      <c r="A1303" s="350">
        <v>2</v>
      </c>
      <c r="B1303" s="207" t="s">
        <v>110</v>
      </c>
      <c r="C1303" s="254"/>
      <c r="D1303" s="137"/>
      <c r="E1303" s="161"/>
      <c r="F1303" s="205"/>
    </row>
    <row r="1304" spans="1:6" x14ac:dyDescent="0.2">
      <c r="A1304" s="350">
        <v>3</v>
      </c>
      <c r="B1304" s="207" t="s">
        <v>111</v>
      </c>
      <c r="C1304" s="254"/>
      <c r="D1304" s="137"/>
      <c r="E1304" s="161"/>
      <c r="F1304" s="205"/>
    </row>
    <row r="1305" spans="1:6" x14ac:dyDescent="0.2">
      <c r="A1305" s="350">
        <v>4</v>
      </c>
      <c r="B1305" s="207" t="s">
        <v>112</v>
      </c>
      <c r="C1305" s="254"/>
      <c r="D1305" s="137"/>
      <c r="E1305" s="161"/>
      <c r="F1305" s="205"/>
    </row>
    <row r="1306" spans="1:6" x14ac:dyDescent="0.2">
      <c r="A1306" s="350">
        <v>5</v>
      </c>
      <c r="B1306" s="207" t="s">
        <v>113</v>
      </c>
      <c r="C1306" s="254"/>
      <c r="D1306" s="137"/>
      <c r="E1306" s="161"/>
      <c r="F1306" s="205"/>
    </row>
    <row r="1307" spans="1:6" x14ac:dyDescent="0.2">
      <c r="A1307" s="350">
        <v>6</v>
      </c>
      <c r="B1307" s="207" t="s">
        <v>114</v>
      </c>
      <c r="C1307" s="254"/>
      <c r="D1307" s="137"/>
      <c r="E1307" s="161"/>
      <c r="F1307" s="205"/>
    </row>
    <row r="1308" spans="1:6" x14ac:dyDescent="0.2">
      <c r="A1308" s="350">
        <v>7</v>
      </c>
      <c r="B1308" s="207" t="s">
        <v>115</v>
      </c>
      <c r="C1308" s="254"/>
      <c r="D1308" s="137"/>
      <c r="E1308" s="161"/>
      <c r="F1308" s="205"/>
    </row>
    <row r="1309" spans="1:6" x14ac:dyDescent="0.2">
      <c r="A1309" s="350">
        <v>8</v>
      </c>
      <c r="B1309" s="207" t="s">
        <v>145</v>
      </c>
      <c r="C1309" s="254"/>
      <c r="D1309" s="137"/>
      <c r="E1309" s="161"/>
      <c r="F1309" s="205"/>
    </row>
    <row r="1310" spans="1:6" x14ac:dyDescent="0.2">
      <c r="A1310" s="350">
        <v>9</v>
      </c>
      <c r="B1310" s="207" t="s">
        <v>146</v>
      </c>
      <c r="C1310" s="254"/>
      <c r="D1310" s="137"/>
      <c r="E1310" s="161"/>
      <c r="F1310" s="205"/>
    </row>
    <row r="1311" spans="1:6" x14ac:dyDescent="0.2">
      <c r="A1311" s="350">
        <v>10</v>
      </c>
      <c r="B1311" s="207" t="s">
        <v>190</v>
      </c>
      <c r="C1311" s="254"/>
      <c r="D1311" s="137"/>
      <c r="E1311" s="161"/>
      <c r="F1311" s="205"/>
    </row>
    <row r="1312" spans="1:6" x14ac:dyDescent="0.2">
      <c r="A1312" s="350">
        <v>11</v>
      </c>
      <c r="B1312" s="207" t="s">
        <v>191</v>
      </c>
      <c r="C1312" s="254"/>
      <c r="D1312" s="137"/>
      <c r="E1312" s="161"/>
      <c r="F1312" s="205"/>
    </row>
    <row r="1313" spans="1:6" x14ac:dyDescent="0.2">
      <c r="A1313" s="350">
        <v>12</v>
      </c>
      <c r="B1313" s="207" t="s">
        <v>193</v>
      </c>
      <c r="C1313" s="254"/>
      <c r="D1313" s="137"/>
      <c r="E1313" s="161"/>
      <c r="F1313" s="205"/>
    </row>
    <row r="1314" spans="1:6" x14ac:dyDescent="0.2">
      <c r="A1314" s="350">
        <v>13</v>
      </c>
      <c r="B1314" s="207" t="s">
        <v>192</v>
      </c>
      <c r="C1314" s="351"/>
      <c r="D1314" s="137"/>
      <c r="E1314" s="161"/>
      <c r="F1314" s="205"/>
    </row>
    <row r="1315" spans="1:6" x14ac:dyDescent="0.2">
      <c r="A1315" s="350">
        <v>14</v>
      </c>
      <c r="B1315" s="207" t="s">
        <v>208</v>
      </c>
      <c r="C1315" s="351"/>
      <c r="D1315" s="137"/>
      <c r="E1315" s="161"/>
      <c r="F1315" s="205"/>
    </row>
    <row r="1316" spans="1:6" x14ac:dyDescent="0.2">
      <c r="A1316" s="350">
        <v>15</v>
      </c>
      <c r="B1316" s="207" t="s">
        <v>244</v>
      </c>
      <c r="C1316" s="351"/>
      <c r="D1316" s="137"/>
      <c r="E1316" s="161"/>
      <c r="F1316" s="205"/>
    </row>
    <row r="1317" spans="1:6" x14ac:dyDescent="0.2">
      <c r="A1317" s="350">
        <v>16</v>
      </c>
      <c r="B1317" s="207" t="s">
        <v>492</v>
      </c>
      <c r="C1317" s="351"/>
      <c r="D1317" s="137"/>
      <c r="E1317" s="161"/>
      <c r="F1317" s="205"/>
    </row>
    <row r="1318" spans="1:6" x14ac:dyDescent="0.2">
      <c r="A1318" s="350">
        <v>17</v>
      </c>
      <c r="B1318" s="207" t="s">
        <v>493</v>
      </c>
      <c r="C1318" s="351"/>
      <c r="D1318" s="137"/>
      <c r="E1318" s="161"/>
      <c r="F1318" s="205"/>
    </row>
    <row r="1319" spans="1:6" x14ac:dyDescent="0.2">
      <c r="A1319" s="350"/>
      <c r="B1319" s="207"/>
      <c r="C1319" s="351"/>
      <c r="D1319" s="137"/>
      <c r="E1319" s="161"/>
      <c r="F1319" s="205"/>
    </row>
    <row r="1320" spans="1:6" x14ac:dyDescent="0.2">
      <c r="A1320" s="350"/>
      <c r="B1320" s="207"/>
      <c r="C1320" s="351"/>
      <c r="D1320" s="137"/>
      <c r="E1320" s="161"/>
      <c r="F1320" s="205"/>
    </row>
    <row r="1321" spans="1:6" s="125" customFormat="1" x14ac:dyDescent="0.2">
      <c r="A1321" s="352"/>
      <c r="B1321" s="243" t="s">
        <v>108</v>
      </c>
      <c r="C1321" s="254"/>
      <c r="D1321" s="137"/>
      <c r="E1321" s="161"/>
      <c r="F1321" s="205"/>
    </row>
    <row r="1322" spans="1:6" s="349" customFormat="1" x14ac:dyDescent="0.2">
      <c r="A1322" s="95">
        <v>16.2</v>
      </c>
      <c r="B1322" s="243" t="s">
        <v>109</v>
      </c>
      <c r="C1322" s="254"/>
      <c r="D1322" s="137"/>
      <c r="E1322" s="161"/>
      <c r="F1322" s="205"/>
    </row>
    <row r="1323" spans="1:6" s="349" customFormat="1" x14ac:dyDescent="0.2">
      <c r="A1323" s="350">
        <v>1</v>
      </c>
      <c r="B1323" s="207" t="s">
        <v>107</v>
      </c>
      <c r="C1323" s="254"/>
      <c r="D1323" s="137"/>
      <c r="E1323" s="161"/>
      <c r="F1323" s="205"/>
    </row>
    <row r="1324" spans="1:6" s="349" customFormat="1" x14ac:dyDescent="0.2">
      <c r="A1324" s="350">
        <v>2</v>
      </c>
      <c r="B1324" s="207" t="s">
        <v>110</v>
      </c>
      <c r="C1324" s="254"/>
      <c r="D1324" s="137"/>
      <c r="E1324" s="161"/>
      <c r="F1324" s="205"/>
    </row>
    <row r="1325" spans="1:6" s="349" customFormat="1" x14ac:dyDescent="0.2">
      <c r="A1325" s="350">
        <v>3</v>
      </c>
      <c r="B1325" s="207" t="s">
        <v>111</v>
      </c>
      <c r="C1325" s="254"/>
      <c r="D1325" s="137"/>
      <c r="E1325" s="161"/>
      <c r="F1325" s="205"/>
    </row>
    <row r="1326" spans="1:6" x14ac:dyDescent="0.2">
      <c r="A1326" s="350">
        <v>4</v>
      </c>
      <c r="B1326" s="207" t="s">
        <v>112</v>
      </c>
      <c r="C1326" s="254"/>
      <c r="D1326" s="137"/>
      <c r="E1326" s="161"/>
      <c r="F1326" s="205"/>
    </row>
    <row r="1327" spans="1:6" s="72" customFormat="1" x14ac:dyDescent="0.2">
      <c r="A1327" s="350">
        <v>5</v>
      </c>
      <c r="B1327" s="207" t="s">
        <v>113</v>
      </c>
      <c r="C1327" s="254"/>
      <c r="D1327" s="137"/>
      <c r="E1327" s="161"/>
      <c r="F1327" s="205"/>
    </row>
    <row r="1328" spans="1:6" x14ac:dyDescent="0.2">
      <c r="A1328" s="350">
        <v>6</v>
      </c>
      <c r="B1328" s="207" t="s">
        <v>114</v>
      </c>
      <c r="C1328" s="254"/>
      <c r="D1328" s="137"/>
      <c r="E1328" s="161"/>
      <c r="F1328" s="205"/>
    </row>
    <row r="1329" spans="1:6" x14ac:dyDescent="0.2">
      <c r="A1329" s="350">
        <v>7</v>
      </c>
      <c r="B1329" s="207" t="s">
        <v>115</v>
      </c>
      <c r="C1329" s="254"/>
      <c r="D1329" s="137"/>
      <c r="E1329" s="161"/>
      <c r="F1329" s="205"/>
    </row>
    <row r="1330" spans="1:6" x14ac:dyDescent="0.2">
      <c r="A1330" s="350">
        <v>8</v>
      </c>
      <c r="B1330" s="207" t="s">
        <v>145</v>
      </c>
      <c r="C1330" s="254"/>
      <c r="D1330" s="137"/>
      <c r="E1330" s="161"/>
      <c r="F1330" s="205"/>
    </row>
    <row r="1331" spans="1:6" x14ac:dyDescent="0.2">
      <c r="A1331" s="350">
        <v>9</v>
      </c>
      <c r="B1331" s="207" t="s">
        <v>146</v>
      </c>
      <c r="C1331" s="254"/>
      <c r="D1331" s="137"/>
      <c r="E1331" s="161"/>
      <c r="F1331" s="205"/>
    </row>
    <row r="1332" spans="1:6" x14ac:dyDescent="0.2">
      <c r="A1332" s="350">
        <v>10</v>
      </c>
      <c r="B1332" s="207" t="s">
        <v>190</v>
      </c>
      <c r="C1332" s="254"/>
      <c r="D1332" s="137"/>
      <c r="E1332" s="161"/>
      <c r="F1332" s="205"/>
    </row>
    <row r="1333" spans="1:6" x14ac:dyDescent="0.2">
      <c r="A1333" s="350">
        <v>11</v>
      </c>
      <c r="B1333" s="207" t="s">
        <v>191</v>
      </c>
      <c r="C1333" s="254"/>
      <c r="D1333" s="137"/>
      <c r="E1333" s="161"/>
      <c r="F1333" s="205"/>
    </row>
    <row r="1334" spans="1:6" x14ac:dyDescent="0.2">
      <c r="A1334" s="350">
        <v>12</v>
      </c>
      <c r="B1334" s="207" t="s">
        <v>193</v>
      </c>
      <c r="C1334" s="254"/>
      <c r="D1334" s="137"/>
      <c r="E1334" s="161"/>
      <c r="F1334" s="205"/>
    </row>
    <row r="1335" spans="1:6" s="125" customFormat="1" x14ac:dyDescent="0.2">
      <c r="A1335" s="350">
        <v>13</v>
      </c>
      <c r="B1335" s="207" t="s">
        <v>192</v>
      </c>
      <c r="C1335" s="254"/>
      <c r="D1335" s="137"/>
      <c r="E1335" s="161"/>
      <c r="F1335" s="205"/>
    </row>
    <row r="1336" spans="1:6" x14ac:dyDescent="0.2">
      <c r="A1336" s="350">
        <v>14</v>
      </c>
      <c r="B1336" s="207" t="s">
        <v>208</v>
      </c>
      <c r="C1336" s="351"/>
      <c r="D1336" s="137"/>
      <c r="E1336" s="161"/>
      <c r="F1336" s="205"/>
    </row>
    <row r="1337" spans="1:6" x14ac:dyDescent="0.2">
      <c r="A1337" s="350">
        <v>15</v>
      </c>
      <c r="B1337" s="207" t="s">
        <v>244</v>
      </c>
      <c r="C1337" s="351"/>
      <c r="D1337" s="137"/>
      <c r="E1337" s="161"/>
      <c r="F1337" s="205"/>
    </row>
    <row r="1338" spans="1:6" x14ac:dyDescent="0.2">
      <c r="A1338" s="350">
        <v>16</v>
      </c>
      <c r="B1338" s="207" t="s">
        <v>492</v>
      </c>
      <c r="C1338" s="351"/>
      <c r="D1338" s="137"/>
      <c r="E1338" s="161"/>
      <c r="F1338" s="205"/>
    </row>
    <row r="1339" spans="1:6" x14ac:dyDescent="0.2">
      <c r="A1339" s="350">
        <v>17</v>
      </c>
      <c r="B1339" s="207" t="s">
        <v>493</v>
      </c>
      <c r="C1339" s="351"/>
      <c r="D1339" s="137"/>
      <c r="E1339" s="161"/>
      <c r="F1339" s="205"/>
    </row>
    <row r="1340" spans="1:6" x14ac:dyDescent="0.2">
      <c r="A1340" s="350"/>
      <c r="B1340" s="207"/>
      <c r="C1340" s="351"/>
      <c r="D1340" s="137"/>
      <c r="E1340" s="161"/>
      <c r="F1340" s="205"/>
    </row>
    <row r="1341" spans="1:6" s="125" customFormat="1" x14ac:dyDescent="0.2">
      <c r="A1341" s="352"/>
      <c r="B1341" s="243"/>
      <c r="C1341" s="254"/>
      <c r="D1341" s="137"/>
      <c r="E1341" s="161"/>
      <c r="F1341" s="205"/>
    </row>
    <row r="1342" spans="1:6" x14ac:dyDescent="0.2">
      <c r="A1342" s="213"/>
      <c r="B1342" s="214" t="s">
        <v>494</v>
      </c>
      <c r="C1342" s="215"/>
      <c r="D1342" s="216"/>
      <c r="E1342" s="217"/>
      <c r="F1342" s="218"/>
    </row>
    <row r="1343" spans="1:6" x14ac:dyDescent="0.2">
      <c r="A1343" s="219"/>
      <c r="B1343" s="353" t="s">
        <v>495</v>
      </c>
      <c r="C1343" s="221"/>
      <c r="D1343" s="222"/>
      <c r="E1343" s="223"/>
      <c r="F1343" s="224"/>
    </row>
    <row r="1344" spans="1:6" x14ac:dyDescent="0.2">
      <c r="D1344" s="356"/>
    </row>
  </sheetData>
  <phoneticPr fontId="0" type="noConversion"/>
  <pageMargins left="0.65" right="0.27" top="0.8" bottom="0.95" header="0.5" footer="0.5"/>
  <pageSetup paperSize="9" scale="97" fitToHeight="0" orientation="portrait" horizontalDpi="4294967295" r:id="rId1"/>
  <headerFooter alignWithMargins="0">
    <oddHeader>&amp;RBills of Quantities</oddHeader>
    <oddFooter>Page &amp;P of &amp;N</oddFooter>
  </headerFooter>
  <rowBreaks count="21" manualBreakCount="21">
    <brk id="48" max="5" man="1"/>
    <brk id="81" max="5" man="1"/>
    <brk id="153" max="5" man="1"/>
    <brk id="435" max="5" man="1"/>
    <brk id="462" max="5" man="1"/>
    <brk id="484" max="16383" man="1"/>
    <brk id="502" max="5" man="1"/>
    <brk id="528" max="6" man="1"/>
    <brk id="595" max="5" man="1"/>
    <brk id="623" max="16383" man="1"/>
    <brk id="647" max="6" man="1"/>
    <brk id="690" max="16383" man="1"/>
    <brk id="724" max="5" man="1"/>
    <brk id="760" max="5" man="1"/>
    <brk id="786" max="16383" man="1"/>
    <brk id="813" max="6" man="1"/>
    <brk id="834" max="16383" man="1"/>
    <brk id="863" max="16383" man="1"/>
    <brk id="973" max="6" man="1"/>
    <brk id="1219" max="16383" man="1"/>
    <brk id="12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PAGE</vt:lpstr>
      <vt:lpstr>Summary1</vt:lpstr>
      <vt:lpstr>BOQ</vt:lpstr>
      <vt:lpstr>BOQ!Print_Area</vt:lpstr>
      <vt:lpstr>'COVER PAGE'!Print_Area</vt:lpstr>
      <vt:lpstr>BOQ!Print_Titles</vt:lpstr>
      <vt:lpstr>Summary1!Print_Titles</vt:lpstr>
    </vt:vector>
  </TitlesOfParts>
  <Company>CPPS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dc:creator>
  <cp:lastModifiedBy>Abdulla Ariz</cp:lastModifiedBy>
  <cp:lastPrinted>2021-04-22T05:01:47Z</cp:lastPrinted>
  <dcterms:created xsi:type="dcterms:W3CDTF">1999-08-05T02:34:29Z</dcterms:created>
  <dcterms:modified xsi:type="dcterms:W3CDTF">2021-07-13T14:02:00Z</dcterms:modified>
</cp:coreProperties>
</file>