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Z:\Waste Management\Common\PROJECTS\Zone 6 and 7\Vandhoo WTE\Addition Works Tendering - Loan\L2 Staff Accomodation Block\Technical Details 23022020\"/>
    </mc:Choice>
  </mc:AlternateContent>
  <bookViews>
    <workbookView xWindow="0" yWindow="0" windowWidth="28800" windowHeight="12300" activeTab="1"/>
  </bookViews>
  <sheets>
    <sheet name="SUMMARY" sheetId="21" r:id="rId1"/>
    <sheet name="PRELIMINARIES" sheetId="19" r:id="rId2"/>
    <sheet name="S2 BOQ" sheetId="20" r:id="rId3"/>
    <sheet name="S3 BoQ" sheetId="18" r:id="rId4"/>
  </sheets>
  <externalReferences>
    <externalReference r:id="rId5"/>
  </externalReferences>
  <definedNames>
    <definedName name="_xlnm.Print_Area" localSheetId="1">PRELIMINARIES!$A$1:$F$61</definedName>
    <definedName name="_xlnm.Print_Area" localSheetId="2">'S2 BOQ'!$A$1:$F$152</definedName>
    <definedName name="_xlnm.Print_Area" localSheetId="3">'S3 BoQ'!$A$1:$F$129</definedName>
    <definedName name="_xlnm.Print_Area" localSheetId="0">SUMMARY!$A$1:$F$60</definedName>
    <definedName name="_xlnm.Print_Titles" localSheetId="1">PRELIMINARIES!$51:$51</definedName>
    <definedName name="_xlnm.Print_Titles" localSheetId="2">'S2 BOQ'!$51:$51</definedName>
    <definedName name="_xlnm.Print_Titles" localSheetId="3">'S3 BoQ'!$51:$51</definedName>
    <definedName name="_xlnm.Print_Titles" localSheetId="0">SUMMARY!$51:$51</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56" i="19" l="1"/>
  <c r="F59" i="21" l="1"/>
  <c r="F58" i="21"/>
  <c r="F57" i="21"/>
  <c r="F56" i="21"/>
  <c r="F55" i="21"/>
  <c r="F54" i="21"/>
  <c r="E9" i="20"/>
  <c r="B17" i="20"/>
  <c r="B16" i="20"/>
  <c r="B15" i="20"/>
  <c r="B14" i="20"/>
  <c r="B13" i="20"/>
  <c r="B12" i="20"/>
  <c r="B11" i="20"/>
  <c r="B10" i="20"/>
  <c r="B9" i="20"/>
  <c r="B8" i="20"/>
  <c r="B7" i="20"/>
  <c r="B6" i="20"/>
  <c r="B17" i="18"/>
  <c r="B16" i="18"/>
  <c r="B15" i="18"/>
  <c r="B14" i="18"/>
  <c r="B13" i="18"/>
  <c r="B12" i="18"/>
  <c r="B11" i="18"/>
  <c r="B10" i="18"/>
  <c r="B9" i="18"/>
  <c r="B8" i="18"/>
  <c r="B7" i="18"/>
  <c r="B6" i="18"/>
  <c r="F151" i="20"/>
  <c r="F150" i="20"/>
  <c r="F149" i="20"/>
  <c r="F148" i="20"/>
  <c r="F147" i="20"/>
  <c r="F146" i="20"/>
  <c r="F145" i="20"/>
  <c r="F144" i="20"/>
  <c r="E17" i="20" s="1"/>
  <c r="F143" i="20"/>
  <c r="F142" i="20"/>
  <c r="F141" i="20"/>
  <c r="F140" i="20"/>
  <c r="F139" i="20"/>
  <c r="F138" i="20"/>
  <c r="F137" i="20"/>
  <c r="F136" i="20"/>
  <c r="F135" i="20"/>
  <c r="F134" i="20"/>
  <c r="F133" i="20"/>
  <c r="F132" i="20"/>
  <c r="F131" i="20"/>
  <c r="F130" i="20"/>
  <c r="F129" i="20"/>
  <c r="F128" i="20"/>
  <c r="F127" i="20"/>
  <c r="E16" i="20" s="1"/>
  <c r="F126" i="20"/>
  <c r="F125" i="20"/>
  <c r="F124" i="20"/>
  <c r="F123" i="20"/>
  <c r="F122" i="20"/>
  <c r="F121" i="20"/>
  <c r="F120" i="20"/>
  <c r="F119" i="20"/>
  <c r="F118" i="20"/>
  <c r="F117" i="20"/>
  <c r="F116" i="20"/>
  <c r="F115" i="20"/>
  <c r="F114" i="20"/>
  <c r="E15" i="20" s="1"/>
  <c r="F113" i="20"/>
  <c r="F112" i="20"/>
  <c r="F111" i="20"/>
  <c r="F110" i="20"/>
  <c r="F109" i="20"/>
  <c r="F108" i="20"/>
  <c r="F107" i="20"/>
  <c r="E14" i="20" s="1"/>
  <c r="F106" i="20"/>
  <c r="F105" i="20"/>
  <c r="F104" i="20"/>
  <c r="F103" i="20"/>
  <c r="F102" i="20"/>
  <c r="E13" i="20" s="1"/>
  <c r="F101" i="20"/>
  <c r="F100" i="20"/>
  <c r="F99" i="20"/>
  <c r="F98" i="20"/>
  <c r="E12" i="20" s="1"/>
  <c r="F97" i="20"/>
  <c r="F96" i="20"/>
  <c r="F95" i="20"/>
  <c r="F94" i="20"/>
  <c r="E11" i="20" s="1"/>
  <c r="F93" i="20"/>
  <c r="F92" i="20"/>
  <c r="F91" i="20"/>
  <c r="F90" i="20"/>
  <c r="F89" i="20"/>
  <c r="F88" i="20"/>
  <c r="F87" i="20"/>
  <c r="F86" i="20"/>
  <c r="F85" i="20"/>
  <c r="F84" i="20"/>
  <c r="F83" i="20"/>
  <c r="F82" i="20"/>
  <c r="F81" i="20"/>
  <c r="F80" i="20"/>
  <c r="F79" i="20"/>
  <c r="F78" i="20"/>
  <c r="E10" i="20" s="1"/>
  <c r="F77" i="20"/>
  <c r="F76" i="20"/>
  <c r="F75" i="20"/>
  <c r="F74" i="20"/>
  <c r="F73" i="20"/>
  <c r="F72" i="20"/>
  <c r="F71" i="20"/>
  <c r="F70" i="20"/>
  <c r="F69" i="20"/>
  <c r="F68" i="20"/>
  <c r="F67" i="20"/>
  <c r="E8" i="20" s="1"/>
  <c r="F66" i="20"/>
  <c r="F65" i="20"/>
  <c r="F64" i="20"/>
  <c r="F63" i="20"/>
  <c r="F62" i="20"/>
  <c r="E7" i="20" s="1"/>
  <c r="F61" i="20"/>
  <c r="D60" i="20"/>
  <c r="F60" i="20" s="1"/>
  <c r="F59" i="20"/>
  <c r="F58" i="20"/>
  <c r="F57" i="20"/>
  <c r="F56" i="20"/>
  <c r="F55" i="20"/>
  <c r="F54" i="20"/>
  <c r="E6" i="20" s="1"/>
  <c r="F53" i="20"/>
  <c r="F52" i="20"/>
  <c r="F60" i="19"/>
  <c r="F59" i="19"/>
  <c r="F58" i="19"/>
  <c r="F57" i="19"/>
  <c r="F61" i="19" s="1"/>
  <c r="F55" i="19"/>
  <c r="F54" i="19"/>
  <c r="F115" i="18"/>
  <c r="F140" i="18"/>
  <c r="F133" i="18"/>
  <c r="F134" i="18" s="1"/>
  <c r="F60" i="21" l="1"/>
  <c r="F152" i="20"/>
  <c r="E6" i="19"/>
  <c r="E28" i="19" s="1"/>
  <c r="E29" i="19" s="1"/>
  <c r="E30" i="19" s="1"/>
  <c r="E28" i="20"/>
  <c r="E29" i="20" l="1"/>
  <c r="E30" i="20" s="1"/>
  <c r="E7" i="21"/>
  <c r="E6" i="21"/>
  <c r="H71" i="18" l="1"/>
  <c r="J71" i="18" s="1"/>
  <c r="J72" i="18" s="1"/>
  <c r="F128" i="18"/>
  <c r="F52" i="18"/>
  <c r="F53" i="18"/>
  <c r="F55" i="18"/>
  <c r="F57" i="18"/>
  <c r="F58" i="18"/>
  <c r="F59" i="18"/>
  <c r="F61" i="18"/>
  <c r="F62" i="18"/>
  <c r="F64" i="18"/>
  <c r="F65" i="18"/>
  <c r="F66" i="18"/>
  <c r="F67" i="18"/>
  <c r="F68" i="18"/>
  <c r="F69" i="18"/>
  <c r="F70" i="18"/>
  <c r="F71" i="18"/>
  <c r="F72" i="18"/>
  <c r="F73" i="18"/>
  <c r="F74" i="18"/>
  <c r="F75" i="18"/>
  <c r="E9" i="18" s="1"/>
  <c r="F76" i="18"/>
  <c r="F77" i="18"/>
  <c r="F78" i="18"/>
  <c r="F79" i="18"/>
  <c r="F80" i="18"/>
  <c r="F81" i="18"/>
  <c r="F82" i="18"/>
  <c r="F83" i="18"/>
  <c r="F84" i="18"/>
  <c r="F85" i="18"/>
  <c r="F86" i="18"/>
  <c r="F87" i="18"/>
  <c r="E11" i="18" s="1"/>
  <c r="F88" i="18"/>
  <c r="F89" i="18"/>
  <c r="F90" i="18"/>
  <c r="F91" i="18"/>
  <c r="F92" i="18"/>
  <c r="F93" i="18"/>
  <c r="F94" i="18"/>
  <c r="F95" i="18"/>
  <c r="F96" i="18"/>
  <c r="F97" i="18"/>
  <c r="E13" i="18" s="1"/>
  <c r="F98" i="18"/>
  <c r="F99" i="18"/>
  <c r="F100" i="18"/>
  <c r="F101" i="18"/>
  <c r="F102" i="18"/>
  <c r="F103" i="18"/>
  <c r="F104" i="18"/>
  <c r="F105" i="18"/>
  <c r="F106" i="18"/>
  <c r="F107" i="18"/>
  <c r="F108" i="18"/>
  <c r="F109" i="18"/>
  <c r="F110" i="18"/>
  <c r="F111" i="18"/>
  <c r="F112" i="18"/>
  <c r="F113" i="18"/>
  <c r="F114" i="18"/>
  <c r="F116" i="18"/>
  <c r="F117" i="18"/>
  <c r="F118" i="18"/>
  <c r="F119" i="18"/>
  <c r="F120" i="18"/>
  <c r="F121" i="18"/>
  <c r="F122" i="18"/>
  <c r="F123" i="18"/>
  <c r="F124" i="18"/>
  <c r="F125" i="18"/>
  <c r="F126" i="18"/>
  <c r="F127" i="18"/>
  <c r="E17" i="18" s="1"/>
  <c r="E8" i="18" l="1"/>
  <c r="E15" i="18"/>
  <c r="E16" i="18"/>
  <c r="E10" i="18"/>
  <c r="E14" i="18"/>
  <c r="E12" i="18"/>
  <c r="M63" i="18"/>
  <c r="M64" i="18"/>
  <c r="M65" i="18"/>
  <c r="M66" i="18"/>
  <c r="M62" i="18"/>
  <c r="G63" i="18"/>
  <c r="G64" i="18"/>
  <c r="G65" i="18"/>
  <c r="G66" i="18"/>
  <c r="G62" i="18"/>
  <c r="G61" i="18" l="1"/>
  <c r="H61" i="18" s="1"/>
  <c r="G59" i="18"/>
  <c r="D54" i="18" s="1"/>
  <c r="F54" i="18" s="1"/>
  <c r="D63" i="18"/>
  <c r="F63" i="18" s="1"/>
  <c r="D56" i="18"/>
  <c r="F56" i="18" s="1"/>
  <c r="D60" i="18"/>
  <c r="F60" i="18" s="1"/>
  <c r="E7" i="18" l="1"/>
  <c r="E6" i="18"/>
  <c r="E28" i="18" s="1"/>
  <c r="E8" i="21" s="1"/>
  <c r="E28" i="21" s="1"/>
  <c r="E29" i="21" s="1"/>
  <c r="E30" i="21" s="1"/>
  <c r="F129" i="18"/>
  <c r="G129" i="18" s="1"/>
  <c r="E29" i="18" l="1"/>
  <c r="E30" i="18" s="1"/>
  <c r="F142" i="18"/>
  <c r="F143" i="18" s="1"/>
</calcChain>
</file>

<file path=xl/sharedStrings.xml><?xml version="1.0" encoding="utf-8"?>
<sst xmlns="http://schemas.openxmlformats.org/spreadsheetml/2006/main" count="356" uniqueCount="123">
  <si>
    <t>LS</t>
  </si>
  <si>
    <t>No</t>
  </si>
  <si>
    <t>Item</t>
  </si>
  <si>
    <t>Unit</t>
  </si>
  <si>
    <t>m</t>
  </si>
  <si>
    <t>m2</t>
  </si>
  <si>
    <t>Roofing works</t>
  </si>
  <si>
    <t>Electrical works</t>
  </si>
  <si>
    <t>Distribution board</t>
  </si>
  <si>
    <t>Rate shall include supply, installation and wiring:</t>
  </si>
  <si>
    <t>Preliminaries</t>
  </si>
  <si>
    <t>Mobilisation</t>
  </si>
  <si>
    <t>Clean up site upon completion of works. Transport excess soil to soil dumping area on site.</t>
  </si>
  <si>
    <t>Prepare as built drawing</t>
  </si>
  <si>
    <t>Demobilisation</t>
  </si>
  <si>
    <t>Earth works</t>
  </si>
  <si>
    <t>Excavation and ground levelling work for all foundations. Rate shall include transport of surplus soil to the excess soil dumping location on site. Excavated ground should be properly compacted before casting work commences</t>
  </si>
  <si>
    <t>m3</t>
  </si>
  <si>
    <t>Levelling work for ground slab</t>
  </si>
  <si>
    <t>Polythene damp proof membrane under ground slab (500 gauge)</t>
  </si>
  <si>
    <t>Concrete works</t>
  </si>
  <si>
    <t>Nos</t>
  </si>
  <si>
    <t>Install earthing rods according to STELCO approved standards</t>
  </si>
  <si>
    <t>PRELIMINARIES</t>
  </si>
  <si>
    <t>Supply and install gutter system with downpipes as shown on drawing. Rates shall include for Rain water down pipes at each column with a soakpit at ground level</t>
  </si>
  <si>
    <r>
      <t xml:space="preserve">Supply and install lysaght roofing sheets over areas shown on drawing. 
</t>
    </r>
    <r>
      <rPr>
        <i/>
        <sz val="11"/>
        <color theme="1"/>
        <rFont val="Calibri"/>
        <family val="2"/>
        <scheme val="minor"/>
      </rPr>
      <t>Rates shall inlude all laps, connections and provision of intermediate supports to firmly fix the elements to the main structure.
Rate shall include ridge capping, flashing, insulation and other necessary to make roofing water proof.</t>
    </r>
  </si>
  <si>
    <t xml:space="preserve">(a) Rate shall include for: All neccesary equipment, tools, materials, supplying, handling charges. </t>
  </si>
  <si>
    <t>Rates shall include for: All neccesary chemicals, water proofing agent and reinforcement work speicified on drawing, formwork and concrete curing works</t>
  </si>
  <si>
    <t xml:space="preserve">(a) Rate shall include for: All neccesary equipment, tools, materials: wall sealer , wall putty, supplying, handling charges. </t>
  </si>
  <si>
    <t>Rate</t>
  </si>
  <si>
    <t>Amount</t>
  </si>
  <si>
    <t>Qty</t>
  </si>
  <si>
    <t>Pipe works including all necessary related works</t>
  </si>
  <si>
    <t>Tap</t>
  </si>
  <si>
    <t>Rate shall include for : all pipe works at below ground level and making of junction box, water supply works , installation of all sanitary fixtures and fittings, handling charges, cleaning, polishing.</t>
  </si>
  <si>
    <t>Plumbing works</t>
  </si>
  <si>
    <t xml:space="preserve">1 Gang switch  </t>
  </si>
  <si>
    <t>TILING</t>
  </si>
  <si>
    <t>PAINTING</t>
  </si>
  <si>
    <t xml:space="preserve">Rate shall include for: Handling, carrying with safety precautions, also include neccesary equipments. Give rates as per drawing provided. </t>
  </si>
  <si>
    <t>Timber roof structure</t>
  </si>
  <si>
    <t xml:space="preserve">W2, Aluminium window system with glass panel. </t>
  </si>
  <si>
    <t xml:space="preserve">W1, Aluminium window system with glass panel. </t>
  </si>
  <si>
    <t xml:space="preserve">D1, Solid timber door with glass panel. </t>
  </si>
  <si>
    <t>(a) Rate shall include for: the Aluminium grade mentioned on spec. and all neccesary materials and equipment, tools, handling charges &amp; fixing.</t>
  </si>
  <si>
    <t>Excavation for foundation</t>
  </si>
  <si>
    <t>2 Gang 13A switched socket outlet</t>
  </si>
  <si>
    <t>GENERAL SUMMARY</t>
  </si>
  <si>
    <t>NO</t>
  </si>
  <si>
    <t>CONTENTS</t>
  </si>
  <si>
    <t>TOTAL</t>
  </si>
  <si>
    <t>MVR</t>
  </si>
  <si>
    <t>PRELIMINARIES &amp; GENERAL REQUIREMENTS</t>
  </si>
  <si>
    <t>Signature  of  the  Tenderer :</t>
  </si>
  <si>
    <t>Date :</t>
  </si>
  <si>
    <t>BOQ TOTAL</t>
  </si>
  <si>
    <t>LED type Emergency Light (with weather proof socket) (EL1)</t>
  </si>
  <si>
    <t>LED water proof wall mount light (WL1)</t>
  </si>
  <si>
    <t xml:space="preserve"> LED ceiling recessed light (CL1)</t>
  </si>
  <si>
    <t>MASONRY AND PLASTERING WORKS</t>
  </si>
  <si>
    <t>DOOR &amp; WINDOWS</t>
  </si>
  <si>
    <t>150x300mm solid block walls exterior and interior</t>
  </si>
  <si>
    <t>Floor Trap (with Gully)</t>
  </si>
  <si>
    <t xml:space="preserve"> LED ceiling recessed light (CL3)</t>
  </si>
  <si>
    <t>Exterior and interior wall painting including Paint on Ceiling</t>
  </si>
  <si>
    <t xml:space="preserve">2 x 15mm thick plaster on both sides of the walls, exterior and interior </t>
  </si>
  <si>
    <t>Roof beam (including bolts to receives the rafters)</t>
  </si>
  <si>
    <t>Columns C1  (12 nos)</t>
  </si>
  <si>
    <t>Lean concrete for foundation beams including ground slab</t>
  </si>
  <si>
    <t>Concrete work for foundation beams and Ground Slab</t>
  </si>
  <si>
    <t>TOTAL (MVR)</t>
  </si>
  <si>
    <t>Wash Basin With Faucet</t>
  </si>
  <si>
    <t xml:space="preserve">WC including Muslim Shower </t>
  </si>
  <si>
    <t>Shower Faucet</t>
  </si>
  <si>
    <t>1 Gang 15A switched socket outlet</t>
  </si>
  <si>
    <t>(a) Raftters 50x150mm timber and battens 25x35mm timber.</t>
  </si>
  <si>
    <t>General area floor tiling with 600x600 tiles</t>
  </si>
  <si>
    <t xml:space="preserve"> 300x000mm Floor tiles</t>
  </si>
  <si>
    <t xml:space="preserve"> 300x000mm Wall tiles (upto Ceiling)</t>
  </si>
  <si>
    <t>CEILING WORKS</t>
  </si>
  <si>
    <t>50mm thick floor screed including out door walkway</t>
  </si>
  <si>
    <t>Exterior Walkway</t>
  </si>
  <si>
    <t>BOQ FOR STAFF ACCOMMODATION BUILDING</t>
  </si>
  <si>
    <t>Ceiling Fan  with fan controller</t>
  </si>
  <si>
    <t>D1, Solid timber door</t>
  </si>
  <si>
    <t>D2, Solid timber door</t>
  </si>
  <si>
    <t xml:space="preserve">D3, Aluminium Sliding system with glass panel. </t>
  </si>
  <si>
    <t>Floor Paint Finish including stairs</t>
  </si>
  <si>
    <t>9mm Gypsum Ceiling with 50X25 timber Framing with Smooth Putty Finish (second floor only)</t>
  </si>
  <si>
    <t>Concrete work for Ground Slab</t>
  </si>
  <si>
    <t>Concrete work for First and Second Floor Slab including Beams</t>
  </si>
  <si>
    <t>Concrete work for Foundation including Pads and Tie Beams</t>
  </si>
  <si>
    <t>(a) Rafters 50x150mm timber and battens 25x35mm timber.</t>
  </si>
  <si>
    <t>Air Conditioning (Inverter, 12000BTU)</t>
  </si>
  <si>
    <t>Site setup including setting out survey and removal of any shrubs at site.</t>
  </si>
  <si>
    <t>9mm Gypsum Ceiling with 50X25 timber Framing with Smooth Putty Finish</t>
  </si>
  <si>
    <t>Staff Mess / Recreation Room</t>
  </si>
  <si>
    <t>Kitchen</t>
  </si>
  <si>
    <t>Kitchen Floor Tiles</t>
  </si>
  <si>
    <t>Kitchen wall Tiles (upto Ceiling)</t>
  </si>
  <si>
    <t>Laundry</t>
  </si>
  <si>
    <t>Laundry Floor Tiles</t>
  </si>
  <si>
    <t>Gym</t>
  </si>
  <si>
    <t>Gym Flooring (to be approved by client)</t>
  </si>
  <si>
    <t>Shower / Changing Room / Public Toilet</t>
  </si>
  <si>
    <t>Floor Paint Finish</t>
  </si>
  <si>
    <t>Wall Fan with fan controller</t>
  </si>
  <si>
    <t>Floor Drainage Trench with cast iron grating (8m long with Gully)</t>
  </si>
  <si>
    <t>Fabrication and Installation of Grease Trap</t>
  </si>
  <si>
    <t>Supply and Installation of Toilet Cubicles (8 nos)</t>
  </si>
  <si>
    <t>Fire fighting equipment installation</t>
  </si>
  <si>
    <t>GST</t>
  </si>
  <si>
    <t>BOQ FOR STAFF ACCOMMODATION BUILDING, S3</t>
  </si>
  <si>
    <t>BOQ FOR STAFF FACILITIES BUILDING, S2</t>
  </si>
  <si>
    <t>GRAND  TOTAL</t>
  </si>
  <si>
    <t>STAFF FACILITIES BUILDING</t>
  </si>
  <si>
    <t>STAFF ACCOMMODATION BUILDING</t>
  </si>
  <si>
    <t>GRAND SUMMARY</t>
  </si>
  <si>
    <t>BOQ FOR STAFF FACILITIES AND ACCOMMODATION BUILDING</t>
  </si>
  <si>
    <t>BOQ FOR PRELIMINARIES</t>
  </si>
  <si>
    <t>BOQ FOR STAFF FACILITIES BUILDING</t>
  </si>
  <si>
    <t>Site setup including setting out survey.</t>
  </si>
  <si>
    <t>Allow for all site clearance work of the building footprint including uprooting and clearing of trees required. This shall be carried out in accordance with the ESIA. Refer to ESIA for details of vegetation and site clearance required.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</si>
</sst>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3" formatCode="_-* #,##0.00_-;\-* #,##0.00_-;_-* &quot;-&quot;??_-;_-@_-"/>
    <numFmt numFmtId="164" formatCode="_(* #,##0.00_);_(* \(#,##0.00\);_(* &quot;-&quot;??_);_(@_)"/>
    <numFmt numFmtId="165" formatCode="0.0"/>
    <numFmt numFmtId="166" formatCode="_(* #,##0_);_(* \(#,##0\);_(* &quot;-&quot;??_);_(@_)"/>
    <numFmt numFmtId="167" formatCode="#,##0.000"/>
  </numFmts>
  <fonts count="16" x14ac:knownFonts="1">
    <font>
      <sz val="11"/>
      <color theme="1"/>
      <name val="Calibri"/>
      <family val="2"/>
      <scheme val="minor"/>
    </font>
    <font>
      <sz val="11"/>
      <color theme="1"/>
      <name val="Calibri"/>
      <family val="2"/>
      <scheme val="minor"/>
    </font>
    <font>
      <b/>
      <sz val="11"/>
      <color theme="1"/>
      <name val="Calibri"/>
      <family val="2"/>
      <scheme val="minor"/>
    </font>
    <font>
      <i/>
      <sz val="11"/>
      <color theme="1"/>
      <name val="Calibri"/>
      <family val="2"/>
      <scheme val="minor"/>
    </font>
    <font>
      <b/>
      <u/>
      <sz val="11"/>
      <color theme="1"/>
      <name val="Calibri"/>
      <family val="2"/>
      <scheme val="minor"/>
    </font>
    <font>
      <sz val="10"/>
      <color theme="1"/>
      <name val="Calibri"/>
      <family val="2"/>
      <scheme val="minor"/>
    </font>
    <font>
      <sz val="10"/>
      <name val="Calibri"/>
      <family val="2"/>
      <scheme val="minor"/>
    </font>
    <font>
      <sz val="10"/>
      <name val="Arial"/>
      <family val="2"/>
    </font>
    <font>
      <b/>
      <sz val="10"/>
      <name val="Arial"/>
      <family val="2"/>
    </font>
    <font>
      <b/>
      <sz val="14"/>
      <name val="Arial"/>
      <family val="2"/>
    </font>
    <font>
      <sz val="10"/>
      <name val="Arial"/>
      <family val="2"/>
      <charset val="178"/>
    </font>
    <font>
      <sz val="11"/>
      <name val="Arial"/>
      <family val="2"/>
      <charset val="178"/>
    </font>
    <font>
      <b/>
      <sz val="11"/>
      <name val="Arial"/>
      <family val="2"/>
      <charset val="178"/>
    </font>
    <font>
      <b/>
      <sz val="14"/>
      <color theme="1"/>
      <name val="Arial"/>
      <family val="2"/>
    </font>
    <font>
      <sz val="11"/>
      <name val="Calibri"/>
      <family val="2"/>
      <scheme val="minor"/>
    </font>
    <font>
      <sz val="11"/>
      <name val="Arial"/>
      <family val="2"/>
    </font>
  </fonts>
  <fills count="3">
    <fill>
      <patternFill patternType="none"/>
    </fill>
    <fill>
      <patternFill patternType="gray125"/>
    </fill>
    <fill>
      <patternFill patternType="solid">
        <fgColor indexed="9"/>
        <bgColor indexed="64"/>
      </patternFill>
    </fill>
  </fills>
  <borders count="35">
    <border>
      <left/>
      <right/>
      <top/>
      <bottom/>
      <diagonal/>
    </border>
    <border>
      <left/>
      <right/>
      <top/>
      <bottom style="thin">
        <color indexed="64"/>
      </bottom>
      <diagonal/>
    </border>
    <border>
      <left style="hair">
        <color indexed="64"/>
      </left>
      <right/>
      <top/>
      <bottom style="thin">
        <color indexed="64"/>
      </bottom>
      <diagonal/>
    </border>
    <border>
      <left style="thin">
        <color indexed="64"/>
      </left>
      <right style="thin">
        <color indexed="64"/>
      </right>
      <top/>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diagonal/>
    </border>
    <border>
      <left style="medium">
        <color indexed="64"/>
      </left>
      <right/>
      <top style="medium">
        <color indexed="64"/>
      </top>
      <bottom/>
      <diagonal/>
    </border>
    <border>
      <left/>
      <right/>
      <top style="medium">
        <color indexed="64"/>
      </top>
      <bottom/>
      <diagonal/>
    </border>
    <border>
      <left style="thin">
        <color indexed="64"/>
      </left>
      <right/>
      <top style="medium">
        <color indexed="64"/>
      </top>
      <bottom style="thin">
        <color indexed="64"/>
      </bottom>
      <diagonal/>
    </border>
    <border>
      <left style="thin">
        <color indexed="64"/>
      </left>
      <right/>
      <top/>
      <bottom style="medium">
        <color indexed="64"/>
      </bottom>
      <diagonal/>
    </border>
    <border>
      <left style="thin">
        <color indexed="64"/>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style="medium">
        <color indexed="64"/>
      </left>
      <right/>
      <top/>
      <bottom/>
      <diagonal/>
    </border>
    <border>
      <left style="thin">
        <color indexed="64"/>
      </left>
      <right/>
      <top/>
      <bottom/>
      <diagonal/>
    </border>
    <border>
      <left style="medium">
        <color indexed="64"/>
      </left>
      <right/>
      <top/>
      <bottom style="medium">
        <color indexed="64"/>
      </bottom>
      <diagonal/>
    </border>
    <border>
      <left/>
      <right/>
      <top/>
      <bottom style="medium">
        <color indexed="64"/>
      </bottom>
      <diagonal/>
    </border>
    <border>
      <left style="medium">
        <color indexed="64"/>
      </left>
      <right style="thin">
        <color indexed="64"/>
      </right>
      <top style="medium">
        <color indexed="64"/>
      </top>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thin">
        <color indexed="64"/>
      </bottom>
      <diagonal/>
    </border>
    <border>
      <left/>
      <right style="medium">
        <color indexed="64"/>
      </right>
      <top style="thin">
        <color indexed="64"/>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hair">
        <color auto="1"/>
      </top>
      <bottom style="hair">
        <color auto="1"/>
      </bottom>
      <diagonal/>
    </border>
  </borders>
  <cellStyleXfs count="4">
    <xf numFmtId="0" fontId="0" fillId="0" borderId="0"/>
    <xf numFmtId="43" fontId="1" fillId="0" borderId="0" applyFont="0" applyFill="0" applyBorder="0" applyAlignment="0" applyProtection="0"/>
    <xf numFmtId="43" fontId="1" fillId="0" borderId="0" applyFont="0" applyFill="0" applyBorder="0" applyAlignment="0" applyProtection="0"/>
    <xf numFmtId="0" fontId="7" fillId="0" borderId="0"/>
  </cellStyleXfs>
  <cellXfs count="131">
    <xf numFmtId="0" fontId="0" fillId="0" borderId="0" xfId="0"/>
    <xf numFmtId="0" fontId="0" fillId="0" borderId="0" xfId="0" applyAlignment="1">
      <alignment horizontal="center"/>
    </xf>
    <xf numFmtId="0" fontId="2" fillId="0" borderId="0" xfId="0" applyFont="1" applyAlignment="1">
      <alignment vertical="center"/>
    </xf>
    <xf numFmtId="0" fontId="2" fillId="0" borderId="0" xfId="0" applyFont="1" applyAlignment="1">
      <alignment horizontal="center" vertical="center"/>
    </xf>
    <xf numFmtId="1" fontId="0" fillId="0" borderId="0" xfId="0" applyNumberFormat="1" applyAlignment="1">
      <alignment horizontal="center"/>
    </xf>
    <xf numFmtId="0" fontId="0" fillId="0" borderId="0" xfId="0" applyAlignment="1">
      <alignment horizontal="center" vertical="center"/>
    </xf>
    <xf numFmtId="43" fontId="0" fillId="0" borderId="0" xfId="1" applyFont="1" applyAlignment="1">
      <alignment horizontal="center" vertical="center"/>
    </xf>
    <xf numFmtId="0" fontId="2" fillId="0" borderId="0" xfId="0" applyFont="1" applyAlignment="1">
      <alignment horizontal="center"/>
    </xf>
    <xf numFmtId="43" fontId="0" fillId="0" borderId="0" xfId="1" applyFont="1" applyAlignment="1">
      <alignment horizontal="center"/>
    </xf>
    <xf numFmtId="0" fontId="0" fillId="0" borderId="0" xfId="0" applyAlignment="1">
      <alignment horizontal="center" vertical="center" wrapText="1"/>
    </xf>
    <xf numFmtId="0" fontId="5" fillId="0" borderId="0" xfId="0" applyFont="1" applyAlignment="1">
      <alignment vertical="center"/>
    </xf>
    <xf numFmtId="0" fontId="5" fillId="0" borderId="0" xfId="0" applyFont="1" applyAlignment="1">
      <alignment horizontal="left" vertical="center"/>
    </xf>
    <xf numFmtId="2" fontId="6" fillId="0" borderId="0" xfId="0" applyNumberFormat="1" applyFont="1" applyAlignment="1">
      <alignment horizontal="left" vertical="center"/>
    </xf>
    <xf numFmtId="0" fontId="6" fillId="0" borderId="0" xfId="0" applyFont="1" applyAlignment="1">
      <alignment vertical="center"/>
    </xf>
    <xf numFmtId="0" fontId="5" fillId="0" borderId="2" xfId="0" applyFont="1" applyBorder="1" applyAlignment="1">
      <alignment horizontal="left" vertical="center"/>
    </xf>
    <xf numFmtId="0" fontId="5" fillId="0" borderId="1" xfId="0" applyFont="1" applyBorder="1" applyAlignment="1">
      <alignment horizontal="left" vertical="center"/>
    </xf>
    <xf numFmtId="0" fontId="6" fillId="0" borderId="1" xfId="0" applyFont="1" applyBorder="1" applyAlignment="1">
      <alignment horizontal="left" vertical="center"/>
    </xf>
    <xf numFmtId="0" fontId="6" fillId="0" borderId="1" xfId="0" applyFont="1" applyBorder="1" applyAlignment="1">
      <alignment vertical="center"/>
    </xf>
    <xf numFmtId="0" fontId="6" fillId="0" borderId="0" xfId="0" applyFont="1" applyAlignment="1">
      <alignment horizontal="left" vertical="center"/>
    </xf>
    <xf numFmtId="0" fontId="2" fillId="0" borderId="3" xfId="0" applyFont="1" applyBorder="1" applyAlignment="1">
      <alignment horizontal="left" vertical="center"/>
    </xf>
    <xf numFmtId="0" fontId="2" fillId="0" borderId="3" xfId="0" applyFont="1" applyBorder="1" applyAlignment="1">
      <alignment horizontal="center" vertical="center"/>
    </xf>
    <xf numFmtId="0" fontId="2" fillId="0" borderId="3" xfId="0" applyFont="1" applyBorder="1" applyAlignment="1">
      <alignment horizontal="center"/>
    </xf>
    <xf numFmtId="0" fontId="2" fillId="0" borderId="3" xfId="0" applyFont="1" applyBorder="1" applyAlignment="1">
      <alignment horizontal="left"/>
    </xf>
    <xf numFmtId="0" fontId="2" fillId="0" borderId="3" xfId="0" applyFont="1" applyBorder="1"/>
    <xf numFmtId="0" fontId="0" fillId="0" borderId="3" xfId="0" applyBorder="1" applyAlignment="1">
      <alignment horizontal="center"/>
    </xf>
    <xf numFmtId="0" fontId="0" fillId="0" borderId="3" xfId="0" applyBorder="1" applyAlignment="1">
      <alignment horizontal="left" wrapText="1" indent="1"/>
    </xf>
    <xf numFmtId="0" fontId="0" fillId="0" borderId="3" xfId="0" applyBorder="1" applyAlignment="1">
      <alignment horizontal="center" vertical="center"/>
    </xf>
    <xf numFmtId="43" fontId="0" fillId="0" borderId="3" xfId="1" applyFont="1" applyBorder="1" applyAlignment="1">
      <alignment horizontal="center" vertical="center"/>
    </xf>
    <xf numFmtId="0" fontId="0" fillId="0" borderId="3" xfId="0" applyBorder="1"/>
    <xf numFmtId="0" fontId="3" fillId="0" borderId="3" xfId="0" applyFont="1" applyBorder="1" applyAlignment="1">
      <alignment wrapText="1"/>
    </xf>
    <xf numFmtId="0" fontId="0" fillId="0" borderId="3" xfId="0" applyBorder="1" applyAlignment="1">
      <alignment horizontal="left" indent="1"/>
    </xf>
    <xf numFmtId="0" fontId="4" fillId="0" borderId="0" xfId="0" applyFont="1" applyAlignment="1">
      <alignment horizontal="left"/>
    </xf>
    <xf numFmtId="0" fontId="0" fillId="0" borderId="3" xfId="0" applyBorder="1" applyAlignment="1">
      <alignment horizontal="left" vertical="center" wrapText="1" indent="1"/>
    </xf>
    <xf numFmtId="43" fontId="0" fillId="0" borderId="3" xfId="1" applyFont="1" applyBorder="1" applyAlignment="1">
      <alignment horizontal="center"/>
    </xf>
    <xf numFmtId="0" fontId="2" fillId="0" borderId="3" xfId="0" applyFont="1" applyBorder="1" applyAlignment="1">
      <alignment horizontal="left" indent="1"/>
    </xf>
    <xf numFmtId="0" fontId="3" fillId="0" borderId="3" xfId="0" applyFont="1" applyBorder="1" applyAlignment="1">
      <alignment horizontal="left" wrapText="1" indent="2"/>
    </xf>
    <xf numFmtId="0" fontId="0" fillId="0" borderId="3" xfId="0" applyBorder="1" applyAlignment="1">
      <alignment horizontal="left" wrapText="1" indent="2"/>
    </xf>
    <xf numFmtId="0" fontId="0" fillId="0" borderId="3" xfId="0" applyBorder="1" applyAlignment="1">
      <alignment horizontal="left" indent="2"/>
    </xf>
    <xf numFmtId="0" fontId="3" fillId="0" borderId="3" xfId="0" applyFont="1" applyBorder="1" applyAlignment="1">
      <alignment horizontal="left" wrapText="1" indent="1"/>
    </xf>
    <xf numFmtId="165" fontId="0" fillId="0" borderId="3" xfId="0" applyNumberFormat="1" applyBorder="1" applyAlignment="1">
      <alignment horizontal="right"/>
    </xf>
    <xf numFmtId="0" fontId="0" fillId="0" borderId="3" xfId="0" applyBorder="1" applyAlignment="1">
      <alignment horizontal="right"/>
    </xf>
    <xf numFmtId="0" fontId="0" fillId="0" borderId="0" xfId="0" applyAlignment="1">
      <alignment horizontal="right"/>
    </xf>
    <xf numFmtId="0" fontId="0" fillId="0" borderId="0" xfId="0" applyAlignment="1">
      <alignment horizontal="left"/>
    </xf>
    <xf numFmtId="0" fontId="0" fillId="0" borderId="3" xfId="0" applyBorder="1" applyAlignment="1">
      <alignment horizontal="left"/>
    </xf>
    <xf numFmtId="0" fontId="7" fillId="2" borderId="0" xfId="0" applyFont="1" applyFill="1" applyAlignment="1">
      <alignment vertical="center" wrapText="1"/>
    </xf>
    <xf numFmtId="0" fontId="7" fillId="2" borderId="0" xfId="3" applyFill="1"/>
    <xf numFmtId="0" fontId="8" fillId="2" borderId="0" xfId="3" applyFont="1" applyFill="1"/>
    <xf numFmtId="0" fontId="7" fillId="2" borderId="13" xfId="3" applyFill="1" applyBorder="1"/>
    <xf numFmtId="0" fontId="7" fillId="2" borderId="0" xfId="3" applyFill="1" applyAlignment="1">
      <alignment horizontal="centerContinuous"/>
    </xf>
    <xf numFmtId="0" fontId="11" fillId="2" borderId="13" xfId="3" applyFont="1" applyFill="1" applyBorder="1" applyAlignment="1">
      <alignment horizontal="center" vertical="center"/>
    </xf>
    <xf numFmtId="0" fontId="11" fillId="2" borderId="14" xfId="3" applyFont="1" applyFill="1" applyBorder="1" applyAlignment="1">
      <alignment vertical="center"/>
    </xf>
    <xf numFmtId="0" fontId="11" fillId="2" borderId="0" xfId="3" applyFont="1" applyFill="1" applyAlignment="1">
      <alignment vertical="center"/>
    </xf>
    <xf numFmtId="0" fontId="12" fillId="2" borderId="14" xfId="3" applyFont="1" applyFill="1" applyBorder="1" applyAlignment="1">
      <alignment vertical="center"/>
    </xf>
    <xf numFmtId="3" fontId="11" fillId="2" borderId="0" xfId="3" applyNumberFormat="1" applyFont="1" applyFill="1" applyAlignment="1">
      <alignment horizontal="right" vertical="center"/>
    </xf>
    <xf numFmtId="167" fontId="11" fillId="2" borderId="0" xfId="3" applyNumberFormat="1" applyFont="1" applyFill="1" applyAlignment="1">
      <alignment horizontal="right" vertical="center"/>
    </xf>
    <xf numFmtId="0" fontId="11" fillId="2" borderId="13" xfId="3" applyFont="1" applyFill="1" applyBorder="1" applyAlignment="1">
      <alignment vertical="center"/>
    </xf>
    <xf numFmtId="0" fontId="11" fillId="2" borderId="15" xfId="3" applyFont="1" applyFill="1" applyBorder="1" applyAlignment="1">
      <alignment vertical="center"/>
    </xf>
    <xf numFmtId="0" fontId="11" fillId="2" borderId="9" xfId="3" applyFont="1" applyFill="1" applyBorder="1" applyAlignment="1">
      <alignment vertical="center"/>
    </xf>
    <xf numFmtId="3" fontId="11" fillId="2" borderId="16" xfId="3" applyNumberFormat="1" applyFont="1" applyFill="1" applyBorder="1" applyAlignment="1">
      <alignment horizontal="right" vertical="center"/>
    </xf>
    <xf numFmtId="167" fontId="11" fillId="2" borderId="16" xfId="3" applyNumberFormat="1" applyFont="1" applyFill="1" applyBorder="1" applyAlignment="1">
      <alignment horizontal="right" vertical="center"/>
    </xf>
    <xf numFmtId="3" fontId="12" fillId="2" borderId="0" xfId="3" applyNumberFormat="1" applyFont="1" applyFill="1" applyAlignment="1">
      <alignment horizontal="right" vertical="center"/>
    </xf>
    <xf numFmtId="0" fontId="12" fillId="2" borderId="16" xfId="3" applyFont="1" applyFill="1" applyBorder="1" applyAlignment="1">
      <alignment vertical="center"/>
    </xf>
    <xf numFmtId="3" fontId="12" fillId="2" borderId="16" xfId="3" applyNumberFormat="1" applyFont="1" applyFill="1" applyBorder="1" applyAlignment="1">
      <alignment horizontal="right" vertical="center"/>
    </xf>
    <xf numFmtId="0" fontId="13" fillId="0" borderId="0" xfId="0" applyFont="1" applyAlignment="1">
      <alignment horizontal="left"/>
    </xf>
    <xf numFmtId="0" fontId="9" fillId="2" borderId="0" xfId="3" applyFont="1" applyFill="1"/>
    <xf numFmtId="0" fontId="13" fillId="0" borderId="16" xfId="0" applyFont="1" applyBorder="1" applyAlignment="1">
      <alignment horizontal="left"/>
    </xf>
    <xf numFmtId="0" fontId="9" fillId="2" borderId="16" xfId="3" applyFont="1" applyFill="1" applyBorder="1"/>
    <xf numFmtId="0" fontId="2" fillId="0" borderId="22" xfId="0" applyFont="1" applyBorder="1" applyAlignment="1">
      <alignment horizontal="center" vertical="center"/>
    </xf>
    <xf numFmtId="0" fontId="7" fillId="2" borderId="23" xfId="0" applyFont="1" applyFill="1" applyBorder="1" applyAlignment="1">
      <alignment horizontal="center" vertical="center" wrapText="1"/>
    </xf>
    <xf numFmtId="0" fontId="7" fillId="2" borderId="12" xfId="0" applyFont="1" applyFill="1" applyBorder="1" applyAlignment="1">
      <alignment horizontal="justify" vertical="center" wrapText="1"/>
    </xf>
    <xf numFmtId="166" fontId="7" fillId="2" borderId="12" xfId="1" applyNumberFormat="1" applyFont="1" applyFill="1" applyBorder="1" applyAlignment="1">
      <alignment horizontal="right" vertical="center" wrapText="1"/>
    </xf>
    <xf numFmtId="0" fontId="7" fillId="2" borderId="11" xfId="0" applyFont="1" applyFill="1" applyBorder="1" applyAlignment="1">
      <alignment horizontal="center" vertical="center" wrapText="1"/>
    </xf>
    <xf numFmtId="43" fontId="8" fillId="2" borderId="21" xfId="1" applyFont="1" applyFill="1" applyBorder="1" applyAlignment="1">
      <alignment horizontal="right" vertical="center" wrapText="1"/>
    </xf>
    <xf numFmtId="0" fontId="11" fillId="2" borderId="0" xfId="3" applyFont="1" applyFill="1" applyAlignment="1">
      <alignment horizontal="right" vertical="center"/>
    </xf>
    <xf numFmtId="0" fontId="7" fillId="2" borderId="24" xfId="3" applyFill="1" applyBorder="1" applyAlignment="1">
      <alignment horizontal="centerContinuous"/>
    </xf>
    <xf numFmtId="0" fontId="11" fillId="2" borderId="24" xfId="3" applyFont="1" applyFill="1" applyBorder="1" applyAlignment="1">
      <alignment horizontal="right" vertical="center"/>
    </xf>
    <xf numFmtId="167" fontId="11" fillId="2" borderId="24" xfId="3" applyNumberFormat="1" applyFont="1" applyFill="1" applyBorder="1" applyAlignment="1">
      <alignment horizontal="right" vertical="center"/>
    </xf>
    <xf numFmtId="167" fontId="11" fillId="2" borderId="28" xfId="3" applyNumberFormat="1" applyFont="1" applyFill="1" applyBorder="1" applyAlignment="1">
      <alignment horizontal="right" vertical="center"/>
    </xf>
    <xf numFmtId="43" fontId="0" fillId="0" borderId="3" xfId="1" applyFont="1" applyBorder="1" applyAlignment="1">
      <alignment horizontal="right"/>
    </xf>
    <xf numFmtId="43" fontId="9" fillId="2" borderId="0" xfId="1" applyFont="1" applyFill="1" applyAlignment="1">
      <alignment horizontal="right"/>
    </xf>
    <xf numFmtId="43" fontId="9" fillId="2" borderId="16" xfId="1" applyFont="1" applyFill="1" applyBorder="1" applyAlignment="1">
      <alignment horizontal="right"/>
    </xf>
    <xf numFmtId="43" fontId="7" fillId="2" borderId="3" xfId="1" applyFont="1" applyFill="1" applyBorder="1" applyAlignment="1">
      <alignment horizontal="right"/>
    </xf>
    <xf numFmtId="43" fontId="11" fillId="2" borderId="3" xfId="1" applyFont="1" applyFill="1" applyBorder="1" applyAlignment="1">
      <alignment horizontal="right"/>
    </xf>
    <xf numFmtId="43" fontId="11" fillId="2" borderId="10" xfId="1" applyFont="1" applyFill="1" applyBorder="1" applyAlignment="1">
      <alignment horizontal="right"/>
    </xf>
    <xf numFmtId="43" fontId="12" fillId="2" borderId="17" xfId="1" applyFont="1" applyFill="1" applyBorder="1" applyAlignment="1">
      <alignment horizontal="right"/>
    </xf>
    <xf numFmtId="43" fontId="11" fillId="2" borderId="5" xfId="1" applyFont="1" applyFill="1" applyBorder="1" applyAlignment="1">
      <alignment horizontal="right"/>
    </xf>
    <xf numFmtId="43" fontId="12" fillId="2" borderId="4" xfId="1" applyFont="1" applyFill="1" applyBorder="1" applyAlignment="1">
      <alignment horizontal="right"/>
    </xf>
    <xf numFmtId="43" fontId="11" fillId="2" borderId="0" xfId="1" applyFont="1" applyFill="1" applyAlignment="1">
      <alignment horizontal="right"/>
    </xf>
    <xf numFmtId="43" fontId="12" fillId="2" borderId="16" xfId="1" applyFont="1" applyFill="1" applyBorder="1" applyAlignment="1">
      <alignment horizontal="right"/>
    </xf>
    <xf numFmtId="43" fontId="0" fillId="0" borderId="0" xfId="1" applyFont="1" applyAlignment="1">
      <alignment horizontal="right"/>
    </xf>
    <xf numFmtId="43" fontId="2" fillId="0" borderId="22" xfId="1" applyFont="1" applyBorder="1" applyAlignment="1">
      <alignment horizontal="right"/>
    </xf>
    <xf numFmtId="43" fontId="2" fillId="0" borderId="3" xfId="1" applyFont="1" applyBorder="1" applyAlignment="1">
      <alignment horizontal="right"/>
    </xf>
    <xf numFmtId="43" fontId="0" fillId="0" borderId="3" xfId="1" applyFont="1" applyBorder="1" applyAlignment="1">
      <alignment horizontal="right" wrapText="1"/>
    </xf>
    <xf numFmtId="43" fontId="7" fillId="2" borderId="21" xfId="1" applyFont="1" applyFill="1" applyBorder="1" applyAlignment="1">
      <alignment horizontal="right" wrapText="1"/>
    </xf>
    <xf numFmtId="43" fontId="14" fillId="0" borderId="3" xfId="1" applyFont="1" applyBorder="1" applyAlignment="1">
      <alignment horizontal="right" wrapText="1"/>
    </xf>
    <xf numFmtId="0" fontId="10" fillId="2" borderId="14" xfId="3" applyFont="1" applyFill="1" applyBorder="1" applyAlignment="1">
      <alignment horizontal="center"/>
    </xf>
    <xf numFmtId="0" fontId="8" fillId="2" borderId="29" xfId="0" applyFont="1" applyFill="1" applyBorder="1" applyAlignment="1">
      <alignment horizontal="center" vertical="center"/>
    </xf>
    <xf numFmtId="43" fontId="8" fillId="2" borderId="32" xfId="1" applyFont="1" applyFill="1" applyBorder="1" applyAlignment="1">
      <alignment horizontal="center" vertical="center" wrapText="1"/>
    </xf>
    <xf numFmtId="43" fontId="0" fillId="0" borderId="0" xfId="0" applyNumberFormat="1" applyAlignment="1">
      <alignment horizontal="center" vertical="center" wrapText="1"/>
    </xf>
    <xf numFmtId="164" fontId="5" fillId="0" borderId="0" xfId="0" applyNumberFormat="1" applyFont="1" applyAlignment="1">
      <alignment vertical="center"/>
    </xf>
    <xf numFmtId="164" fontId="0" fillId="0" borderId="0" xfId="0" applyNumberFormat="1" applyAlignment="1">
      <alignment horizontal="center" vertical="center" wrapText="1"/>
    </xf>
    <xf numFmtId="164" fontId="2" fillId="0" borderId="0" xfId="0" applyNumberFormat="1" applyFont="1" applyAlignment="1">
      <alignment vertical="center"/>
    </xf>
    <xf numFmtId="0" fontId="11" fillId="2" borderId="0" xfId="3" applyFont="1" applyFill="1" applyAlignment="1">
      <alignment horizontal="right" vertical="center"/>
    </xf>
    <xf numFmtId="43" fontId="2" fillId="0" borderId="3" xfId="1" applyFont="1" applyBorder="1" applyAlignment="1">
      <alignment horizontal="center" vertical="center"/>
    </xf>
    <xf numFmtId="43" fontId="7" fillId="2" borderId="11" xfId="1" applyFont="1" applyFill="1" applyBorder="1" applyAlignment="1">
      <alignment horizontal="center" vertical="center" wrapText="1"/>
    </xf>
    <xf numFmtId="43" fontId="2" fillId="0" borderId="0" xfId="1" applyFont="1" applyAlignment="1">
      <alignment vertical="center"/>
    </xf>
    <xf numFmtId="43" fontId="7" fillId="2" borderId="0" xfId="1" applyFont="1" applyFill="1" applyAlignment="1">
      <alignment vertical="center" wrapText="1"/>
    </xf>
    <xf numFmtId="43" fontId="0" fillId="0" borderId="0" xfId="0" applyNumberFormat="1" applyAlignment="1">
      <alignment horizontal="center"/>
    </xf>
    <xf numFmtId="2" fontId="0" fillId="0" borderId="3" xfId="0" applyNumberFormat="1" applyBorder="1" applyAlignment="1">
      <alignment horizontal="right"/>
    </xf>
    <xf numFmtId="0" fontId="15" fillId="2" borderId="14" xfId="3" applyFont="1" applyFill="1" applyBorder="1" applyAlignment="1">
      <alignment vertical="center"/>
    </xf>
    <xf numFmtId="0" fontId="0" fillId="0" borderId="34" xfId="0" applyFill="1" applyBorder="1" applyAlignment="1">
      <alignment horizontal="left" vertical="center" wrapText="1" indent="1"/>
    </xf>
    <xf numFmtId="0" fontId="12" fillId="2" borderId="18" xfId="3" applyFont="1" applyFill="1" applyBorder="1" applyAlignment="1">
      <alignment horizontal="right" vertical="center"/>
    </xf>
    <xf numFmtId="0" fontId="12" fillId="2" borderId="19" xfId="3" applyFont="1" applyFill="1" applyBorder="1" applyAlignment="1">
      <alignment horizontal="right" vertical="center"/>
    </xf>
    <xf numFmtId="0" fontId="12" fillId="2" borderId="20" xfId="3" applyFont="1" applyFill="1" applyBorder="1" applyAlignment="1">
      <alignment horizontal="right" vertical="center"/>
    </xf>
    <xf numFmtId="43" fontId="11" fillId="2" borderId="11" xfId="1" applyFont="1" applyFill="1" applyBorder="1" applyAlignment="1">
      <alignment horizontal="center" vertical="center"/>
    </xf>
    <xf numFmtId="43" fontId="11" fillId="2" borderId="27" xfId="1" applyFont="1" applyFill="1" applyBorder="1" applyAlignment="1">
      <alignment horizontal="center" vertical="center"/>
    </xf>
    <xf numFmtId="0" fontId="9" fillId="2" borderId="6" xfId="3" applyFont="1" applyFill="1" applyBorder="1" applyAlignment="1">
      <alignment horizontal="center"/>
    </xf>
    <xf numFmtId="0" fontId="9" fillId="2" borderId="7" xfId="3" applyFont="1" applyFill="1" applyBorder="1" applyAlignment="1">
      <alignment horizontal="center"/>
    </xf>
    <xf numFmtId="0" fontId="9" fillId="2" borderId="25" xfId="3" applyFont="1" applyFill="1" applyBorder="1" applyAlignment="1">
      <alignment horizontal="center"/>
    </xf>
    <xf numFmtId="0" fontId="8" fillId="2" borderId="30" xfId="3" applyFont="1" applyFill="1" applyBorder="1" applyAlignment="1">
      <alignment horizontal="center" vertical="center"/>
    </xf>
    <xf numFmtId="0" fontId="8" fillId="2" borderId="31" xfId="3" applyFont="1" applyFill="1" applyBorder="1" applyAlignment="1">
      <alignment horizontal="center" vertical="center"/>
    </xf>
    <xf numFmtId="0" fontId="8" fillId="2" borderId="33" xfId="3" applyFont="1" applyFill="1" applyBorder="1" applyAlignment="1">
      <alignment horizontal="center" vertical="center"/>
    </xf>
    <xf numFmtId="43" fontId="11" fillId="2" borderId="14" xfId="1" applyFont="1" applyFill="1" applyBorder="1" applyAlignment="1">
      <alignment horizontal="center" vertical="center"/>
    </xf>
    <xf numFmtId="43" fontId="11" fillId="2" borderId="24" xfId="1" applyFont="1" applyFill="1" applyBorder="1" applyAlignment="1">
      <alignment horizontal="center" vertical="center"/>
    </xf>
    <xf numFmtId="3" fontId="11" fillId="2" borderId="14" xfId="3" applyNumberFormat="1" applyFont="1" applyFill="1" applyBorder="1" applyAlignment="1">
      <alignment horizontal="center" vertical="center"/>
    </xf>
    <xf numFmtId="3" fontId="11" fillId="2" borderId="24" xfId="3" applyNumberFormat="1" applyFont="1" applyFill="1" applyBorder="1" applyAlignment="1">
      <alignment horizontal="center" vertical="center"/>
    </xf>
    <xf numFmtId="43" fontId="11" fillId="2" borderId="8" xfId="1" applyFont="1" applyFill="1" applyBorder="1" applyAlignment="1">
      <alignment horizontal="center" vertical="center"/>
    </xf>
    <xf numFmtId="43" fontId="11" fillId="2" borderId="26" xfId="1" applyFont="1" applyFill="1" applyBorder="1" applyAlignment="1">
      <alignment horizontal="center" vertical="center"/>
    </xf>
    <xf numFmtId="0" fontId="11" fillId="2" borderId="0" xfId="3" applyFont="1" applyFill="1" applyAlignment="1">
      <alignment horizontal="right" vertical="center"/>
    </xf>
    <xf numFmtId="43" fontId="11" fillId="2" borderId="14" xfId="1" applyFont="1" applyFill="1" applyBorder="1" applyAlignment="1">
      <alignment horizontal="right" vertical="center"/>
    </xf>
    <xf numFmtId="43" fontId="11" fillId="2" borderId="24" xfId="1" applyFont="1" applyFill="1" applyBorder="1" applyAlignment="1">
      <alignment horizontal="right" vertical="center"/>
    </xf>
  </cellXfs>
  <cellStyles count="4">
    <cellStyle name="Comma" xfId="1" builtinId="3"/>
    <cellStyle name="Comma 2" xfId="2"/>
    <cellStyle name="Normal" xfId="0" builtinId="0"/>
    <cellStyle name="Normal 2"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MCEP%20PMU/Common/2)%20Component%202%20-%20RWMS/2.1%20RWMS%20Zone%20II/ACCOMMODATION%2020.02.20/S2_STAFF%20FACILITIES%20BUILDING/S2-02%20BOQ%20-%20Staff%20Facilities%20Building.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2 BOQ"/>
    </sheetNames>
    <sheetDataSet>
      <sheetData sheetId="0">
        <row r="170">
          <cell r="F170">
            <v>3366895.1549999998</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60"/>
  <sheetViews>
    <sheetView view="pageBreakPreview" zoomScale="85" zoomScaleNormal="100" zoomScaleSheetLayoutView="85" zoomScalePageLayoutView="40" workbookViewId="0">
      <selection activeCell="E58" sqref="E54:E58"/>
    </sheetView>
  </sheetViews>
  <sheetFormatPr defaultRowHeight="15" x14ac:dyDescent="0.25"/>
  <cols>
    <col min="1" max="1" width="5.7109375" style="1" customWidth="1"/>
    <col min="2" max="2" width="57.7109375" style="1" customWidth="1"/>
    <col min="3" max="3" width="5.7109375" style="1" customWidth="1"/>
    <col min="4" max="4" width="9.5703125" style="89" bestFit="1" customWidth="1"/>
    <col min="5" max="5" width="11.5703125" style="1" bestFit="1" customWidth="1"/>
    <col min="6" max="6" width="13.28515625" style="1" bestFit="1" customWidth="1"/>
    <col min="7" max="7" width="11.42578125" style="1" customWidth="1"/>
    <col min="9" max="9" width="8" bestFit="1" customWidth="1"/>
    <col min="10" max="10" width="11.5703125" bestFit="1" customWidth="1"/>
    <col min="11" max="11" width="5" bestFit="1" customWidth="1"/>
  </cols>
  <sheetData>
    <row r="1" spans="1:7" ht="18" x14ac:dyDescent="0.25">
      <c r="A1" s="63" t="s">
        <v>118</v>
      </c>
      <c r="B1" s="64"/>
      <c r="C1" s="64"/>
      <c r="D1" s="79"/>
      <c r="E1" s="64"/>
      <c r="F1" s="64"/>
      <c r="G1"/>
    </row>
    <row r="2" spans="1:7" ht="18.75" thickBot="1" x14ac:dyDescent="0.3">
      <c r="A2" s="65"/>
      <c r="B2" s="66"/>
      <c r="C2" s="66"/>
      <c r="D2" s="80"/>
      <c r="E2" s="66"/>
      <c r="F2" s="66"/>
      <c r="G2"/>
    </row>
    <row r="3" spans="1:7" s="45" customFormat="1" ht="18.75" thickBot="1" x14ac:dyDescent="0.3">
      <c r="A3" s="116" t="s">
        <v>117</v>
      </c>
      <c r="B3" s="117"/>
      <c r="C3" s="117"/>
      <c r="D3" s="117"/>
      <c r="E3" s="117"/>
      <c r="F3" s="118"/>
    </row>
    <row r="4" spans="1:7" s="46" customFormat="1" ht="13.5" thickBot="1" x14ac:dyDescent="0.25">
      <c r="A4" s="96" t="s">
        <v>48</v>
      </c>
      <c r="B4" s="119" t="s">
        <v>49</v>
      </c>
      <c r="C4" s="120"/>
      <c r="D4" s="97"/>
      <c r="E4" s="119" t="s">
        <v>70</v>
      </c>
      <c r="F4" s="121"/>
    </row>
    <row r="5" spans="1:7" s="45" customFormat="1" ht="12.75" x14ac:dyDescent="0.2">
      <c r="A5" s="47"/>
      <c r="B5" s="95"/>
      <c r="D5" s="81"/>
      <c r="E5" s="48"/>
      <c r="F5" s="74"/>
    </row>
    <row r="6" spans="1:7" s="51" customFormat="1" ht="14.25" x14ac:dyDescent="0.2">
      <c r="A6" s="49">
        <v>1</v>
      </c>
      <c r="B6" s="50" t="s">
        <v>52</v>
      </c>
      <c r="D6" s="82"/>
      <c r="E6" s="122">
        <f>+PRELIMINARIES!E28</f>
        <v>0</v>
      </c>
      <c r="F6" s="123"/>
    </row>
    <row r="7" spans="1:7" s="51" customFormat="1" ht="14.25" x14ac:dyDescent="0.2">
      <c r="A7" s="49">
        <v>2</v>
      </c>
      <c r="B7" s="109" t="s">
        <v>115</v>
      </c>
      <c r="D7" s="82"/>
      <c r="E7" s="122">
        <f>+'S2 BOQ'!E28:F28</f>
        <v>0</v>
      </c>
      <c r="F7" s="123"/>
    </row>
    <row r="8" spans="1:7" s="51" customFormat="1" ht="14.25" x14ac:dyDescent="0.2">
      <c r="A8" s="49">
        <v>3</v>
      </c>
      <c r="B8" s="50" t="s">
        <v>116</v>
      </c>
      <c r="C8" s="102"/>
      <c r="D8" s="82"/>
      <c r="E8" s="122">
        <f>+'S3 BoQ'!E28:F28</f>
        <v>0</v>
      </c>
      <c r="F8" s="123"/>
    </row>
    <row r="9" spans="1:7" s="51" customFormat="1" x14ac:dyDescent="0.2">
      <c r="A9" s="49"/>
      <c r="B9" s="52"/>
      <c r="D9" s="82"/>
      <c r="E9" s="102"/>
      <c r="F9" s="75"/>
    </row>
    <row r="10" spans="1:7" s="51" customFormat="1" ht="14.25" x14ac:dyDescent="0.2">
      <c r="A10" s="49"/>
      <c r="B10" s="50"/>
      <c r="C10" s="102"/>
      <c r="D10" s="82"/>
      <c r="E10" s="124"/>
      <c r="F10" s="125"/>
    </row>
    <row r="11" spans="1:7" s="51" customFormat="1" ht="14.25" x14ac:dyDescent="0.2">
      <c r="A11" s="49"/>
      <c r="B11" s="50"/>
      <c r="C11" s="53"/>
      <c r="D11" s="82"/>
      <c r="E11" s="54"/>
      <c r="F11" s="76"/>
    </row>
    <row r="12" spans="1:7" s="51" customFormat="1" ht="14.25" x14ac:dyDescent="0.2">
      <c r="A12" s="49"/>
      <c r="B12" s="50"/>
      <c r="C12" s="102"/>
      <c r="D12" s="82"/>
      <c r="E12" s="124"/>
      <c r="F12" s="125"/>
    </row>
    <row r="13" spans="1:7" s="51" customFormat="1" ht="14.25" x14ac:dyDescent="0.2">
      <c r="A13" s="49"/>
      <c r="B13" s="50"/>
      <c r="C13" s="53"/>
      <c r="D13" s="82"/>
      <c r="E13" s="54"/>
      <c r="F13" s="76"/>
    </row>
    <row r="14" spans="1:7" s="51" customFormat="1" ht="14.25" x14ac:dyDescent="0.2">
      <c r="A14" s="55"/>
      <c r="B14" s="50"/>
      <c r="C14" s="53"/>
      <c r="D14" s="82"/>
      <c r="E14" s="54"/>
      <c r="F14" s="76"/>
    </row>
    <row r="15" spans="1:7" s="51" customFormat="1" ht="14.25" x14ac:dyDescent="0.2">
      <c r="A15" s="55"/>
      <c r="B15" s="50"/>
      <c r="C15" s="53"/>
      <c r="D15" s="82"/>
      <c r="E15" s="54"/>
      <c r="F15" s="76"/>
    </row>
    <row r="16" spans="1:7" s="51" customFormat="1" ht="14.25" x14ac:dyDescent="0.2">
      <c r="A16" s="55"/>
      <c r="B16" s="50"/>
      <c r="C16" s="53"/>
      <c r="D16" s="82"/>
      <c r="E16" s="124"/>
      <c r="F16" s="125"/>
    </row>
    <row r="17" spans="1:6" s="51" customFormat="1" ht="14.25" x14ac:dyDescent="0.2">
      <c r="A17" s="55"/>
      <c r="B17" s="50"/>
      <c r="C17" s="53"/>
      <c r="D17" s="82"/>
      <c r="E17" s="54"/>
      <c r="F17" s="76"/>
    </row>
    <row r="18" spans="1:6" s="51" customFormat="1" ht="14.25" x14ac:dyDescent="0.2">
      <c r="A18" s="55"/>
      <c r="B18" s="50"/>
      <c r="C18" s="53"/>
      <c r="D18" s="82"/>
      <c r="E18" s="54"/>
      <c r="F18" s="76"/>
    </row>
    <row r="19" spans="1:6" s="51" customFormat="1" ht="14.25" x14ac:dyDescent="0.2">
      <c r="A19" s="55"/>
      <c r="B19" s="50"/>
      <c r="C19" s="53"/>
      <c r="D19" s="82"/>
      <c r="E19" s="54"/>
      <c r="F19" s="76"/>
    </row>
    <row r="20" spans="1:6" s="51" customFormat="1" ht="14.25" x14ac:dyDescent="0.2">
      <c r="A20" s="55"/>
      <c r="B20" s="50"/>
      <c r="C20" s="53"/>
      <c r="D20" s="82"/>
      <c r="E20" s="54"/>
      <c r="F20" s="76"/>
    </row>
    <row r="21" spans="1:6" s="51" customFormat="1" ht="14.25" x14ac:dyDescent="0.2">
      <c r="A21" s="55"/>
      <c r="B21" s="50"/>
      <c r="C21" s="53"/>
      <c r="D21" s="82"/>
      <c r="E21" s="54"/>
      <c r="F21" s="76"/>
    </row>
    <row r="22" spans="1:6" s="51" customFormat="1" ht="14.25" x14ac:dyDescent="0.2">
      <c r="A22" s="55"/>
      <c r="B22" s="50"/>
      <c r="C22" s="53"/>
      <c r="D22" s="82"/>
      <c r="E22" s="54"/>
      <c r="F22" s="76"/>
    </row>
    <row r="23" spans="1:6" s="51" customFormat="1" ht="14.25" x14ac:dyDescent="0.2">
      <c r="A23" s="55"/>
      <c r="B23" s="50"/>
      <c r="C23" s="53"/>
      <c r="D23" s="82"/>
      <c r="E23" s="54"/>
      <c r="F23" s="76"/>
    </row>
    <row r="24" spans="1:6" s="51" customFormat="1" ht="14.25" x14ac:dyDescent="0.2">
      <c r="A24" s="55"/>
      <c r="B24" s="50"/>
      <c r="C24" s="53"/>
      <c r="D24" s="82"/>
      <c r="E24" s="54"/>
      <c r="F24" s="76"/>
    </row>
    <row r="25" spans="1:6" s="51" customFormat="1" ht="14.25" x14ac:dyDescent="0.2">
      <c r="A25" s="55"/>
      <c r="B25" s="50"/>
      <c r="C25" s="53"/>
      <c r="D25" s="82"/>
      <c r="E25" s="54"/>
      <c r="F25" s="76"/>
    </row>
    <row r="26" spans="1:6" s="51" customFormat="1" ht="14.25" x14ac:dyDescent="0.2">
      <c r="A26" s="55"/>
      <c r="B26" s="50"/>
      <c r="C26" s="53"/>
      <c r="D26" s="82"/>
      <c r="E26" s="54"/>
      <c r="F26" s="76"/>
    </row>
    <row r="27" spans="1:6" s="51" customFormat="1" thickBot="1" x14ac:dyDescent="0.25">
      <c r="A27" s="56"/>
      <c r="B27" s="57"/>
      <c r="C27" s="58"/>
      <c r="D27" s="83"/>
      <c r="E27" s="59"/>
      <c r="F27" s="77"/>
    </row>
    <row r="28" spans="1:6" s="51" customFormat="1" x14ac:dyDescent="0.25">
      <c r="A28" s="55"/>
      <c r="C28" s="60" t="s">
        <v>50</v>
      </c>
      <c r="D28" s="84" t="s">
        <v>51</v>
      </c>
      <c r="E28" s="126">
        <f>SUM(E6:F27)</f>
        <v>0</v>
      </c>
      <c r="F28" s="127"/>
    </row>
    <row r="29" spans="1:6" s="51" customFormat="1" ht="14.25" x14ac:dyDescent="0.2">
      <c r="A29" s="55"/>
      <c r="B29" s="128" t="s">
        <v>111</v>
      </c>
      <c r="C29" s="128"/>
      <c r="D29" s="85" t="s">
        <v>51</v>
      </c>
      <c r="E29" s="122">
        <f>0.06*E28</f>
        <v>0</v>
      </c>
      <c r="F29" s="123"/>
    </row>
    <row r="30" spans="1:6" s="51" customFormat="1" ht="15.75" thickBot="1" x14ac:dyDescent="0.3">
      <c r="A30" s="111" t="s">
        <v>114</v>
      </c>
      <c r="B30" s="112"/>
      <c r="C30" s="113"/>
      <c r="D30" s="86" t="s">
        <v>51</v>
      </c>
      <c r="E30" s="114">
        <f>SUM(E28:F29)</f>
        <v>0</v>
      </c>
      <c r="F30" s="115"/>
    </row>
    <row r="31" spans="1:6" s="51" customFormat="1" ht="14.25" x14ac:dyDescent="0.2">
      <c r="A31" s="55"/>
      <c r="C31" s="53"/>
      <c r="D31" s="87"/>
      <c r="E31" s="54"/>
      <c r="F31" s="76"/>
    </row>
    <row r="32" spans="1:6" s="51" customFormat="1" ht="14.25" x14ac:dyDescent="0.2">
      <c r="A32" s="55"/>
      <c r="C32" s="53"/>
      <c r="D32" s="87"/>
      <c r="E32" s="54"/>
      <c r="F32" s="76"/>
    </row>
    <row r="33" spans="1:6" s="51" customFormat="1" ht="14.25" x14ac:dyDescent="0.2">
      <c r="A33" s="55"/>
      <c r="C33" s="53"/>
      <c r="D33" s="87"/>
      <c r="E33" s="54"/>
      <c r="F33" s="76"/>
    </row>
    <row r="34" spans="1:6" s="51" customFormat="1" ht="14.25" x14ac:dyDescent="0.2">
      <c r="A34" s="55"/>
      <c r="C34" s="53"/>
      <c r="D34" s="87"/>
      <c r="E34" s="54"/>
      <c r="F34" s="76"/>
    </row>
    <row r="35" spans="1:6" s="51" customFormat="1" ht="14.25" x14ac:dyDescent="0.2">
      <c r="A35" s="55"/>
      <c r="C35" s="53"/>
      <c r="D35" s="87"/>
      <c r="E35" s="54"/>
      <c r="F35" s="76"/>
    </row>
    <row r="36" spans="1:6" s="51" customFormat="1" ht="14.25" x14ac:dyDescent="0.2">
      <c r="A36" s="55"/>
      <c r="C36" s="53"/>
      <c r="D36" s="87"/>
      <c r="E36" s="54"/>
      <c r="F36" s="76"/>
    </row>
    <row r="37" spans="1:6" s="51" customFormat="1" ht="14.25" x14ac:dyDescent="0.2">
      <c r="A37" s="55"/>
      <c r="C37" s="53"/>
      <c r="D37" s="87"/>
      <c r="E37" s="54"/>
      <c r="F37" s="76"/>
    </row>
    <row r="38" spans="1:6" s="51" customFormat="1" ht="14.25" x14ac:dyDescent="0.2">
      <c r="A38" s="55"/>
      <c r="C38" s="53"/>
      <c r="D38" s="87"/>
      <c r="E38" s="54"/>
      <c r="F38" s="76"/>
    </row>
    <row r="39" spans="1:6" s="51" customFormat="1" ht="14.25" x14ac:dyDescent="0.2">
      <c r="A39" s="55"/>
      <c r="C39" s="53"/>
      <c r="D39" s="87"/>
      <c r="E39" s="54"/>
      <c r="F39" s="76"/>
    </row>
    <row r="40" spans="1:6" s="51" customFormat="1" ht="14.25" x14ac:dyDescent="0.2">
      <c r="A40" s="55"/>
      <c r="C40" s="53"/>
      <c r="D40" s="87"/>
      <c r="E40" s="54"/>
      <c r="F40" s="76"/>
    </row>
    <row r="41" spans="1:6" s="51" customFormat="1" ht="14.25" x14ac:dyDescent="0.2">
      <c r="A41" s="55"/>
      <c r="C41" s="53"/>
      <c r="D41" s="87"/>
      <c r="E41" s="54"/>
      <c r="F41" s="76"/>
    </row>
    <row r="42" spans="1:6" s="51" customFormat="1" ht="14.25" x14ac:dyDescent="0.2">
      <c r="A42" s="55"/>
      <c r="C42" s="53"/>
      <c r="D42" s="87"/>
      <c r="E42" s="54"/>
      <c r="F42" s="76"/>
    </row>
    <row r="43" spans="1:6" s="51" customFormat="1" ht="14.25" x14ac:dyDescent="0.2">
      <c r="A43" s="55"/>
      <c r="C43" s="53"/>
      <c r="D43" s="87"/>
      <c r="E43" s="54"/>
      <c r="F43" s="76"/>
    </row>
    <row r="44" spans="1:6" s="51" customFormat="1" ht="14.25" x14ac:dyDescent="0.2">
      <c r="A44" s="55"/>
      <c r="C44" s="53"/>
      <c r="D44" s="87"/>
      <c r="E44" s="54"/>
      <c r="F44" s="76"/>
    </row>
    <row r="45" spans="1:6" s="51" customFormat="1" ht="14.25" x14ac:dyDescent="0.2">
      <c r="A45" s="55"/>
      <c r="C45" s="53"/>
      <c r="D45" s="87"/>
      <c r="E45" s="54"/>
      <c r="F45" s="76"/>
    </row>
    <row r="46" spans="1:6" s="51" customFormat="1" ht="14.25" x14ac:dyDescent="0.2">
      <c r="A46" s="55"/>
      <c r="C46" s="53"/>
      <c r="D46" s="87"/>
      <c r="E46" s="54"/>
      <c r="F46" s="76"/>
    </row>
    <row r="47" spans="1:6" s="51" customFormat="1" ht="14.25" x14ac:dyDescent="0.2">
      <c r="A47" s="55"/>
      <c r="C47" s="53"/>
      <c r="D47" s="87"/>
      <c r="E47" s="54"/>
      <c r="F47" s="76"/>
    </row>
    <row r="48" spans="1:6" s="51" customFormat="1" ht="15.75" thickBot="1" x14ac:dyDescent="0.3">
      <c r="A48" s="56"/>
      <c r="B48" s="61" t="s">
        <v>53</v>
      </c>
      <c r="C48" s="62"/>
      <c r="D48" s="88" t="s">
        <v>54</v>
      </c>
      <c r="E48" s="59"/>
      <c r="F48" s="77"/>
    </row>
    <row r="49" spans="1:7" x14ac:dyDescent="0.25">
      <c r="A49" s="31" t="s">
        <v>82</v>
      </c>
    </row>
    <row r="50" spans="1:7" x14ac:dyDescent="0.25">
      <c r="A50" s="31"/>
    </row>
    <row r="51" spans="1:7" s="2" customFormat="1" x14ac:dyDescent="0.25">
      <c r="A51" s="67" t="s">
        <v>1</v>
      </c>
      <c r="B51" s="67" t="s">
        <v>2</v>
      </c>
      <c r="C51" s="67" t="s">
        <v>3</v>
      </c>
      <c r="D51" s="90" t="s">
        <v>31</v>
      </c>
      <c r="E51" s="67" t="s">
        <v>29</v>
      </c>
      <c r="F51" s="67" t="s">
        <v>30</v>
      </c>
      <c r="G51" s="3"/>
    </row>
    <row r="52" spans="1:7" s="2" customFormat="1" x14ac:dyDescent="0.25">
      <c r="A52" s="19" t="s">
        <v>23</v>
      </c>
      <c r="B52" s="20"/>
      <c r="C52" s="20"/>
      <c r="D52" s="91"/>
      <c r="E52" s="20"/>
      <c r="F52" s="20"/>
      <c r="G52" s="3"/>
    </row>
    <row r="53" spans="1:7" s="2" customFormat="1" x14ac:dyDescent="0.25">
      <c r="A53" s="21">
        <v>1</v>
      </c>
      <c r="B53" s="22" t="s">
        <v>10</v>
      </c>
      <c r="C53" s="21"/>
      <c r="D53" s="91"/>
      <c r="E53" s="21"/>
      <c r="F53" s="21"/>
      <c r="G53" s="7"/>
    </row>
    <row r="54" spans="1:7" s="2" customFormat="1" x14ac:dyDescent="0.25">
      <c r="A54" s="24">
        <v>1.1000000000000001</v>
      </c>
      <c r="B54" s="30" t="s">
        <v>11</v>
      </c>
      <c r="C54" s="24" t="s">
        <v>0</v>
      </c>
      <c r="D54" s="78">
        <v>1</v>
      </c>
      <c r="E54" s="33"/>
      <c r="F54" s="33">
        <f>+D54*E54</f>
        <v>0</v>
      </c>
      <c r="G54" s="1"/>
    </row>
    <row r="55" spans="1:7" s="2" customFormat="1" ht="30" x14ac:dyDescent="0.25">
      <c r="A55" s="24">
        <v>1.2</v>
      </c>
      <c r="B55" s="25" t="s">
        <v>94</v>
      </c>
      <c r="C55" s="24" t="s">
        <v>0</v>
      </c>
      <c r="D55" s="78">
        <v>1</v>
      </c>
      <c r="E55" s="33"/>
      <c r="F55" s="33">
        <f t="shared" ref="F55:F59" si="0">+D55*E55</f>
        <v>0</v>
      </c>
      <c r="G55" s="1"/>
    </row>
    <row r="56" spans="1:7" s="2" customFormat="1" ht="30" x14ac:dyDescent="0.25">
      <c r="A56" s="26">
        <v>1.4</v>
      </c>
      <c r="B56" s="32" t="s">
        <v>12</v>
      </c>
      <c r="C56" s="26" t="s">
        <v>0</v>
      </c>
      <c r="D56" s="78">
        <v>1</v>
      </c>
      <c r="E56" s="27"/>
      <c r="F56" s="33">
        <f t="shared" si="0"/>
        <v>0</v>
      </c>
      <c r="G56" s="5"/>
    </row>
    <row r="57" spans="1:7" s="2" customFormat="1" x14ac:dyDescent="0.25">
      <c r="A57" s="24">
        <v>1.6</v>
      </c>
      <c r="B57" s="30" t="s">
        <v>13</v>
      </c>
      <c r="C57" s="24" t="s">
        <v>0</v>
      </c>
      <c r="D57" s="78">
        <v>1</v>
      </c>
      <c r="E57" s="33"/>
      <c r="F57" s="33">
        <f t="shared" si="0"/>
        <v>0</v>
      </c>
      <c r="G57" s="1"/>
    </row>
    <row r="58" spans="1:7" s="2" customFormat="1" x14ac:dyDescent="0.25">
      <c r="A58" s="24">
        <v>1.7</v>
      </c>
      <c r="B58" s="30" t="s">
        <v>14</v>
      </c>
      <c r="C58" s="24" t="s">
        <v>0</v>
      </c>
      <c r="D58" s="78">
        <v>1</v>
      </c>
      <c r="E58" s="33"/>
      <c r="F58" s="33">
        <f t="shared" si="0"/>
        <v>0</v>
      </c>
      <c r="G58" s="1"/>
    </row>
    <row r="59" spans="1:7" s="2" customFormat="1" x14ac:dyDescent="0.25">
      <c r="A59" s="24"/>
      <c r="B59" s="30"/>
      <c r="C59" s="24"/>
      <c r="D59" s="78"/>
      <c r="E59" s="33"/>
      <c r="F59" s="33">
        <f t="shared" si="0"/>
        <v>0</v>
      </c>
      <c r="G59" s="1"/>
    </row>
    <row r="60" spans="1:7" ht="15.75" thickBot="1" x14ac:dyDescent="0.3">
      <c r="A60" s="68"/>
      <c r="B60" s="69" t="s">
        <v>55</v>
      </c>
      <c r="C60" s="70"/>
      <c r="D60" s="93"/>
      <c r="E60" s="104"/>
      <c r="F60" s="72">
        <f>SUM(F54:F59)</f>
        <v>0</v>
      </c>
    </row>
  </sheetData>
  <mergeCells count="14">
    <mergeCell ref="A30:C30"/>
    <mergeCell ref="E30:F30"/>
    <mergeCell ref="A3:F3"/>
    <mergeCell ref="B4:C4"/>
    <mergeCell ref="E4:F4"/>
    <mergeCell ref="E6:F6"/>
    <mergeCell ref="E8:F8"/>
    <mergeCell ref="E10:F10"/>
    <mergeCell ref="E7:F7"/>
    <mergeCell ref="E12:F12"/>
    <mergeCell ref="E16:F16"/>
    <mergeCell ref="E28:F28"/>
    <mergeCell ref="B29:C29"/>
    <mergeCell ref="E29:F29"/>
  </mergeCells>
  <pageMargins left="0.25" right="0.25" top="0.75" bottom="0.75" header="0.3" footer="0.3"/>
  <pageSetup paperSize="9" scale="96" orientation="portrait" horizontalDpi="1200" verticalDpi="1200" r:id="rId1"/>
  <headerFooter>
    <oddHeader>&amp;LVANDHOO REGIONAL WASTE MANAGEMENT CENTER</oddHeader>
    <oddFooter>&amp;LBOQ FOR GUARD HOUSE BUILDING&amp;RPage &amp;P of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61"/>
  <sheetViews>
    <sheetView tabSelected="1" view="pageBreakPreview" zoomScale="85" zoomScaleNormal="100" zoomScaleSheetLayoutView="85" zoomScalePageLayoutView="40" workbookViewId="0">
      <selection activeCell="E54" sqref="E54:E59"/>
    </sheetView>
  </sheetViews>
  <sheetFormatPr defaultRowHeight="15" x14ac:dyDescent="0.25"/>
  <cols>
    <col min="1" max="1" width="5.7109375" style="1" customWidth="1"/>
    <col min="2" max="2" width="57.7109375" style="1" customWidth="1"/>
    <col min="3" max="3" width="5.7109375" style="1" customWidth="1"/>
    <col min="4" max="4" width="9.5703125" style="89" bestFit="1" customWidth="1"/>
    <col min="5" max="5" width="11.5703125" style="1" bestFit="1" customWidth="1"/>
    <col min="6" max="6" width="13.28515625" style="1" bestFit="1" customWidth="1"/>
    <col min="7" max="7" width="11.42578125" style="1" customWidth="1"/>
    <col min="9" max="9" width="8" bestFit="1" customWidth="1"/>
    <col min="10" max="10" width="11.5703125" bestFit="1" customWidth="1"/>
    <col min="11" max="11" width="5" bestFit="1" customWidth="1"/>
  </cols>
  <sheetData>
    <row r="1" spans="1:7" ht="18" x14ac:dyDescent="0.25">
      <c r="A1" s="63" t="s">
        <v>119</v>
      </c>
      <c r="B1" s="64"/>
      <c r="C1" s="64"/>
      <c r="D1" s="79"/>
      <c r="E1" s="64"/>
      <c r="F1" s="64"/>
      <c r="G1"/>
    </row>
    <row r="2" spans="1:7" ht="18.75" thickBot="1" x14ac:dyDescent="0.3">
      <c r="A2" s="65"/>
      <c r="B2" s="66"/>
      <c r="C2" s="66"/>
      <c r="D2" s="80"/>
      <c r="E2" s="66"/>
      <c r="F2" s="66"/>
      <c r="G2"/>
    </row>
    <row r="3" spans="1:7" s="45" customFormat="1" ht="18.75" thickBot="1" x14ac:dyDescent="0.3">
      <c r="A3" s="116" t="s">
        <v>47</v>
      </c>
      <c r="B3" s="117"/>
      <c r="C3" s="117"/>
      <c r="D3" s="117"/>
      <c r="E3" s="117"/>
      <c r="F3" s="118"/>
    </row>
    <row r="4" spans="1:7" s="46" customFormat="1" ht="13.5" thickBot="1" x14ac:dyDescent="0.25">
      <c r="A4" s="96" t="s">
        <v>48</v>
      </c>
      <c r="B4" s="119" t="s">
        <v>49</v>
      </c>
      <c r="C4" s="120"/>
      <c r="D4" s="97"/>
      <c r="E4" s="119" t="s">
        <v>70</v>
      </c>
      <c r="F4" s="121"/>
    </row>
    <row r="5" spans="1:7" s="45" customFormat="1" ht="12.75" x14ac:dyDescent="0.2">
      <c r="A5" s="47"/>
      <c r="B5" s="95"/>
      <c r="D5" s="81"/>
      <c r="E5" s="48"/>
      <c r="F5" s="74"/>
    </row>
    <row r="6" spans="1:7" s="51" customFormat="1" ht="14.25" x14ac:dyDescent="0.2">
      <c r="A6" s="49">
        <v>1</v>
      </c>
      <c r="B6" s="50" t="s">
        <v>52</v>
      </c>
      <c r="D6" s="82"/>
      <c r="E6" s="122">
        <f>+SUM(F54:F59)</f>
        <v>0</v>
      </c>
      <c r="F6" s="123"/>
    </row>
    <row r="7" spans="1:7" s="51" customFormat="1" x14ac:dyDescent="0.2">
      <c r="A7" s="49"/>
      <c r="B7" s="52"/>
      <c r="D7" s="82"/>
      <c r="E7" s="102"/>
      <c r="F7" s="75"/>
    </row>
    <row r="8" spans="1:7" s="51" customFormat="1" ht="14.25" x14ac:dyDescent="0.2">
      <c r="A8" s="49"/>
      <c r="B8" s="50"/>
      <c r="C8" s="102"/>
      <c r="D8" s="82"/>
      <c r="E8" s="124"/>
      <c r="F8" s="125"/>
    </row>
    <row r="9" spans="1:7" s="51" customFormat="1" x14ac:dyDescent="0.2">
      <c r="A9" s="49"/>
      <c r="B9" s="52"/>
      <c r="D9" s="82"/>
      <c r="E9" s="102"/>
      <c r="F9" s="75"/>
    </row>
    <row r="10" spans="1:7" s="51" customFormat="1" ht="14.25" x14ac:dyDescent="0.2">
      <c r="A10" s="49"/>
      <c r="B10" s="50"/>
      <c r="C10" s="102"/>
      <c r="D10" s="82"/>
      <c r="E10" s="124"/>
      <c r="F10" s="125"/>
    </row>
    <row r="11" spans="1:7" s="51" customFormat="1" ht="14.25" x14ac:dyDescent="0.2">
      <c r="A11" s="49"/>
      <c r="B11" s="50"/>
      <c r="C11" s="53"/>
      <c r="D11" s="82"/>
      <c r="E11" s="54"/>
      <c r="F11" s="76"/>
    </row>
    <row r="12" spans="1:7" s="51" customFormat="1" ht="14.25" x14ac:dyDescent="0.2">
      <c r="A12" s="49"/>
      <c r="B12" s="50"/>
      <c r="C12" s="102"/>
      <c r="D12" s="82"/>
      <c r="E12" s="124"/>
      <c r="F12" s="125"/>
    </row>
    <row r="13" spans="1:7" s="51" customFormat="1" ht="14.25" x14ac:dyDescent="0.2">
      <c r="A13" s="49"/>
      <c r="B13" s="50"/>
      <c r="C13" s="53"/>
      <c r="D13" s="82"/>
      <c r="E13" s="54"/>
      <c r="F13" s="76"/>
    </row>
    <row r="14" spans="1:7" s="51" customFormat="1" ht="14.25" x14ac:dyDescent="0.2">
      <c r="A14" s="55"/>
      <c r="B14" s="50"/>
      <c r="C14" s="53"/>
      <c r="D14" s="82"/>
      <c r="E14" s="54"/>
      <c r="F14" s="76"/>
    </row>
    <row r="15" spans="1:7" s="51" customFormat="1" ht="14.25" x14ac:dyDescent="0.2">
      <c r="A15" s="55"/>
      <c r="B15" s="50"/>
      <c r="C15" s="53"/>
      <c r="D15" s="82"/>
      <c r="E15" s="54"/>
      <c r="F15" s="76"/>
    </row>
    <row r="16" spans="1:7" s="51" customFormat="1" ht="14.25" x14ac:dyDescent="0.2">
      <c r="A16" s="55"/>
      <c r="B16" s="50"/>
      <c r="C16" s="53"/>
      <c r="D16" s="82"/>
      <c r="E16" s="124"/>
      <c r="F16" s="125"/>
    </row>
    <row r="17" spans="1:6" s="51" customFormat="1" ht="14.25" x14ac:dyDescent="0.2">
      <c r="A17" s="55"/>
      <c r="B17" s="50"/>
      <c r="C17" s="53"/>
      <c r="D17" s="82"/>
      <c r="E17" s="54"/>
      <c r="F17" s="76"/>
    </row>
    <row r="18" spans="1:6" s="51" customFormat="1" ht="14.25" x14ac:dyDescent="0.2">
      <c r="A18" s="55"/>
      <c r="B18" s="50"/>
      <c r="C18" s="53"/>
      <c r="D18" s="82"/>
      <c r="E18" s="54"/>
      <c r="F18" s="76"/>
    </row>
    <row r="19" spans="1:6" s="51" customFormat="1" ht="14.25" x14ac:dyDescent="0.2">
      <c r="A19" s="55"/>
      <c r="B19" s="50"/>
      <c r="C19" s="53"/>
      <c r="D19" s="82"/>
      <c r="E19" s="54"/>
      <c r="F19" s="76"/>
    </row>
    <row r="20" spans="1:6" s="51" customFormat="1" ht="14.25" x14ac:dyDescent="0.2">
      <c r="A20" s="55"/>
      <c r="B20" s="50"/>
      <c r="C20" s="53"/>
      <c r="D20" s="82"/>
      <c r="E20" s="54"/>
      <c r="F20" s="76"/>
    </row>
    <row r="21" spans="1:6" s="51" customFormat="1" ht="14.25" x14ac:dyDescent="0.2">
      <c r="A21" s="55"/>
      <c r="B21" s="50"/>
      <c r="C21" s="53"/>
      <c r="D21" s="82"/>
      <c r="E21" s="54"/>
      <c r="F21" s="76"/>
    </row>
    <row r="22" spans="1:6" s="51" customFormat="1" ht="14.25" x14ac:dyDescent="0.2">
      <c r="A22" s="55"/>
      <c r="B22" s="50"/>
      <c r="C22" s="53"/>
      <c r="D22" s="82"/>
      <c r="E22" s="54"/>
      <c r="F22" s="76"/>
    </row>
    <row r="23" spans="1:6" s="51" customFormat="1" ht="14.25" x14ac:dyDescent="0.2">
      <c r="A23" s="55"/>
      <c r="B23" s="50"/>
      <c r="C23" s="53"/>
      <c r="D23" s="82"/>
      <c r="E23" s="54"/>
      <c r="F23" s="76"/>
    </row>
    <row r="24" spans="1:6" s="51" customFormat="1" ht="14.25" x14ac:dyDescent="0.2">
      <c r="A24" s="55"/>
      <c r="B24" s="50"/>
      <c r="C24" s="53"/>
      <c r="D24" s="82"/>
      <c r="E24" s="54"/>
      <c r="F24" s="76"/>
    </row>
    <row r="25" spans="1:6" s="51" customFormat="1" ht="14.25" x14ac:dyDescent="0.2">
      <c r="A25" s="55"/>
      <c r="B25" s="50"/>
      <c r="C25" s="53"/>
      <c r="D25" s="82"/>
      <c r="E25" s="54"/>
      <c r="F25" s="76"/>
    </row>
    <row r="26" spans="1:6" s="51" customFormat="1" ht="14.25" x14ac:dyDescent="0.2">
      <c r="A26" s="55"/>
      <c r="B26" s="50"/>
      <c r="C26" s="53"/>
      <c r="D26" s="82"/>
      <c r="E26" s="54"/>
      <c r="F26" s="76"/>
    </row>
    <row r="27" spans="1:6" s="51" customFormat="1" thickBot="1" x14ac:dyDescent="0.25">
      <c r="A27" s="56"/>
      <c r="B27" s="57"/>
      <c r="C27" s="58"/>
      <c r="D27" s="83"/>
      <c r="E27" s="59"/>
      <c r="F27" s="77"/>
    </row>
    <row r="28" spans="1:6" s="51" customFormat="1" x14ac:dyDescent="0.25">
      <c r="A28" s="55"/>
      <c r="C28" s="60" t="s">
        <v>50</v>
      </c>
      <c r="D28" s="84" t="s">
        <v>51</v>
      </c>
      <c r="E28" s="126">
        <f>SUM(E6:F27)</f>
        <v>0</v>
      </c>
      <c r="F28" s="127"/>
    </row>
    <row r="29" spans="1:6" s="51" customFormat="1" ht="14.25" x14ac:dyDescent="0.2">
      <c r="A29" s="55"/>
      <c r="B29" s="128" t="s">
        <v>111</v>
      </c>
      <c r="C29" s="128"/>
      <c r="D29" s="85" t="s">
        <v>51</v>
      </c>
      <c r="E29" s="122">
        <f>0.06*E28</f>
        <v>0</v>
      </c>
      <c r="F29" s="123"/>
    </row>
    <row r="30" spans="1:6" s="51" customFormat="1" ht="15.75" thickBot="1" x14ac:dyDescent="0.3">
      <c r="A30" s="111" t="s">
        <v>114</v>
      </c>
      <c r="B30" s="112"/>
      <c r="C30" s="113"/>
      <c r="D30" s="86" t="s">
        <v>51</v>
      </c>
      <c r="E30" s="114">
        <f>SUM(E28:F29)</f>
        <v>0</v>
      </c>
      <c r="F30" s="115"/>
    </row>
    <row r="31" spans="1:6" s="51" customFormat="1" ht="14.25" x14ac:dyDescent="0.2">
      <c r="A31" s="55"/>
      <c r="C31" s="53"/>
      <c r="D31" s="87"/>
      <c r="E31" s="54"/>
      <c r="F31" s="76"/>
    </row>
    <row r="32" spans="1:6" s="51" customFormat="1" ht="14.25" x14ac:dyDescent="0.2">
      <c r="A32" s="55"/>
      <c r="C32" s="53"/>
      <c r="D32" s="87"/>
      <c r="E32" s="54"/>
      <c r="F32" s="76"/>
    </row>
    <row r="33" spans="1:6" s="51" customFormat="1" ht="14.25" x14ac:dyDescent="0.2">
      <c r="A33" s="55"/>
      <c r="C33" s="53"/>
      <c r="D33" s="87"/>
      <c r="E33" s="54"/>
      <c r="F33" s="76"/>
    </row>
    <row r="34" spans="1:6" s="51" customFormat="1" ht="14.25" x14ac:dyDescent="0.2">
      <c r="A34" s="55"/>
      <c r="C34" s="53"/>
      <c r="D34" s="87"/>
      <c r="E34" s="54"/>
      <c r="F34" s="76"/>
    </row>
    <row r="35" spans="1:6" s="51" customFormat="1" ht="14.25" x14ac:dyDescent="0.2">
      <c r="A35" s="55"/>
      <c r="C35" s="53"/>
      <c r="D35" s="87"/>
      <c r="E35" s="54"/>
      <c r="F35" s="76"/>
    </row>
    <row r="36" spans="1:6" s="51" customFormat="1" ht="14.25" x14ac:dyDescent="0.2">
      <c r="A36" s="55"/>
      <c r="C36" s="53"/>
      <c r="D36" s="87"/>
      <c r="E36" s="54"/>
      <c r="F36" s="76"/>
    </row>
    <row r="37" spans="1:6" s="51" customFormat="1" ht="14.25" x14ac:dyDescent="0.2">
      <c r="A37" s="55"/>
      <c r="C37" s="53"/>
      <c r="D37" s="87"/>
      <c r="E37" s="54"/>
      <c r="F37" s="76"/>
    </row>
    <row r="38" spans="1:6" s="51" customFormat="1" ht="14.25" x14ac:dyDescent="0.2">
      <c r="A38" s="55"/>
      <c r="C38" s="53"/>
      <c r="D38" s="87"/>
      <c r="E38" s="54"/>
      <c r="F38" s="76"/>
    </row>
    <row r="39" spans="1:6" s="51" customFormat="1" ht="14.25" x14ac:dyDescent="0.2">
      <c r="A39" s="55"/>
      <c r="C39" s="53"/>
      <c r="D39" s="87"/>
      <c r="E39" s="54"/>
      <c r="F39" s="76"/>
    </row>
    <row r="40" spans="1:6" s="51" customFormat="1" ht="14.25" x14ac:dyDescent="0.2">
      <c r="A40" s="55"/>
      <c r="C40" s="53"/>
      <c r="D40" s="87"/>
      <c r="E40" s="54"/>
      <c r="F40" s="76"/>
    </row>
    <row r="41" spans="1:6" s="51" customFormat="1" ht="14.25" x14ac:dyDescent="0.2">
      <c r="A41" s="55"/>
      <c r="C41" s="53"/>
      <c r="D41" s="87"/>
      <c r="E41" s="54"/>
      <c r="F41" s="76"/>
    </row>
    <row r="42" spans="1:6" s="51" customFormat="1" ht="14.25" x14ac:dyDescent="0.2">
      <c r="A42" s="55"/>
      <c r="C42" s="53"/>
      <c r="D42" s="87"/>
      <c r="E42" s="54"/>
      <c r="F42" s="76"/>
    </row>
    <row r="43" spans="1:6" s="51" customFormat="1" ht="14.25" x14ac:dyDescent="0.2">
      <c r="A43" s="55"/>
      <c r="C43" s="53"/>
      <c r="D43" s="87"/>
      <c r="E43" s="54"/>
      <c r="F43" s="76"/>
    </row>
    <row r="44" spans="1:6" s="51" customFormat="1" ht="14.25" x14ac:dyDescent="0.2">
      <c r="A44" s="55"/>
      <c r="C44" s="53"/>
      <c r="D44" s="87"/>
      <c r="E44" s="54"/>
      <c r="F44" s="76"/>
    </row>
    <row r="45" spans="1:6" s="51" customFormat="1" ht="14.25" x14ac:dyDescent="0.2">
      <c r="A45" s="55"/>
      <c r="C45" s="53"/>
      <c r="D45" s="87"/>
      <c r="E45" s="54"/>
      <c r="F45" s="76"/>
    </row>
    <row r="46" spans="1:6" s="51" customFormat="1" ht="14.25" x14ac:dyDescent="0.2">
      <c r="A46" s="55"/>
      <c r="C46" s="53"/>
      <c r="D46" s="87"/>
      <c r="E46" s="54"/>
      <c r="F46" s="76"/>
    </row>
    <row r="47" spans="1:6" s="51" customFormat="1" ht="14.25" x14ac:dyDescent="0.2">
      <c r="A47" s="55"/>
      <c r="C47" s="53"/>
      <c r="D47" s="87"/>
      <c r="E47" s="54"/>
      <c r="F47" s="76"/>
    </row>
    <row r="48" spans="1:6" s="51" customFormat="1" ht="15.75" thickBot="1" x14ac:dyDescent="0.3">
      <c r="A48" s="56"/>
      <c r="B48" s="61" t="s">
        <v>53</v>
      </c>
      <c r="C48" s="62"/>
      <c r="D48" s="88" t="s">
        <v>54</v>
      </c>
      <c r="E48" s="59"/>
      <c r="F48" s="77"/>
    </row>
    <row r="49" spans="1:7" x14ac:dyDescent="0.25">
      <c r="A49" s="31" t="s">
        <v>82</v>
      </c>
    </row>
    <row r="50" spans="1:7" x14ac:dyDescent="0.25">
      <c r="A50" s="31"/>
    </row>
    <row r="51" spans="1:7" s="2" customFormat="1" x14ac:dyDescent="0.25">
      <c r="A51" s="67" t="s">
        <v>1</v>
      </c>
      <c r="B51" s="67" t="s">
        <v>2</v>
      </c>
      <c r="C51" s="67" t="s">
        <v>3</v>
      </c>
      <c r="D51" s="90" t="s">
        <v>31</v>
      </c>
      <c r="E51" s="67" t="s">
        <v>29</v>
      </c>
      <c r="F51" s="67" t="s">
        <v>30</v>
      </c>
      <c r="G51" s="3"/>
    </row>
    <row r="52" spans="1:7" s="2" customFormat="1" x14ac:dyDescent="0.25">
      <c r="A52" s="19" t="s">
        <v>23</v>
      </c>
      <c r="B52" s="20"/>
      <c r="C52" s="20"/>
      <c r="D52" s="91"/>
      <c r="E52" s="20"/>
      <c r="F52" s="20"/>
      <c r="G52" s="3"/>
    </row>
    <row r="53" spans="1:7" s="2" customFormat="1" x14ac:dyDescent="0.25">
      <c r="A53" s="21">
        <v>1</v>
      </c>
      <c r="B53" s="22" t="s">
        <v>10</v>
      </c>
      <c r="C53" s="21"/>
      <c r="D53" s="91"/>
      <c r="E53" s="21"/>
      <c r="F53" s="21"/>
      <c r="G53" s="7"/>
    </row>
    <row r="54" spans="1:7" s="2" customFormat="1" x14ac:dyDescent="0.25">
      <c r="A54" s="24">
        <v>1.1000000000000001</v>
      </c>
      <c r="B54" s="30" t="s">
        <v>11</v>
      </c>
      <c r="C54" s="24" t="s">
        <v>0</v>
      </c>
      <c r="D54" s="78">
        <v>1</v>
      </c>
      <c r="E54" s="33"/>
      <c r="F54" s="33">
        <f>+D54*E54</f>
        <v>0</v>
      </c>
      <c r="G54" s="1"/>
    </row>
    <row r="55" spans="1:7" s="2" customFormat="1" x14ac:dyDescent="0.25">
      <c r="A55" s="24">
        <v>1.2</v>
      </c>
      <c r="B55" s="25" t="s">
        <v>121</v>
      </c>
      <c r="C55" s="24" t="s">
        <v>0</v>
      </c>
      <c r="D55" s="78">
        <v>1</v>
      </c>
      <c r="E55" s="33"/>
      <c r="F55" s="33">
        <f t="shared" ref="F55:F60" si="0">+D55*E55</f>
        <v>0</v>
      </c>
      <c r="G55" s="1"/>
    </row>
    <row r="56" spans="1:7" s="2" customFormat="1" ht="60" x14ac:dyDescent="0.25">
      <c r="A56" s="24">
        <v>1.3</v>
      </c>
      <c r="B56" s="110" t="s">
        <v>122</v>
      </c>
      <c r="C56" s="24" t="s">
        <v>0</v>
      </c>
      <c r="D56" s="78">
        <v>1</v>
      </c>
      <c r="E56" s="33"/>
      <c r="F56" s="33">
        <f t="shared" ref="F56" si="1">+D56*E56</f>
        <v>0</v>
      </c>
      <c r="G56" s="1"/>
    </row>
    <row r="57" spans="1:7" s="2" customFormat="1" ht="30" x14ac:dyDescent="0.25">
      <c r="A57" s="26">
        <v>1.4</v>
      </c>
      <c r="B57" s="32" t="s">
        <v>12</v>
      </c>
      <c r="C57" s="26" t="s">
        <v>0</v>
      </c>
      <c r="D57" s="78">
        <v>1</v>
      </c>
      <c r="E57" s="27"/>
      <c r="F57" s="33">
        <f t="shared" si="0"/>
        <v>0</v>
      </c>
      <c r="G57" s="5"/>
    </row>
    <row r="58" spans="1:7" s="2" customFormat="1" x14ac:dyDescent="0.25">
      <c r="A58" s="24">
        <v>1.6</v>
      </c>
      <c r="B58" s="30" t="s">
        <v>13</v>
      </c>
      <c r="C58" s="24" t="s">
        <v>0</v>
      </c>
      <c r="D58" s="78">
        <v>1</v>
      </c>
      <c r="E58" s="33"/>
      <c r="F58" s="33">
        <f t="shared" si="0"/>
        <v>0</v>
      </c>
      <c r="G58" s="1"/>
    </row>
    <row r="59" spans="1:7" s="2" customFormat="1" x14ac:dyDescent="0.25">
      <c r="A59" s="24">
        <v>1.7</v>
      </c>
      <c r="B59" s="30" t="s">
        <v>14</v>
      </c>
      <c r="C59" s="24" t="s">
        <v>0</v>
      </c>
      <c r="D59" s="78">
        <v>1</v>
      </c>
      <c r="E59" s="33"/>
      <c r="F59" s="33">
        <f t="shared" si="0"/>
        <v>0</v>
      </c>
      <c r="G59" s="1"/>
    </row>
    <row r="60" spans="1:7" s="2" customFormat="1" x14ac:dyDescent="0.25">
      <c r="A60" s="24"/>
      <c r="B60" s="30"/>
      <c r="C60" s="24"/>
      <c r="D60" s="78"/>
      <c r="E60" s="33"/>
      <c r="F60" s="33">
        <f t="shared" si="0"/>
        <v>0</v>
      </c>
      <c r="G60" s="1"/>
    </row>
    <row r="61" spans="1:7" ht="15.75" thickBot="1" x14ac:dyDescent="0.3">
      <c r="A61" s="68"/>
      <c r="B61" s="69" t="s">
        <v>55</v>
      </c>
      <c r="C61" s="70"/>
      <c r="D61" s="93"/>
      <c r="E61" s="104"/>
      <c r="F61" s="72">
        <f>SUM(F54:F60)</f>
        <v>0</v>
      </c>
    </row>
  </sheetData>
  <mergeCells count="13">
    <mergeCell ref="E10:F10"/>
    <mergeCell ref="A3:F3"/>
    <mergeCell ref="B4:C4"/>
    <mergeCell ref="E4:F4"/>
    <mergeCell ref="E6:F6"/>
    <mergeCell ref="E8:F8"/>
    <mergeCell ref="E12:F12"/>
    <mergeCell ref="E16:F16"/>
    <mergeCell ref="B29:C29"/>
    <mergeCell ref="A30:C30"/>
    <mergeCell ref="E28:F28"/>
    <mergeCell ref="E29:F29"/>
    <mergeCell ref="E30:F30"/>
  </mergeCells>
  <pageMargins left="0.25" right="0.25" top="0.75" bottom="0.75" header="0.3" footer="0.3"/>
  <pageSetup paperSize="9" orientation="portrait" horizontalDpi="1200" verticalDpi="1200" r:id="rId1"/>
  <headerFooter>
    <oddHeader>&amp;LVANDHOO REGIONAL WASTE MANAGEMENT CENTER</oddHeader>
    <oddFooter>&amp;LBOQ FOR GUARD HOUSE BUILDING&amp;RPage &amp;P of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59"/>
  <sheetViews>
    <sheetView view="pageBreakPreview" zoomScale="85" zoomScaleNormal="100" zoomScaleSheetLayoutView="85" zoomScalePageLayoutView="40" workbookViewId="0">
      <selection activeCell="E144" sqref="E54:E144"/>
    </sheetView>
  </sheetViews>
  <sheetFormatPr defaultRowHeight="15" x14ac:dyDescent="0.25"/>
  <cols>
    <col min="1" max="1" width="5.7109375" style="1" customWidth="1"/>
    <col min="2" max="2" width="55.7109375" style="1" customWidth="1"/>
    <col min="3" max="3" width="5.7109375" style="1" customWidth="1"/>
    <col min="4" max="4" width="8.7109375" style="89" customWidth="1"/>
    <col min="5" max="5" width="11.5703125" style="1" bestFit="1" customWidth="1"/>
    <col min="6" max="6" width="13.28515625" style="1" bestFit="1" customWidth="1"/>
    <col min="7" max="7" width="11.42578125" style="1" customWidth="1"/>
    <col min="9" max="9" width="8" bestFit="1" customWidth="1"/>
    <col min="10" max="10" width="7" bestFit="1" customWidth="1"/>
    <col min="11" max="11" width="5" bestFit="1" customWidth="1"/>
  </cols>
  <sheetData>
    <row r="1" spans="1:7" ht="18" x14ac:dyDescent="0.25">
      <c r="A1" s="63" t="s">
        <v>113</v>
      </c>
      <c r="B1" s="64"/>
      <c r="C1" s="64"/>
      <c r="D1" s="79"/>
      <c r="E1" s="64"/>
      <c r="F1" s="64"/>
      <c r="G1"/>
    </row>
    <row r="2" spans="1:7" ht="18.75" thickBot="1" x14ac:dyDescent="0.3">
      <c r="A2" s="65"/>
      <c r="B2" s="66"/>
      <c r="C2" s="66"/>
      <c r="D2" s="80"/>
      <c r="E2" s="66"/>
      <c r="F2" s="66"/>
      <c r="G2"/>
    </row>
    <row r="3" spans="1:7" s="45" customFormat="1" ht="18.75" thickBot="1" x14ac:dyDescent="0.3">
      <c r="A3" s="116" t="s">
        <v>47</v>
      </c>
      <c r="B3" s="117"/>
      <c r="C3" s="117"/>
      <c r="D3" s="117"/>
      <c r="E3" s="117"/>
      <c r="F3" s="118"/>
    </row>
    <row r="4" spans="1:7" s="46" customFormat="1" ht="13.5" thickBot="1" x14ac:dyDescent="0.25">
      <c r="A4" s="96" t="s">
        <v>48</v>
      </c>
      <c r="B4" s="119" t="s">
        <v>49</v>
      </c>
      <c r="C4" s="120"/>
      <c r="D4" s="97"/>
      <c r="E4" s="119" t="s">
        <v>70</v>
      </c>
      <c r="F4" s="121"/>
    </row>
    <row r="5" spans="1:7" s="45" customFormat="1" ht="12.75" x14ac:dyDescent="0.2">
      <c r="A5" s="47"/>
      <c r="B5" s="95"/>
      <c r="D5" s="81"/>
      <c r="E5" s="48"/>
      <c r="F5" s="74"/>
    </row>
    <row r="6" spans="1:7" s="51" customFormat="1" ht="14.25" x14ac:dyDescent="0.2">
      <c r="A6" s="49">
        <v>1</v>
      </c>
      <c r="B6" s="50" t="str">
        <f>+B52</f>
        <v>Earth works</v>
      </c>
      <c r="D6" s="82"/>
      <c r="E6" s="122">
        <f>+SUM(F54:F56)</f>
        <v>0</v>
      </c>
      <c r="F6" s="123"/>
    </row>
    <row r="7" spans="1:7" s="51" customFormat="1" ht="14.25" x14ac:dyDescent="0.2">
      <c r="A7" s="49">
        <v>2</v>
      </c>
      <c r="B7" s="109" t="str">
        <f>+B58</f>
        <v>Concrete works</v>
      </c>
      <c r="D7" s="82"/>
      <c r="E7" s="122">
        <f>+SUM(F60:F63)</f>
        <v>0</v>
      </c>
      <c r="F7" s="123"/>
    </row>
    <row r="8" spans="1:7" s="51" customFormat="1" ht="14.25" x14ac:dyDescent="0.2">
      <c r="A8" s="49">
        <v>3</v>
      </c>
      <c r="B8" s="109" t="str">
        <f>+B65</f>
        <v>MASONRY AND PLASTERING WORKS</v>
      </c>
      <c r="C8" s="102"/>
      <c r="D8" s="82"/>
      <c r="E8" s="122">
        <f>+SUM(F67:F69)</f>
        <v>0</v>
      </c>
      <c r="F8" s="123"/>
    </row>
    <row r="9" spans="1:7" s="51" customFormat="1" ht="14.25" x14ac:dyDescent="0.2">
      <c r="A9" s="49">
        <v>4</v>
      </c>
      <c r="B9" s="109" t="str">
        <f>+B71</f>
        <v>CEILING WORKS</v>
      </c>
      <c r="D9" s="82"/>
      <c r="E9" s="122">
        <f>+SUM(F73)</f>
        <v>0</v>
      </c>
      <c r="F9" s="123"/>
    </row>
    <row r="10" spans="1:7" s="51" customFormat="1" ht="14.25" x14ac:dyDescent="0.2">
      <c r="A10" s="49">
        <v>5</v>
      </c>
      <c r="B10" s="50" t="str">
        <f>+B75</f>
        <v>TILING</v>
      </c>
      <c r="C10" s="102"/>
      <c r="D10" s="82"/>
      <c r="E10" s="122">
        <f>+SUM(F78:F90)</f>
        <v>0</v>
      </c>
      <c r="F10" s="123"/>
    </row>
    <row r="11" spans="1:7" s="51" customFormat="1" ht="14.25" x14ac:dyDescent="0.2">
      <c r="A11" s="49">
        <v>6</v>
      </c>
      <c r="B11" s="50" t="str">
        <f>+B92</f>
        <v>PAINTING</v>
      </c>
      <c r="C11" s="53"/>
      <c r="D11" s="82"/>
      <c r="E11" s="122">
        <f>+SUM(F94)</f>
        <v>0</v>
      </c>
      <c r="F11" s="123"/>
    </row>
    <row r="12" spans="1:7" s="51" customFormat="1" ht="14.25" x14ac:dyDescent="0.2">
      <c r="A12" s="49">
        <v>7</v>
      </c>
      <c r="B12" s="50" t="str">
        <f>+B96</f>
        <v>DOOR &amp; WINDOWS</v>
      </c>
      <c r="C12" s="102"/>
      <c r="D12" s="82"/>
      <c r="E12" s="122">
        <f>+SUM(F98:F100)</f>
        <v>0</v>
      </c>
      <c r="F12" s="123"/>
    </row>
    <row r="13" spans="1:7" s="51" customFormat="1" ht="14.25" x14ac:dyDescent="0.2">
      <c r="A13" s="49">
        <v>8</v>
      </c>
      <c r="B13" s="50" t="str">
        <f>+B102</f>
        <v>Timber roof structure</v>
      </c>
      <c r="C13" s="53"/>
      <c r="D13" s="82"/>
      <c r="E13" s="122">
        <f>+SUM(F102)</f>
        <v>0</v>
      </c>
      <c r="F13" s="123"/>
    </row>
    <row r="14" spans="1:7" s="51" customFormat="1" ht="14.25" x14ac:dyDescent="0.2">
      <c r="A14" s="49">
        <v>9</v>
      </c>
      <c r="B14" s="50" t="str">
        <f>+B106</f>
        <v>Roofing works</v>
      </c>
      <c r="C14" s="53"/>
      <c r="D14" s="82"/>
      <c r="E14" s="122">
        <f>+SUM(F107:F108)</f>
        <v>0</v>
      </c>
      <c r="F14" s="123"/>
    </row>
    <row r="15" spans="1:7" s="51" customFormat="1" ht="14.25" x14ac:dyDescent="0.2">
      <c r="A15" s="49">
        <v>10</v>
      </c>
      <c r="B15" s="50" t="str">
        <f>+B110</f>
        <v>Electrical works</v>
      </c>
      <c r="C15" s="53"/>
      <c r="D15" s="82"/>
      <c r="E15" s="122">
        <f>+SUM(F112:F122)</f>
        <v>0</v>
      </c>
      <c r="F15" s="123"/>
    </row>
    <row r="16" spans="1:7" s="51" customFormat="1" ht="14.25" x14ac:dyDescent="0.2">
      <c r="A16" s="49">
        <v>11</v>
      </c>
      <c r="B16" s="50" t="str">
        <f>+B124</f>
        <v>Plumbing works</v>
      </c>
      <c r="C16" s="53"/>
      <c r="D16" s="82"/>
      <c r="E16" s="122">
        <f>+SUM(F127:F142)</f>
        <v>0</v>
      </c>
      <c r="F16" s="123"/>
    </row>
    <row r="17" spans="1:6" s="51" customFormat="1" ht="14.25" x14ac:dyDescent="0.2">
      <c r="A17" s="49">
        <v>12</v>
      </c>
      <c r="B17" s="50" t="str">
        <f>+B144</f>
        <v>Fire fighting equipment installation</v>
      </c>
      <c r="C17" s="53"/>
      <c r="D17" s="82"/>
      <c r="E17" s="122">
        <f>+SUM(F144)</f>
        <v>0</v>
      </c>
      <c r="F17" s="123"/>
    </row>
    <row r="18" spans="1:6" s="51" customFormat="1" ht="14.25" x14ac:dyDescent="0.2">
      <c r="A18" s="55"/>
      <c r="B18" s="50"/>
      <c r="C18" s="53"/>
      <c r="D18" s="82"/>
      <c r="E18" s="54"/>
      <c r="F18" s="76"/>
    </row>
    <row r="19" spans="1:6" s="51" customFormat="1" ht="14.25" x14ac:dyDescent="0.2">
      <c r="A19" s="55"/>
      <c r="B19" s="50"/>
      <c r="C19" s="53"/>
      <c r="D19" s="82"/>
      <c r="E19" s="54"/>
      <c r="F19" s="76"/>
    </row>
    <row r="20" spans="1:6" s="51" customFormat="1" ht="14.25" x14ac:dyDescent="0.2">
      <c r="A20" s="55"/>
      <c r="B20" s="50"/>
      <c r="C20" s="53"/>
      <c r="D20" s="82"/>
      <c r="E20" s="54"/>
      <c r="F20" s="76"/>
    </row>
    <row r="21" spans="1:6" s="51" customFormat="1" ht="14.25" x14ac:dyDescent="0.2">
      <c r="A21" s="55"/>
      <c r="B21" s="50"/>
      <c r="C21" s="53"/>
      <c r="D21" s="82"/>
      <c r="E21" s="54"/>
      <c r="F21" s="76"/>
    </row>
    <row r="22" spans="1:6" s="51" customFormat="1" ht="14.25" x14ac:dyDescent="0.2">
      <c r="A22" s="55"/>
      <c r="B22" s="50"/>
      <c r="C22" s="53"/>
      <c r="D22" s="82"/>
      <c r="E22" s="54"/>
      <c r="F22" s="76"/>
    </row>
    <row r="23" spans="1:6" s="51" customFormat="1" ht="14.25" x14ac:dyDescent="0.2">
      <c r="A23" s="55"/>
      <c r="B23" s="50"/>
      <c r="C23" s="53"/>
      <c r="D23" s="82"/>
      <c r="E23" s="54"/>
      <c r="F23" s="76"/>
    </row>
    <row r="24" spans="1:6" s="51" customFormat="1" ht="14.25" x14ac:dyDescent="0.2">
      <c r="A24" s="55"/>
      <c r="B24" s="50"/>
      <c r="C24" s="53"/>
      <c r="D24" s="82"/>
      <c r="E24" s="54"/>
      <c r="F24" s="76"/>
    </row>
    <row r="25" spans="1:6" s="51" customFormat="1" ht="14.25" x14ac:dyDescent="0.2">
      <c r="A25" s="55"/>
      <c r="B25" s="50"/>
      <c r="C25" s="53"/>
      <c r="D25" s="82"/>
      <c r="E25" s="54"/>
      <c r="F25" s="76"/>
    </row>
    <row r="26" spans="1:6" s="51" customFormat="1" ht="14.25" x14ac:dyDescent="0.2">
      <c r="A26" s="55"/>
      <c r="B26" s="50"/>
      <c r="C26" s="53"/>
      <c r="D26" s="82"/>
      <c r="E26" s="54"/>
      <c r="F26" s="76"/>
    </row>
    <row r="27" spans="1:6" s="51" customFormat="1" thickBot="1" x14ac:dyDescent="0.25">
      <c r="A27" s="56"/>
      <c r="B27" s="57"/>
      <c r="C27" s="58"/>
      <c r="D27" s="83"/>
      <c r="E27" s="59"/>
      <c r="F27" s="77"/>
    </row>
    <row r="28" spans="1:6" s="51" customFormat="1" x14ac:dyDescent="0.25">
      <c r="A28" s="55"/>
      <c r="C28" s="60" t="s">
        <v>50</v>
      </c>
      <c r="D28" s="84" t="s">
        <v>51</v>
      </c>
      <c r="E28" s="126">
        <f>SUM(E6:F27)</f>
        <v>0</v>
      </c>
      <c r="F28" s="127"/>
    </row>
    <row r="29" spans="1:6" s="51" customFormat="1" ht="14.25" x14ac:dyDescent="0.2">
      <c r="A29" s="55"/>
      <c r="B29" s="128" t="s">
        <v>111</v>
      </c>
      <c r="C29" s="128"/>
      <c r="D29" s="85" t="s">
        <v>51</v>
      </c>
      <c r="E29" s="122">
        <f>0.06*E28</f>
        <v>0</v>
      </c>
      <c r="F29" s="123"/>
    </row>
    <row r="30" spans="1:6" s="51" customFormat="1" ht="15.75" thickBot="1" x14ac:dyDescent="0.3">
      <c r="A30" s="111" t="s">
        <v>114</v>
      </c>
      <c r="B30" s="112"/>
      <c r="C30" s="113"/>
      <c r="D30" s="86" t="s">
        <v>51</v>
      </c>
      <c r="E30" s="114">
        <f>SUM(E28:F29)</f>
        <v>0</v>
      </c>
      <c r="F30" s="115"/>
    </row>
    <row r="31" spans="1:6" s="51" customFormat="1" ht="14.25" x14ac:dyDescent="0.2">
      <c r="A31" s="55"/>
      <c r="C31" s="53"/>
      <c r="D31" s="87"/>
      <c r="E31" s="54"/>
      <c r="F31" s="76"/>
    </row>
    <row r="32" spans="1:6" s="51" customFormat="1" ht="14.25" x14ac:dyDescent="0.2">
      <c r="A32" s="55"/>
      <c r="C32" s="53"/>
      <c r="D32" s="87"/>
      <c r="E32" s="54"/>
      <c r="F32" s="76"/>
    </row>
    <row r="33" spans="1:6" s="51" customFormat="1" ht="14.25" x14ac:dyDescent="0.2">
      <c r="A33" s="55"/>
      <c r="C33" s="53"/>
      <c r="D33" s="87"/>
      <c r="E33" s="54"/>
      <c r="F33" s="76"/>
    </row>
    <row r="34" spans="1:6" s="51" customFormat="1" ht="14.25" x14ac:dyDescent="0.2">
      <c r="A34" s="55"/>
      <c r="C34" s="53"/>
      <c r="D34" s="87"/>
      <c r="E34" s="54"/>
      <c r="F34" s="76"/>
    </row>
    <row r="35" spans="1:6" s="51" customFormat="1" ht="14.25" x14ac:dyDescent="0.2">
      <c r="A35" s="55"/>
      <c r="C35" s="53"/>
      <c r="D35" s="87"/>
      <c r="E35" s="54"/>
      <c r="F35" s="76"/>
    </row>
    <row r="36" spans="1:6" s="51" customFormat="1" ht="14.25" x14ac:dyDescent="0.2">
      <c r="A36" s="55"/>
      <c r="C36" s="53"/>
      <c r="D36" s="87"/>
      <c r="E36" s="54"/>
      <c r="F36" s="76"/>
    </row>
    <row r="37" spans="1:6" s="51" customFormat="1" ht="14.25" x14ac:dyDescent="0.2">
      <c r="A37" s="55"/>
      <c r="C37" s="53"/>
      <c r="D37" s="87"/>
      <c r="E37" s="54"/>
      <c r="F37" s="76"/>
    </row>
    <row r="38" spans="1:6" s="51" customFormat="1" ht="14.25" x14ac:dyDescent="0.2">
      <c r="A38" s="55"/>
      <c r="C38" s="53"/>
      <c r="D38" s="87"/>
      <c r="E38" s="54"/>
      <c r="F38" s="76"/>
    </row>
    <row r="39" spans="1:6" s="51" customFormat="1" ht="14.25" x14ac:dyDescent="0.2">
      <c r="A39" s="55"/>
      <c r="C39" s="53"/>
      <c r="D39" s="87"/>
      <c r="E39" s="54"/>
      <c r="F39" s="76"/>
    </row>
    <row r="40" spans="1:6" s="51" customFormat="1" ht="14.25" x14ac:dyDescent="0.2">
      <c r="A40" s="55"/>
      <c r="C40" s="53"/>
      <c r="D40" s="87"/>
      <c r="E40" s="54"/>
      <c r="F40" s="76"/>
    </row>
    <row r="41" spans="1:6" s="51" customFormat="1" ht="14.25" x14ac:dyDescent="0.2">
      <c r="A41" s="55"/>
      <c r="C41" s="53"/>
      <c r="D41" s="87"/>
      <c r="E41" s="54"/>
      <c r="F41" s="76"/>
    </row>
    <row r="42" spans="1:6" s="51" customFormat="1" ht="14.25" x14ac:dyDescent="0.2">
      <c r="A42" s="55"/>
      <c r="C42" s="53"/>
      <c r="D42" s="87"/>
      <c r="E42" s="54"/>
      <c r="F42" s="76"/>
    </row>
    <row r="43" spans="1:6" s="51" customFormat="1" ht="14.25" x14ac:dyDescent="0.2">
      <c r="A43" s="55"/>
      <c r="C43" s="53"/>
      <c r="D43" s="87"/>
      <c r="E43" s="54"/>
      <c r="F43" s="76"/>
    </row>
    <row r="44" spans="1:6" s="51" customFormat="1" ht="14.25" x14ac:dyDescent="0.2">
      <c r="A44" s="55"/>
      <c r="C44" s="53"/>
      <c r="D44" s="87"/>
      <c r="E44" s="54"/>
      <c r="F44" s="76"/>
    </row>
    <row r="45" spans="1:6" s="51" customFormat="1" ht="14.25" x14ac:dyDescent="0.2">
      <c r="A45" s="55"/>
      <c r="C45" s="53"/>
      <c r="D45" s="87"/>
      <c r="E45" s="54"/>
      <c r="F45" s="76"/>
    </row>
    <row r="46" spans="1:6" s="51" customFormat="1" ht="14.25" x14ac:dyDescent="0.2">
      <c r="A46" s="55"/>
      <c r="C46" s="53"/>
      <c r="D46" s="87"/>
      <c r="E46" s="54"/>
      <c r="F46" s="76"/>
    </row>
    <row r="47" spans="1:6" s="51" customFormat="1" ht="14.25" x14ac:dyDescent="0.2">
      <c r="A47" s="55"/>
      <c r="C47" s="53"/>
      <c r="D47" s="87"/>
      <c r="E47" s="54"/>
      <c r="F47" s="76"/>
    </row>
    <row r="48" spans="1:6" s="51" customFormat="1" ht="15.75" thickBot="1" x14ac:dyDescent="0.3">
      <c r="A48" s="56"/>
      <c r="B48" s="61" t="s">
        <v>53</v>
      </c>
      <c r="C48" s="62"/>
      <c r="D48" s="88" t="s">
        <v>54</v>
      </c>
      <c r="E48" s="59"/>
      <c r="F48" s="77"/>
    </row>
    <row r="49" spans="1:15" x14ac:dyDescent="0.25">
      <c r="A49" s="31" t="s">
        <v>120</v>
      </c>
    </row>
    <row r="50" spans="1:15" x14ac:dyDescent="0.25">
      <c r="A50" s="31"/>
    </row>
    <row r="51" spans="1:15" s="2" customFormat="1" x14ac:dyDescent="0.25">
      <c r="A51" s="67" t="s">
        <v>1</v>
      </c>
      <c r="B51" s="67" t="s">
        <v>2</v>
      </c>
      <c r="C51" s="67" t="s">
        <v>3</v>
      </c>
      <c r="D51" s="90" t="s">
        <v>31</v>
      </c>
      <c r="E51" s="67" t="s">
        <v>29</v>
      </c>
      <c r="F51" s="67" t="s">
        <v>30</v>
      </c>
      <c r="G51" s="3"/>
    </row>
    <row r="52" spans="1:15" s="2" customFormat="1" x14ac:dyDescent="0.25">
      <c r="A52" s="21">
        <v>1</v>
      </c>
      <c r="B52" s="23" t="s">
        <v>15</v>
      </c>
      <c r="C52" s="24"/>
      <c r="D52" s="78"/>
      <c r="E52" s="33"/>
      <c r="F52" s="33">
        <f t="shared" ref="F52:F104" si="0">+D52*E52</f>
        <v>0</v>
      </c>
      <c r="G52" s="1"/>
    </row>
    <row r="53" spans="1:15" s="2" customFormat="1" ht="60" x14ac:dyDescent="0.25">
      <c r="A53" s="28"/>
      <c r="B53" s="29" t="s">
        <v>16</v>
      </c>
      <c r="C53" s="24"/>
      <c r="D53" s="78"/>
      <c r="E53" s="33"/>
      <c r="F53" s="33">
        <f t="shared" si="0"/>
        <v>0</v>
      </c>
      <c r="G53" s="1"/>
      <c r="H53" s="10"/>
      <c r="I53" s="11"/>
      <c r="J53" s="11"/>
      <c r="K53" s="11"/>
      <c r="L53" s="11"/>
      <c r="M53" s="11"/>
      <c r="N53" s="10"/>
      <c r="O53" s="10"/>
    </row>
    <row r="54" spans="1:15" s="2" customFormat="1" x14ac:dyDescent="0.25">
      <c r="A54" s="24">
        <v>1.1000000000000001</v>
      </c>
      <c r="B54" s="30" t="s">
        <v>45</v>
      </c>
      <c r="C54" s="24" t="s">
        <v>17</v>
      </c>
      <c r="D54" s="78">
        <v>48.3262</v>
      </c>
      <c r="E54" s="33"/>
      <c r="F54" s="33">
        <f t="shared" si="0"/>
        <v>0</v>
      </c>
      <c r="G54" s="8"/>
      <c r="H54" s="10"/>
      <c r="I54" s="11"/>
      <c r="J54" s="11"/>
      <c r="K54" s="11"/>
      <c r="L54" s="11"/>
      <c r="M54" s="12"/>
      <c r="N54" s="13"/>
      <c r="O54" s="10"/>
    </row>
    <row r="55" spans="1:15" s="2" customFormat="1" x14ac:dyDescent="0.25">
      <c r="A55" s="24">
        <v>1.2</v>
      </c>
      <c r="B55" s="30" t="s">
        <v>18</v>
      </c>
      <c r="C55" s="24" t="s">
        <v>5</v>
      </c>
      <c r="D55" s="78">
        <v>373.75</v>
      </c>
      <c r="E55" s="33"/>
      <c r="F55" s="33">
        <f t="shared" si="0"/>
        <v>0</v>
      </c>
      <c r="G55" s="8"/>
      <c r="H55" s="14"/>
      <c r="I55" s="15"/>
      <c r="J55" s="15"/>
      <c r="K55" s="15"/>
      <c r="L55" s="15"/>
      <c r="M55" s="16"/>
      <c r="N55" s="17"/>
      <c r="O55" s="10"/>
    </row>
    <row r="56" spans="1:15" s="2" customFormat="1" ht="30" x14ac:dyDescent="0.25">
      <c r="A56" s="24">
        <v>1.3</v>
      </c>
      <c r="B56" s="25" t="s">
        <v>19</v>
      </c>
      <c r="C56" s="26" t="s">
        <v>5</v>
      </c>
      <c r="D56" s="78">
        <v>448.5</v>
      </c>
      <c r="E56" s="27"/>
      <c r="F56" s="33">
        <f t="shared" si="0"/>
        <v>0</v>
      </c>
      <c r="G56" s="6"/>
      <c r="H56" s="10"/>
      <c r="I56" s="10"/>
      <c r="J56" s="10"/>
      <c r="K56" s="10"/>
      <c r="L56" s="10"/>
      <c r="M56" s="13"/>
      <c r="N56" s="13"/>
      <c r="O56" s="10"/>
    </row>
    <row r="57" spans="1:15" s="2" customFormat="1" x14ac:dyDescent="0.25">
      <c r="A57" s="24"/>
      <c r="B57" s="30"/>
      <c r="C57" s="24"/>
      <c r="D57" s="78"/>
      <c r="E57" s="33"/>
      <c r="F57" s="33">
        <f t="shared" si="0"/>
        <v>0</v>
      </c>
      <c r="G57" s="8"/>
      <c r="H57" s="10"/>
      <c r="I57" s="11"/>
      <c r="J57" s="11"/>
      <c r="K57" s="11"/>
      <c r="L57" s="11"/>
      <c r="M57" s="12"/>
      <c r="N57" s="13"/>
      <c r="O57" s="10"/>
    </row>
    <row r="58" spans="1:15" s="2" customFormat="1" x14ac:dyDescent="0.25">
      <c r="A58" s="21">
        <v>2</v>
      </c>
      <c r="B58" s="23" t="s">
        <v>20</v>
      </c>
      <c r="C58" s="24"/>
      <c r="D58" s="78"/>
      <c r="E58" s="33"/>
      <c r="F58" s="33">
        <f t="shared" si="0"/>
        <v>0</v>
      </c>
      <c r="G58" s="1"/>
      <c r="H58" s="10"/>
      <c r="I58" s="10"/>
      <c r="J58" s="10"/>
      <c r="K58" s="10"/>
      <c r="L58" s="10"/>
      <c r="M58" s="13"/>
      <c r="N58" s="13"/>
      <c r="O58" s="10"/>
    </row>
    <row r="59" spans="1:15" s="2" customFormat="1" ht="45" x14ac:dyDescent="0.25">
      <c r="A59" s="28"/>
      <c r="B59" s="29" t="s">
        <v>27</v>
      </c>
      <c r="C59" s="24"/>
      <c r="D59" s="78"/>
      <c r="E59" s="33"/>
      <c r="F59" s="33">
        <f t="shared" si="0"/>
        <v>0</v>
      </c>
      <c r="G59" s="1"/>
      <c r="H59" s="10"/>
      <c r="I59" s="10"/>
      <c r="J59" s="10"/>
      <c r="K59" s="10"/>
      <c r="L59" s="10"/>
      <c r="M59" s="13"/>
      <c r="N59" s="13"/>
      <c r="O59" s="10"/>
    </row>
    <row r="60" spans="1:15" s="2" customFormat="1" x14ac:dyDescent="0.25">
      <c r="A60" s="24">
        <v>2.1</v>
      </c>
      <c r="B60" s="30" t="s">
        <v>68</v>
      </c>
      <c r="C60" s="24" t="s">
        <v>17</v>
      </c>
      <c r="D60" s="78">
        <f>371.74*0.05</f>
        <v>18.587</v>
      </c>
      <c r="E60" s="33"/>
      <c r="F60" s="33">
        <f t="shared" si="0"/>
        <v>0</v>
      </c>
      <c r="G60" s="8"/>
      <c r="H60" s="10"/>
      <c r="I60" s="10"/>
      <c r="J60" s="10"/>
      <c r="K60" s="10"/>
      <c r="L60" s="10"/>
      <c r="M60" s="13"/>
      <c r="N60" s="13"/>
      <c r="O60" s="10"/>
    </row>
    <row r="61" spans="1:15" s="2" customFormat="1" x14ac:dyDescent="0.25">
      <c r="A61" s="24">
        <v>2.2000000000000002</v>
      </c>
      <c r="B61" s="30" t="s">
        <v>69</v>
      </c>
      <c r="C61" s="24" t="s">
        <v>17</v>
      </c>
      <c r="D61" s="78">
        <v>50.05</v>
      </c>
      <c r="E61" s="33"/>
      <c r="F61" s="33">
        <f t="shared" si="0"/>
        <v>0</v>
      </c>
      <c r="G61" s="8"/>
      <c r="H61" s="10"/>
      <c r="I61" s="10"/>
      <c r="J61" s="10"/>
      <c r="K61" s="10"/>
      <c r="L61" s="10"/>
      <c r="M61" s="10"/>
      <c r="N61" s="10"/>
      <c r="O61" s="10"/>
    </row>
    <row r="62" spans="1:15" s="2" customFormat="1" x14ac:dyDescent="0.25">
      <c r="A62" s="24">
        <v>2.2999999999999998</v>
      </c>
      <c r="B62" s="30" t="s">
        <v>67</v>
      </c>
      <c r="C62" s="24" t="s">
        <v>17</v>
      </c>
      <c r="D62" s="78">
        <v>4.68</v>
      </c>
      <c r="E62" s="33"/>
      <c r="F62" s="33">
        <f t="shared" si="0"/>
        <v>0</v>
      </c>
      <c r="G62" s="8"/>
      <c r="H62" s="10"/>
      <c r="I62" s="10"/>
      <c r="J62" s="10"/>
      <c r="K62" s="10"/>
      <c r="L62" s="10"/>
      <c r="M62" s="10"/>
      <c r="N62" s="10"/>
      <c r="O62" s="10"/>
    </row>
    <row r="63" spans="1:15" s="2" customFormat="1" x14ac:dyDescent="0.25">
      <c r="A63" s="24">
        <v>2.4</v>
      </c>
      <c r="B63" s="30" t="s">
        <v>66</v>
      </c>
      <c r="C63" s="24" t="s">
        <v>17</v>
      </c>
      <c r="D63" s="78">
        <v>15.972000000000001</v>
      </c>
      <c r="E63" s="33"/>
      <c r="F63" s="33">
        <f t="shared" si="0"/>
        <v>0</v>
      </c>
      <c r="G63" s="8"/>
      <c r="H63" s="11"/>
      <c r="I63" s="11"/>
      <c r="J63" s="11"/>
      <c r="K63" s="11"/>
      <c r="L63" s="11"/>
      <c r="M63" s="18"/>
    </row>
    <row r="64" spans="1:15" s="2" customFormat="1" x14ac:dyDescent="0.25">
      <c r="A64" s="28"/>
      <c r="B64" s="28"/>
      <c r="C64" s="24"/>
      <c r="D64" s="78"/>
      <c r="E64" s="27"/>
      <c r="F64" s="33">
        <f t="shared" si="0"/>
        <v>0</v>
      </c>
      <c r="G64"/>
    </row>
    <row r="65" spans="1:7" s="2" customFormat="1" x14ac:dyDescent="0.25">
      <c r="A65" s="21">
        <v>3</v>
      </c>
      <c r="B65" s="22" t="s">
        <v>59</v>
      </c>
      <c r="C65" s="24"/>
      <c r="D65" s="78"/>
      <c r="E65" s="27"/>
      <c r="F65" s="33">
        <f t="shared" si="0"/>
        <v>0</v>
      </c>
      <c r="G65" s="9"/>
    </row>
    <row r="66" spans="1:7" s="2" customFormat="1" ht="30" x14ac:dyDescent="0.25">
      <c r="A66" s="28"/>
      <c r="B66" s="35" t="s">
        <v>26</v>
      </c>
      <c r="C66" s="26"/>
      <c r="D66" s="92"/>
      <c r="E66" s="103"/>
      <c r="F66" s="33">
        <f t="shared" si="0"/>
        <v>0</v>
      </c>
      <c r="G66" s="9"/>
    </row>
    <row r="67" spans="1:7" s="2" customFormat="1" x14ac:dyDescent="0.25">
      <c r="A67" s="28">
        <v>3.1</v>
      </c>
      <c r="B67" s="25" t="s">
        <v>61</v>
      </c>
      <c r="C67" s="24" t="s">
        <v>5</v>
      </c>
      <c r="D67" s="94">
        <v>428.64</v>
      </c>
      <c r="E67" s="103"/>
      <c r="F67" s="33">
        <f t="shared" si="0"/>
        <v>0</v>
      </c>
      <c r="G67" s="9"/>
    </row>
    <row r="68" spans="1:7" s="2" customFormat="1" ht="30" x14ac:dyDescent="0.25">
      <c r="A68" s="28">
        <v>3.2</v>
      </c>
      <c r="B68" s="25" t="s">
        <v>65</v>
      </c>
      <c r="C68" s="24" t="s">
        <v>5</v>
      </c>
      <c r="D68" s="92">
        <v>874.71</v>
      </c>
      <c r="E68" s="33"/>
      <c r="F68" s="33">
        <f t="shared" si="0"/>
        <v>0</v>
      </c>
      <c r="G68" s="9"/>
    </row>
    <row r="69" spans="1:7" s="2" customFormat="1" x14ac:dyDescent="0.25">
      <c r="A69" s="28">
        <v>3.3</v>
      </c>
      <c r="B69" s="25" t="s">
        <v>80</v>
      </c>
      <c r="C69" s="24" t="s">
        <v>5</v>
      </c>
      <c r="D69" s="92">
        <v>17.478999999999999</v>
      </c>
      <c r="E69" s="33"/>
      <c r="F69" s="33">
        <f t="shared" si="0"/>
        <v>0</v>
      </c>
      <c r="G69" s="9"/>
    </row>
    <row r="70" spans="1:7" s="2" customFormat="1" x14ac:dyDescent="0.25">
      <c r="A70" s="28"/>
      <c r="B70" s="25"/>
      <c r="C70" s="24"/>
      <c r="D70" s="92"/>
      <c r="E70" s="33"/>
      <c r="F70" s="33">
        <f t="shared" si="0"/>
        <v>0</v>
      </c>
      <c r="G70" s="9"/>
    </row>
    <row r="71" spans="1:7" s="2" customFormat="1" x14ac:dyDescent="0.25">
      <c r="A71" s="21">
        <v>4</v>
      </c>
      <c r="B71" s="22" t="s">
        <v>79</v>
      </c>
      <c r="C71" s="24"/>
      <c r="D71" s="78"/>
      <c r="E71" s="27"/>
      <c r="F71" s="33">
        <f t="shared" si="0"/>
        <v>0</v>
      </c>
      <c r="G71" s="9"/>
    </row>
    <row r="72" spans="1:7" s="2" customFormat="1" ht="30" x14ac:dyDescent="0.25">
      <c r="A72" s="28"/>
      <c r="B72" s="35" t="s">
        <v>26</v>
      </c>
      <c r="C72" s="26"/>
      <c r="D72" s="92"/>
      <c r="E72" s="103"/>
      <c r="F72" s="33">
        <f t="shared" si="0"/>
        <v>0</v>
      </c>
      <c r="G72" s="9"/>
    </row>
    <row r="73" spans="1:7" s="2" customFormat="1" ht="30" x14ac:dyDescent="0.25">
      <c r="A73" s="28">
        <v>4.0999999999999996</v>
      </c>
      <c r="B73" s="25" t="s">
        <v>95</v>
      </c>
      <c r="C73" s="24" t="s">
        <v>5</v>
      </c>
      <c r="D73" s="94">
        <v>321.89</v>
      </c>
      <c r="E73" s="103"/>
      <c r="F73" s="33">
        <f t="shared" si="0"/>
        <v>0</v>
      </c>
      <c r="G73" s="9"/>
    </row>
    <row r="74" spans="1:7" s="2" customFormat="1" x14ac:dyDescent="0.25">
      <c r="A74" s="28"/>
      <c r="B74" s="25"/>
      <c r="C74" s="24"/>
      <c r="D74" s="94"/>
      <c r="E74" s="103"/>
      <c r="F74" s="33">
        <f t="shared" si="0"/>
        <v>0</v>
      </c>
      <c r="G74" s="9"/>
    </row>
    <row r="75" spans="1:7" x14ac:dyDescent="0.25">
      <c r="A75" s="21">
        <v>5</v>
      </c>
      <c r="B75" s="34" t="s">
        <v>37</v>
      </c>
      <c r="C75" s="24"/>
      <c r="D75" s="78"/>
      <c r="E75" s="33"/>
      <c r="F75" s="33">
        <f t="shared" si="0"/>
        <v>0</v>
      </c>
      <c r="G75" s="4"/>
    </row>
    <row r="76" spans="1:7" ht="30" x14ac:dyDescent="0.25">
      <c r="A76" s="21"/>
      <c r="B76" s="35" t="s">
        <v>26</v>
      </c>
      <c r="C76" s="26"/>
      <c r="D76" s="92"/>
      <c r="E76" s="33"/>
      <c r="F76" s="33">
        <f t="shared" si="0"/>
        <v>0</v>
      </c>
      <c r="G76" s="4"/>
    </row>
    <row r="77" spans="1:7" x14ac:dyDescent="0.25">
      <c r="A77" s="24"/>
      <c r="B77" s="22" t="s">
        <v>96</v>
      </c>
      <c r="C77" s="24"/>
      <c r="D77" s="78"/>
      <c r="E77" s="33"/>
      <c r="F77" s="33">
        <f t="shared" si="0"/>
        <v>0</v>
      </c>
    </row>
    <row r="78" spans="1:7" x14ac:dyDescent="0.25">
      <c r="A78" s="40">
        <v>5.0999999999999996</v>
      </c>
      <c r="B78" s="25" t="s">
        <v>76</v>
      </c>
      <c r="C78" s="24" t="s">
        <v>5</v>
      </c>
      <c r="D78" s="78">
        <v>149.56</v>
      </c>
      <c r="E78" s="33"/>
      <c r="F78" s="33">
        <f t="shared" si="0"/>
        <v>0</v>
      </c>
    </row>
    <row r="79" spans="1:7" x14ac:dyDescent="0.25">
      <c r="A79" s="24"/>
      <c r="B79" s="22" t="s">
        <v>97</v>
      </c>
      <c r="C79" s="24"/>
      <c r="D79" s="78"/>
      <c r="E79" s="33"/>
      <c r="F79" s="33">
        <f t="shared" si="0"/>
        <v>0</v>
      </c>
    </row>
    <row r="80" spans="1:7" x14ac:dyDescent="0.25">
      <c r="A80" s="40">
        <v>5.2</v>
      </c>
      <c r="B80" s="43" t="s">
        <v>98</v>
      </c>
      <c r="C80" s="24" t="s">
        <v>5</v>
      </c>
      <c r="D80" s="78">
        <v>24.33</v>
      </c>
      <c r="E80" s="33"/>
      <c r="F80" s="33">
        <f t="shared" si="0"/>
        <v>0</v>
      </c>
    </row>
    <row r="81" spans="1:7" x14ac:dyDescent="0.25">
      <c r="A81" s="40">
        <v>5.3</v>
      </c>
      <c r="B81" s="43" t="s">
        <v>99</v>
      </c>
      <c r="C81" s="24" t="s">
        <v>5</v>
      </c>
      <c r="D81" s="78">
        <v>58.334999999999994</v>
      </c>
      <c r="E81" s="33"/>
      <c r="F81" s="33">
        <f t="shared" si="0"/>
        <v>0</v>
      </c>
    </row>
    <row r="82" spans="1:7" x14ac:dyDescent="0.25">
      <c r="A82" s="24"/>
      <c r="B82" s="22" t="s">
        <v>100</v>
      </c>
      <c r="C82" s="24"/>
      <c r="D82" s="78"/>
      <c r="E82" s="33"/>
      <c r="F82" s="33">
        <f t="shared" si="0"/>
        <v>0</v>
      </c>
    </row>
    <row r="83" spans="1:7" x14ac:dyDescent="0.25">
      <c r="A83" s="40">
        <v>5.4</v>
      </c>
      <c r="B83" s="43" t="s">
        <v>101</v>
      </c>
      <c r="C83" s="24" t="s">
        <v>5</v>
      </c>
      <c r="D83" s="78">
        <v>49.5</v>
      </c>
      <c r="E83" s="33"/>
      <c r="F83" s="33">
        <f t="shared" si="0"/>
        <v>0</v>
      </c>
    </row>
    <row r="84" spans="1:7" x14ac:dyDescent="0.25">
      <c r="A84" s="24"/>
      <c r="B84" s="22" t="s">
        <v>102</v>
      </c>
      <c r="C84" s="24"/>
      <c r="D84" s="78"/>
      <c r="E84" s="33"/>
      <c r="F84" s="33">
        <f t="shared" si="0"/>
        <v>0</v>
      </c>
    </row>
    <row r="85" spans="1:7" x14ac:dyDescent="0.25">
      <c r="A85" s="40">
        <v>5.5</v>
      </c>
      <c r="B85" s="43" t="s">
        <v>103</v>
      </c>
      <c r="C85" s="24" t="s">
        <v>5</v>
      </c>
      <c r="D85" s="78">
        <v>74.78</v>
      </c>
      <c r="E85" s="33"/>
      <c r="F85" s="33">
        <f t="shared" si="0"/>
        <v>0</v>
      </c>
    </row>
    <row r="86" spans="1:7" x14ac:dyDescent="0.25">
      <c r="A86" s="24"/>
      <c r="B86" s="22" t="s">
        <v>104</v>
      </c>
      <c r="C86" s="24"/>
      <c r="D86" s="78"/>
      <c r="E86" s="33"/>
      <c r="F86" s="33">
        <f t="shared" si="0"/>
        <v>0</v>
      </c>
    </row>
    <row r="87" spans="1:7" x14ac:dyDescent="0.25">
      <c r="A87" s="40">
        <v>5.6</v>
      </c>
      <c r="B87" s="43" t="s">
        <v>77</v>
      </c>
      <c r="C87" s="24" t="s">
        <v>5</v>
      </c>
      <c r="D87" s="78">
        <v>23.72</v>
      </c>
      <c r="E87" s="33"/>
      <c r="F87" s="33">
        <f t="shared" si="0"/>
        <v>0</v>
      </c>
    </row>
    <row r="88" spans="1:7" x14ac:dyDescent="0.25">
      <c r="A88" s="40">
        <v>5.7</v>
      </c>
      <c r="B88" s="43" t="s">
        <v>78</v>
      </c>
      <c r="C88" s="24" t="s">
        <v>5</v>
      </c>
      <c r="D88" s="78">
        <v>78.81</v>
      </c>
      <c r="E88" s="33"/>
      <c r="F88" s="33">
        <f t="shared" si="0"/>
        <v>0</v>
      </c>
    </row>
    <row r="89" spans="1:7" x14ac:dyDescent="0.25">
      <c r="A89" s="24"/>
      <c r="B89" s="22" t="s">
        <v>81</v>
      </c>
      <c r="C89" s="24"/>
      <c r="D89" s="78"/>
      <c r="E89" s="33"/>
      <c r="F89" s="33">
        <f t="shared" si="0"/>
        <v>0</v>
      </c>
    </row>
    <row r="90" spans="1:7" x14ac:dyDescent="0.25">
      <c r="A90" s="40">
        <v>5.8</v>
      </c>
      <c r="B90" s="43" t="s">
        <v>105</v>
      </c>
      <c r="C90" s="24" t="s">
        <v>5</v>
      </c>
      <c r="D90" s="78">
        <v>52.89</v>
      </c>
      <c r="E90" s="33"/>
      <c r="F90" s="33">
        <f t="shared" si="0"/>
        <v>0</v>
      </c>
    </row>
    <row r="91" spans="1:7" x14ac:dyDescent="0.25">
      <c r="A91" s="21"/>
      <c r="B91" s="34"/>
      <c r="C91" s="24"/>
      <c r="D91" s="78"/>
      <c r="E91" s="33"/>
      <c r="F91" s="33">
        <f t="shared" si="0"/>
        <v>0</v>
      </c>
      <c r="G91" s="4"/>
    </row>
    <row r="92" spans="1:7" x14ac:dyDescent="0.25">
      <c r="A92" s="21">
        <v>6</v>
      </c>
      <c r="B92" s="34" t="s">
        <v>38</v>
      </c>
      <c r="C92" s="24"/>
      <c r="D92" s="78"/>
      <c r="E92" s="33"/>
      <c r="F92" s="33">
        <f t="shared" si="0"/>
        <v>0</v>
      </c>
      <c r="G92" s="4"/>
    </row>
    <row r="93" spans="1:7" ht="45" x14ac:dyDescent="0.25">
      <c r="A93" s="21"/>
      <c r="B93" s="35" t="s">
        <v>28</v>
      </c>
      <c r="C93" s="26"/>
      <c r="D93" s="92"/>
      <c r="E93" s="33"/>
      <c r="F93" s="33">
        <f t="shared" si="0"/>
        <v>0</v>
      </c>
      <c r="G93" s="4"/>
    </row>
    <row r="94" spans="1:7" ht="30" x14ac:dyDescent="0.25">
      <c r="A94" s="40">
        <v>6.1</v>
      </c>
      <c r="B94" s="25" t="s">
        <v>64</v>
      </c>
      <c r="C94" s="24" t="s">
        <v>5</v>
      </c>
      <c r="D94" s="92">
        <v>404.47499999999991</v>
      </c>
      <c r="E94" s="33"/>
      <c r="F94" s="33">
        <f t="shared" si="0"/>
        <v>0</v>
      </c>
      <c r="G94" s="4"/>
    </row>
    <row r="95" spans="1:7" x14ac:dyDescent="0.25">
      <c r="A95" s="21"/>
      <c r="B95" s="25"/>
      <c r="C95" s="24"/>
      <c r="D95" s="92"/>
      <c r="E95" s="33"/>
      <c r="F95" s="33">
        <f t="shared" si="0"/>
        <v>0</v>
      </c>
      <c r="G95" s="4"/>
    </row>
    <row r="96" spans="1:7" s="2" customFormat="1" x14ac:dyDescent="0.25">
      <c r="A96" s="21">
        <v>7</v>
      </c>
      <c r="B96" s="22" t="s">
        <v>60</v>
      </c>
      <c r="C96" s="24"/>
      <c r="D96" s="78"/>
      <c r="E96" s="33"/>
      <c r="F96" s="33">
        <f t="shared" si="0"/>
        <v>0</v>
      </c>
      <c r="G96" s="9"/>
    </row>
    <row r="97" spans="1:7" s="2" customFormat="1" ht="45" x14ac:dyDescent="0.25">
      <c r="A97" s="28"/>
      <c r="B97" s="35" t="s">
        <v>44</v>
      </c>
      <c r="C97" s="26"/>
      <c r="D97" s="92"/>
      <c r="E97" s="33"/>
      <c r="F97" s="33">
        <f t="shared" si="0"/>
        <v>0</v>
      </c>
      <c r="G97" s="9"/>
    </row>
    <row r="98" spans="1:7" s="2" customFormat="1" x14ac:dyDescent="0.25">
      <c r="A98" s="28">
        <v>7.1</v>
      </c>
      <c r="B98" s="25" t="s">
        <v>43</v>
      </c>
      <c r="C98" s="24" t="s">
        <v>21</v>
      </c>
      <c r="D98" s="92">
        <v>12</v>
      </c>
      <c r="E98" s="33"/>
      <c r="F98" s="33">
        <f t="shared" si="0"/>
        <v>0</v>
      </c>
      <c r="G98" s="9"/>
    </row>
    <row r="99" spans="1:7" s="2" customFormat="1" x14ac:dyDescent="0.25">
      <c r="A99" s="28">
        <v>7.2</v>
      </c>
      <c r="B99" s="25" t="s">
        <v>42</v>
      </c>
      <c r="C99" s="24" t="s">
        <v>21</v>
      </c>
      <c r="D99" s="92">
        <v>32</v>
      </c>
      <c r="E99" s="33"/>
      <c r="F99" s="33">
        <f t="shared" si="0"/>
        <v>0</v>
      </c>
      <c r="G99" s="9"/>
    </row>
    <row r="100" spans="1:7" s="2" customFormat="1" x14ac:dyDescent="0.25">
      <c r="A100" s="28">
        <v>7.3</v>
      </c>
      <c r="B100" s="25" t="s">
        <v>41</v>
      </c>
      <c r="C100" s="24" t="s">
        <v>21</v>
      </c>
      <c r="D100" s="92">
        <v>5</v>
      </c>
      <c r="E100" s="33"/>
      <c r="F100" s="33">
        <f t="shared" si="0"/>
        <v>0</v>
      </c>
      <c r="G100" s="9"/>
    </row>
    <row r="101" spans="1:7" s="2" customFormat="1" x14ac:dyDescent="0.25">
      <c r="A101" s="21"/>
      <c r="B101" s="22"/>
      <c r="C101" s="24"/>
      <c r="D101" s="78"/>
      <c r="E101" s="33"/>
      <c r="F101" s="33">
        <f t="shared" si="0"/>
        <v>0</v>
      </c>
      <c r="G101"/>
    </row>
    <row r="102" spans="1:7" x14ac:dyDescent="0.25">
      <c r="A102" s="21">
        <v>8</v>
      </c>
      <c r="B102" s="34" t="s">
        <v>40</v>
      </c>
      <c r="C102" s="24" t="s">
        <v>0</v>
      </c>
      <c r="D102" s="78">
        <v>1</v>
      </c>
      <c r="E102" s="33"/>
      <c r="F102" s="33">
        <f t="shared" si="0"/>
        <v>0</v>
      </c>
      <c r="G102" s="4"/>
    </row>
    <row r="103" spans="1:7" ht="45" x14ac:dyDescent="0.25">
      <c r="A103" s="39"/>
      <c r="B103" s="35" t="s">
        <v>39</v>
      </c>
      <c r="C103" s="24"/>
      <c r="D103" s="78"/>
      <c r="E103" s="33"/>
      <c r="F103" s="33">
        <f t="shared" si="0"/>
        <v>0</v>
      </c>
      <c r="G103" s="4"/>
    </row>
    <row r="104" spans="1:7" ht="30" x14ac:dyDescent="0.25">
      <c r="A104" s="39"/>
      <c r="B104" s="36" t="s">
        <v>75</v>
      </c>
      <c r="C104" s="24"/>
      <c r="D104" s="78"/>
      <c r="E104" s="33"/>
      <c r="F104" s="33">
        <f t="shared" si="0"/>
        <v>0</v>
      </c>
      <c r="G104" s="4"/>
    </row>
    <row r="105" spans="1:7" x14ac:dyDescent="0.25">
      <c r="A105" s="21"/>
      <c r="B105" s="35"/>
      <c r="C105" s="24"/>
      <c r="D105" s="78"/>
      <c r="E105" s="33"/>
      <c r="F105" s="33">
        <f t="shared" ref="F105:F151" si="1">+D105*E105</f>
        <v>0</v>
      </c>
      <c r="G105" s="4"/>
    </row>
    <row r="106" spans="1:7" x14ac:dyDescent="0.25">
      <c r="A106" s="21">
        <v>9</v>
      </c>
      <c r="B106" s="34" t="s">
        <v>6</v>
      </c>
      <c r="C106" s="24"/>
      <c r="D106" s="78"/>
      <c r="E106" s="33"/>
      <c r="F106" s="33">
        <f t="shared" si="1"/>
        <v>0</v>
      </c>
    </row>
    <row r="107" spans="1:7" ht="105" x14ac:dyDescent="0.25">
      <c r="A107" s="40">
        <v>9.1</v>
      </c>
      <c r="B107" s="36" t="s">
        <v>25</v>
      </c>
      <c r="C107" s="24" t="s">
        <v>5</v>
      </c>
      <c r="D107" s="78">
        <v>379.77</v>
      </c>
      <c r="E107" s="33"/>
      <c r="F107" s="33">
        <f t="shared" si="1"/>
        <v>0</v>
      </c>
      <c r="G107" s="4"/>
    </row>
    <row r="108" spans="1:7" ht="45" x14ac:dyDescent="0.25">
      <c r="A108" s="40">
        <v>9.1999999999999993</v>
      </c>
      <c r="B108" s="36" t="s">
        <v>24</v>
      </c>
      <c r="C108" s="24" t="s">
        <v>4</v>
      </c>
      <c r="D108" s="78">
        <v>44.1</v>
      </c>
      <c r="E108" s="33"/>
      <c r="F108" s="33">
        <f t="shared" si="1"/>
        <v>0</v>
      </c>
      <c r="G108" s="4"/>
    </row>
    <row r="109" spans="1:7" x14ac:dyDescent="0.25">
      <c r="A109" s="21"/>
      <c r="B109" s="36"/>
      <c r="C109" s="24"/>
      <c r="D109" s="78"/>
      <c r="E109" s="33"/>
      <c r="F109" s="33">
        <f t="shared" si="1"/>
        <v>0</v>
      </c>
      <c r="G109" s="4"/>
    </row>
    <row r="110" spans="1:7" x14ac:dyDescent="0.25">
      <c r="A110" s="21">
        <v>10</v>
      </c>
      <c r="B110" s="34" t="s">
        <v>7</v>
      </c>
      <c r="C110" s="24"/>
      <c r="D110" s="78"/>
      <c r="E110" s="33"/>
      <c r="F110" s="33">
        <f t="shared" si="1"/>
        <v>0</v>
      </c>
      <c r="G110" s="4"/>
    </row>
    <row r="111" spans="1:7" x14ac:dyDescent="0.25">
      <c r="A111" s="24"/>
      <c r="B111" s="38" t="s">
        <v>9</v>
      </c>
      <c r="C111" s="24"/>
      <c r="D111" s="78"/>
      <c r="E111" s="33"/>
      <c r="F111" s="33">
        <f t="shared" si="1"/>
        <v>0</v>
      </c>
      <c r="G111" s="4"/>
    </row>
    <row r="112" spans="1:7" x14ac:dyDescent="0.25">
      <c r="A112" s="40">
        <v>10.1</v>
      </c>
      <c r="B112" s="37" t="s">
        <v>8</v>
      </c>
      <c r="C112" s="26" t="s">
        <v>21</v>
      </c>
      <c r="D112" s="78">
        <v>5</v>
      </c>
      <c r="E112" s="33"/>
      <c r="F112" s="33">
        <f t="shared" si="1"/>
        <v>0</v>
      </c>
      <c r="G112" s="4"/>
    </row>
    <row r="113" spans="1:7" x14ac:dyDescent="0.25">
      <c r="A113" s="40">
        <v>10.199999999999999</v>
      </c>
      <c r="B113" s="36" t="s">
        <v>63</v>
      </c>
      <c r="C113" s="26" t="s">
        <v>21</v>
      </c>
      <c r="D113" s="78">
        <v>22</v>
      </c>
      <c r="E113" s="33"/>
      <c r="F113" s="33">
        <f t="shared" si="1"/>
        <v>0</v>
      </c>
      <c r="G113" s="4"/>
    </row>
    <row r="114" spans="1:7" x14ac:dyDescent="0.25">
      <c r="A114" s="40">
        <v>10.3</v>
      </c>
      <c r="B114" s="37" t="s">
        <v>57</v>
      </c>
      <c r="C114" s="26" t="s">
        <v>21</v>
      </c>
      <c r="D114" s="78">
        <v>12</v>
      </c>
      <c r="E114" s="33"/>
      <c r="F114" s="33">
        <f t="shared" si="1"/>
        <v>0</v>
      </c>
      <c r="G114" s="4"/>
    </row>
    <row r="115" spans="1:7" x14ac:dyDescent="0.25">
      <c r="A115" s="40">
        <v>10.4</v>
      </c>
      <c r="B115" s="37" t="s">
        <v>56</v>
      </c>
      <c r="C115" s="26" t="s">
        <v>21</v>
      </c>
      <c r="D115" s="78">
        <v>7</v>
      </c>
      <c r="E115" s="33"/>
      <c r="F115" s="33">
        <f t="shared" si="1"/>
        <v>0</v>
      </c>
      <c r="G115" s="4"/>
    </row>
    <row r="116" spans="1:7" x14ac:dyDescent="0.25">
      <c r="A116" s="40">
        <v>10.5</v>
      </c>
      <c r="B116" s="37" t="s">
        <v>36</v>
      </c>
      <c r="C116" s="26" t="s">
        <v>21</v>
      </c>
      <c r="D116" s="78">
        <v>30</v>
      </c>
      <c r="E116" s="33"/>
      <c r="F116" s="33">
        <f t="shared" si="1"/>
        <v>0</v>
      </c>
      <c r="G116" s="4"/>
    </row>
    <row r="117" spans="1:7" x14ac:dyDescent="0.25">
      <c r="A117" s="40">
        <v>10.6</v>
      </c>
      <c r="B117" s="37" t="s">
        <v>46</v>
      </c>
      <c r="C117" s="26" t="s">
        <v>21</v>
      </c>
      <c r="D117" s="78">
        <v>63</v>
      </c>
      <c r="E117" s="33"/>
      <c r="F117" s="33">
        <f t="shared" si="1"/>
        <v>0</v>
      </c>
      <c r="G117" s="4"/>
    </row>
    <row r="118" spans="1:7" x14ac:dyDescent="0.25">
      <c r="A118" s="40">
        <v>10.6</v>
      </c>
      <c r="B118" s="37" t="s">
        <v>74</v>
      </c>
      <c r="C118" s="26" t="s">
        <v>21</v>
      </c>
      <c r="D118" s="78">
        <v>20</v>
      </c>
      <c r="E118" s="33"/>
      <c r="F118" s="33">
        <f t="shared" si="1"/>
        <v>0</v>
      </c>
      <c r="G118" s="4"/>
    </row>
    <row r="119" spans="1:7" x14ac:dyDescent="0.25">
      <c r="A119" s="40">
        <v>10.7</v>
      </c>
      <c r="B119" s="37" t="s">
        <v>83</v>
      </c>
      <c r="C119" s="26" t="s">
        <v>21</v>
      </c>
      <c r="D119" s="78">
        <v>15</v>
      </c>
      <c r="E119" s="33"/>
      <c r="F119" s="33">
        <f t="shared" si="1"/>
        <v>0</v>
      </c>
      <c r="G119" s="4"/>
    </row>
    <row r="120" spans="1:7" x14ac:dyDescent="0.25">
      <c r="A120" s="40">
        <v>10.8</v>
      </c>
      <c r="B120" s="37" t="s">
        <v>106</v>
      </c>
      <c r="C120" s="26" t="s">
        <v>21</v>
      </c>
      <c r="D120" s="78">
        <v>9</v>
      </c>
      <c r="E120" s="33"/>
      <c r="F120" s="33">
        <f t="shared" si="1"/>
        <v>0</v>
      </c>
      <c r="G120" s="4"/>
    </row>
    <row r="121" spans="1:7" x14ac:dyDescent="0.25">
      <c r="A121" s="40">
        <v>10.9</v>
      </c>
      <c r="B121" s="37" t="s">
        <v>93</v>
      </c>
      <c r="C121" s="26" t="s">
        <v>21</v>
      </c>
      <c r="D121" s="78">
        <v>8</v>
      </c>
      <c r="E121" s="33"/>
      <c r="F121" s="33">
        <f t="shared" si="1"/>
        <v>0</v>
      </c>
      <c r="G121" s="4"/>
    </row>
    <row r="122" spans="1:7" s="2" customFormat="1" ht="30" x14ac:dyDescent="0.25">
      <c r="A122" s="108">
        <v>10.1</v>
      </c>
      <c r="B122" s="25" t="s">
        <v>22</v>
      </c>
      <c r="C122" s="26" t="s">
        <v>21</v>
      </c>
      <c r="D122" s="92">
        <v>1</v>
      </c>
      <c r="E122" s="33"/>
      <c r="F122" s="33">
        <f t="shared" si="1"/>
        <v>0</v>
      </c>
      <c r="G122" s="9"/>
    </row>
    <row r="123" spans="1:7" s="2" customFormat="1" x14ac:dyDescent="0.25">
      <c r="A123" s="40"/>
      <c r="B123" s="25"/>
      <c r="C123" s="26"/>
      <c r="D123" s="92"/>
      <c r="E123" s="33"/>
      <c r="F123" s="33">
        <f t="shared" si="1"/>
        <v>0</v>
      </c>
      <c r="G123" s="9"/>
    </row>
    <row r="124" spans="1:7" x14ac:dyDescent="0.25">
      <c r="A124" s="21">
        <v>11</v>
      </c>
      <c r="B124" s="34" t="s">
        <v>35</v>
      </c>
      <c r="C124" s="24"/>
      <c r="D124" s="78"/>
      <c r="E124" s="33"/>
      <c r="F124" s="33">
        <f t="shared" si="1"/>
        <v>0</v>
      </c>
      <c r="G124" s="4"/>
    </row>
    <row r="125" spans="1:7" ht="60" x14ac:dyDescent="0.25">
      <c r="A125" s="24"/>
      <c r="B125" s="38" t="s">
        <v>34</v>
      </c>
      <c r="C125" s="24"/>
      <c r="D125" s="78"/>
      <c r="E125" s="33"/>
      <c r="F125" s="33">
        <f t="shared" si="1"/>
        <v>0</v>
      </c>
    </row>
    <row r="126" spans="1:7" x14ac:dyDescent="0.25">
      <c r="A126" s="24"/>
      <c r="B126" s="22" t="s">
        <v>97</v>
      </c>
      <c r="C126" s="24"/>
      <c r="D126" s="78"/>
      <c r="E126" s="33"/>
      <c r="F126" s="33">
        <f t="shared" si="1"/>
        <v>0</v>
      </c>
    </row>
    <row r="127" spans="1:7" x14ac:dyDescent="0.25">
      <c r="A127" s="40">
        <v>11.1</v>
      </c>
      <c r="B127" s="43" t="s">
        <v>107</v>
      </c>
      <c r="C127" s="26" t="s">
        <v>21</v>
      </c>
      <c r="D127" s="78">
        <v>2</v>
      </c>
      <c r="E127" s="33"/>
      <c r="F127" s="33">
        <f t="shared" si="1"/>
        <v>0</v>
      </c>
    </row>
    <row r="128" spans="1:7" x14ac:dyDescent="0.25">
      <c r="A128" s="40">
        <v>11.2</v>
      </c>
      <c r="B128" s="43" t="s">
        <v>33</v>
      </c>
      <c r="C128" s="26" t="s">
        <v>21</v>
      </c>
      <c r="D128" s="78">
        <v>3</v>
      </c>
      <c r="E128" s="33"/>
      <c r="F128" s="33">
        <f t="shared" si="1"/>
        <v>0</v>
      </c>
    </row>
    <row r="129" spans="1:6" x14ac:dyDescent="0.25">
      <c r="A129" s="40">
        <v>11.3</v>
      </c>
      <c r="B129" s="43" t="s">
        <v>32</v>
      </c>
      <c r="C129" s="24" t="s">
        <v>0</v>
      </c>
      <c r="D129" s="78">
        <v>1</v>
      </c>
      <c r="E129" s="33"/>
      <c r="F129" s="33">
        <f t="shared" si="1"/>
        <v>0</v>
      </c>
    </row>
    <row r="130" spans="1:6" x14ac:dyDescent="0.25">
      <c r="A130" s="40">
        <v>11.4</v>
      </c>
      <c r="B130" s="43" t="s">
        <v>108</v>
      </c>
      <c r="C130" s="24" t="s">
        <v>0</v>
      </c>
      <c r="D130" s="78">
        <v>1</v>
      </c>
      <c r="E130" s="33"/>
      <c r="F130" s="33">
        <f t="shared" si="1"/>
        <v>0</v>
      </c>
    </row>
    <row r="131" spans="1:6" x14ac:dyDescent="0.25">
      <c r="A131" s="24"/>
      <c r="B131" s="22" t="s">
        <v>100</v>
      </c>
      <c r="C131" s="24"/>
      <c r="D131" s="78"/>
      <c r="E131" s="33"/>
      <c r="F131" s="33">
        <f t="shared" si="1"/>
        <v>0</v>
      </c>
    </row>
    <row r="132" spans="1:6" x14ac:dyDescent="0.25">
      <c r="A132" s="40">
        <v>11.5</v>
      </c>
      <c r="B132" s="43" t="s">
        <v>62</v>
      </c>
      <c r="C132" s="26" t="s">
        <v>21</v>
      </c>
      <c r="D132" s="78">
        <v>2</v>
      </c>
      <c r="E132" s="33"/>
      <c r="F132" s="33">
        <f t="shared" si="1"/>
        <v>0</v>
      </c>
    </row>
    <row r="133" spans="1:6" x14ac:dyDescent="0.25">
      <c r="A133" s="40">
        <v>11.6</v>
      </c>
      <c r="B133" s="43" t="s">
        <v>33</v>
      </c>
      <c r="C133" s="26" t="s">
        <v>21</v>
      </c>
      <c r="D133" s="78">
        <v>6</v>
      </c>
      <c r="E133" s="33"/>
      <c r="F133" s="33">
        <f t="shared" si="1"/>
        <v>0</v>
      </c>
    </row>
    <row r="134" spans="1:6" x14ac:dyDescent="0.25">
      <c r="A134" s="40">
        <v>11.7</v>
      </c>
      <c r="B134" s="43" t="s">
        <v>32</v>
      </c>
      <c r="C134" s="24" t="s">
        <v>0</v>
      </c>
      <c r="D134" s="78">
        <v>1</v>
      </c>
      <c r="E134" s="33"/>
      <c r="F134" s="33">
        <f t="shared" si="1"/>
        <v>0</v>
      </c>
    </row>
    <row r="135" spans="1:6" x14ac:dyDescent="0.25">
      <c r="A135" s="24"/>
      <c r="B135" s="22" t="s">
        <v>104</v>
      </c>
      <c r="C135" s="24"/>
      <c r="D135" s="78"/>
      <c r="E135" s="33"/>
      <c r="F135" s="33">
        <f t="shared" si="1"/>
        <v>0</v>
      </c>
    </row>
    <row r="136" spans="1:6" x14ac:dyDescent="0.25">
      <c r="A136" s="40">
        <v>11.8</v>
      </c>
      <c r="B136" s="43" t="s">
        <v>62</v>
      </c>
      <c r="C136" s="26" t="s">
        <v>21</v>
      </c>
      <c r="D136" s="78">
        <v>12</v>
      </c>
      <c r="E136" s="33"/>
      <c r="F136" s="33">
        <f t="shared" si="1"/>
        <v>0</v>
      </c>
    </row>
    <row r="137" spans="1:6" x14ac:dyDescent="0.25">
      <c r="A137" s="40">
        <v>11.9</v>
      </c>
      <c r="B137" s="43" t="s">
        <v>72</v>
      </c>
      <c r="C137" s="26" t="s">
        <v>21</v>
      </c>
      <c r="D137" s="78">
        <v>6</v>
      </c>
      <c r="E137" s="33"/>
      <c r="F137" s="33">
        <f t="shared" si="1"/>
        <v>0</v>
      </c>
    </row>
    <row r="138" spans="1:6" x14ac:dyDescent="0.25">
      <c r="A138" s="108">
        <v>11.1</v>
      </c>
      <c r="B138" s="43" t="s">
        <v>71</v>
      </c>
      <c r="C138" s="26" t="s">
        <v>21</v>
      </c>
      <c r="D138" s="78">
        <v>8</v>
      </c>
      <c r="E138" s="33"/>
      <c r="F138" s="33">
        <f t="shared" si="1"/>
        <v>0</v>
      </c>
    </row>
    <row r="139" spans="1:6" x14ac:dyDescent="0.25">
      <c r="A139" s="108">
        <v>11.11</v>
      </c>
      <c r="B139" s="43" t="s">
        <v>73</v>
      </c>
      <c r="C139" s="26" t="s">
        <v>21</v>
      </c>
      <c r="D139" s="78">
        <v>2</v>
      </c>
      <c r="E139" s="33"/>
      <c r="F139" s="33">
        <f t="shared" si="1"/>
        <v>0</v>
      </c>
    </row>
    <row r="140" spans="1:6" x14ac:dyDescent="0.25">
      <c r="A140" s="108">
        <v>11.12</v>
      </c>
      <c r="B140" s="43" t="s">
        <v>109</v>
      </c>
      <c r="C140" s="24" t="s">
        <v>0</v>
      </c>
      <c r="D140" s="78">
        <v>1</v>
      </c>
      <c r="E140" s="33"/>
      <c r="F140" s="33">
        <f t="shared" si="1"/>
        <v>0</v>
      </c>
    </row>
    <row r="141" spans="1:6" x14ac:dyDescent="0.25">
      <c r="A141" s="108">
        <v>11.13</v>
      </c>
      <c r="B141" s="43" t="s">
        <v>33</v>
      </c>
      <c r="C141" s="26" t="s">
        <v>21</v>
      </c>
      <c r="D141" s="78">
        <v>4</v>
      </c>
      <c r="E141" s="33"/>
      <c r="F141" s="33">
        <f t="shared" si="1"/>
        <v>0</v>
      </c>
    </row>
    <row r="142" spans="1:6" x14ac:dyDescent="0.25">
      <c r="A142" s="108">
        <v>11.14</v>
      </c>
      <c r="B142" s="43" t="s">
        <v>32</v>
      </c>
      <c r="C142" s="24" t="s">
        <v>0</v>
      </c>
      <c r="D142" s="78">
        <v>1</v>
      </c>
      <c r="E142" s="33"/>
      <c r="F142" s="33">
        <f t="shared" si="1"/>
        <v>0</v>
      </c>
    </row>
    <row r="143" spans="1:6" x14ac:dyDescent="0.25">
      <c r="A143" s="40"/>
      <c r="B143" s="43"/>
      <c r="C143" s="24"/>
      <c r="D143" s="78"/>
      <c r="E143" s="33"/>
      <c r="F143" s="33">
        <f t="shared" si="1"/>
        <v>0</v>
      </c>
    </row>
    <row r="144" spans="1:6" x14ac:dyDescent="0.25">
      <c r="A144" s="21">
        <v>12</v>
      </c>
      <c r="B144" s="34" t="s">
        <v>110</v>
      </c>
      <c r="C144" s="24" t="s">
        <v>0</v>
      </c>
      <c r="D144" s="78">
        <v>1</v>
      </c>
      <c r="E144" s="33"/>
      <c r="F144" s="33">
        <f t="shared" si="1"/>
        <v>0</v>
      </c>
    </row>
    <row r="145" spans="1:15" x14ac:dyDescent="0.25">
      <c r="A145" s="24"/>
      <c r="B145" s="34"/>
      <c r="C145" s="24"/>
      <c r="D145" s="78"/>
      <c r="E145" s="33"/>
      <c r="F145" s="33">
        <f t="shared" si="1"/>
        <v>0</v>
      </c>
      <c r="G145"/>
    </row>
    <row r="146" spans="1:15" x14ac:dyDescent="0.25">
      <c r="A146" s="24"/>
      <c r="B146" s="34"/>
      <c r="C146" s="24"/>
      <c r="D146" s="78"/>
      <c r="E146" s="33"/>
      <c r="F146" s="33">
        <f t="shared" si="1"/>
        <v>0</v>
      </c>
      <c r="G146"/>
    </row>
    <row r="147" spans="1:15" x14ac:dyDescent="0.25">
      <c r="A147" s="24"/>
      <c r="B147" s="34"/>
      <c r="C147" s="24"/>
      <c r="D147" s="78"/>
      <c r="E147" s="33"/>
      <c r="F147" s="33">
        <f t="shared" si="1"/>
        <v>0</v>
      </c>
      <c r="G147"/>
    </row>
    <row r="148" spans="1:15" x14ac:dyDescent="0.25">
      <c r="A148" s="24"/>
      <c r="B148" s="34"/>
      <c r="C148" s="24"/>
      <c r="D148" s="78"/>
      <c r="E148" s="33"/>
      <c r="F148" s="33">
        <f t="shared" si="1"/>
        <v>0</v>
      </c>
      <c r="G148"/>
    </row>
    <row r="149" spans="1:15" x14ac:dyDescent="0.25">
      <c r="A149" s="24"/>
      <c r="B149" s="34"/>
      <c r="C149" s="24"/>
      <c r="D149" s="78"/>
      <c r="E149" s="33"/>
      <c r="F149" s="33">
        <f t="shared" si="1"/>
        <v>0</v>
      </c>
      <c r="G149"/>
    </row>
    <row r="150" spans="1:15" x14ac:dyDescent="0.25">
      <c r="A150" s="24"/>
      <c r="B150" s="34"/>
      <c r="C150" s="24"/>
      <c r="D150" s="78"/>
      <c r="E150" s="33"/>
      <c r="F150" s="33">
        <f t="shared" si="1"/>
        <v>0</v>
      </c>
      <c r="G150"/>
    </row>
    <row r="151" spans="1:15" x14ac:dyDescent="0.25">
      <c r="A151" s="24"/>
      <c r="B151" s="34"/>
      <c r="C151" s="24"/>
      <c r="D151" s="78"/>
      <c r="E151" s="33"/>
      <c r="F151" s="33">
        <f t="shared" si="1"/>
        <v>0</v>
      </c>
      <c r="G151"/>
    </row>
    <row r="152" spans="1:15" s="44" customFormat="1" ht="13.5" thickBot="1" x14ac:dyDescent="0.25">
      <c r="A152" s="68"/>
      <c r="B152" s="69" t="s">
        <v>55</v>
      </c>
      <c r="C152" s="70"/>
      <c r="D152" s="93"/>
      <c r="E152" s="104"/>
      <c r="F152" s="72">
        <f>SUM(F52:F151)</f>
        <v>0</v>
      </c>
    </row>
    <row r="153" spans="1:15" x14ac:dyDescent="0.25">
      <c r="A153" s="41"/>
      <c r="B153" s="42"/>
    </row>
    <row r="154" spans="1:15" x14ac:dyDescent="0.25">
      <c r="A154" s="41"/>
      <c r="B154" s="42"/>
    </row>
    <row r="155" spans="1:15" x14ac:dyDescent="0.25">
      <c r="A155" s="41"/>
      <c r="B155" s="42"/>
    </row>
    <row r="156" spans="1:15" x14ac:dyDescent="0.25">
      <c r="A156" s="41"/>
      <c r="B156" s="42"/>
    </row>
    <row r="157" spans="1:15" x14ac:dyDescent="0.25">
      <c r="A157" s="41"/>
      <c r="B157" s="42"/>
    </row>
    <row r="158" spans="1:15" s="1" customFormat="1" x14ac:dyDescent="0.25">
      <c r="A158" s="41"/>
      <c r="B158" s="42"/>
      <c r="D158" s="89"/>
      <c r="H158"/>
      <c r="I158"/>
      <c r="J158"/>
      <c r="K158"/>
      <c r="L158"/>
      <c r="M158"/>
      <c r="N158"/>
      <c r="O158"/>
    </row>
    <row r="159" spans="1:15" s="1" customFormat="1" x14ac:dyDescent="0.25">
      <c r="A159" s="41"/>
      <c r="D159" s="89"/>
      <c r="H159"/>
      <c r="I159"/>
      <c r="J159"/>
      <c r="K159"/>
      <c r="L159"/>
      <c r="M159"/>
      <c r="N159"/>
      <c r="O159"/>
    </row>
  </sheetData>
  <mergeCells count="20">
    <mergeCell ref="A30:C30"/>
    <mergeCell ref="E28:F28"/>
    <mergeCell ref="A3:F3"/>
    <mergeCell ref="B4:C4"/>
    <mergeCell ref="E4:F4"/>
    <mergeCell ref="E6:F6"/>
    <mergeCell ref="E8:F8"/>
    <mergeCell ref="E10:F10"/>
    <mergeCell ref="E29:F29"/>
    <mergeCell ref="E30:F30"/>
    <mergeCell ref="E7:F7"/>
    <mergeCell ref="E9:F9"/>
    <mergeCell ref="E11:F11"/>
    <mergeCell ref="E13:F13"/>
    <mergeCell ref="E14:F14"/>
    <mergeCell ref="E15:F15"/>
    <mergeCell ref="E17:F17"/>
    <mergeCell ref="E12:F12"/>
    <mergeCell ref="E16:F16"/>
    <mergeCell ref="B29:C29"/>
  </mergeCells>
  <pageMargins left="0.25" right="0.25" top="0.75" bottom="0.75" header="0.3" footer="0.3"/>
  <pageSetup paperSize="9" scale="99" orientation="portrait" horizontalDpi="1200" verticalDpi="1200" r:id="rId1"/>
  <headerFooter>
    <oddHeader>&amp;LVANDHOO REGIONAL WASTE MANAGEMENT CENTER</oddHeader>
    <oddFooter>&amp;LBOQ FOR GUARD HOUSE BUILDING&amp;RPage &amp;P of &amp;N</oddFooter>
  </headerFooter>
  <rowBreaks count="1" manualBreakCount="1">
    <brk id="48" max="5"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43"/>
  <sheetViews>
    <sheetView view="pageBreakPreview" zoomScale="85" zoomScaleNormal="100" zoomScaleSheetLayoutView="85" zoomScalePageLayoutView="40" workbookViewId="0">
      <selection activeCell="E54" sqref="E54:E127"/>
    </sheetView>
  </sheetViews>
  <sheetFormatPr defaultRowHeight="15" x14ac:dyDescent="0.25"/>
  <cols>
    <col min="1" max="1" width="5.7109375" style="1" customWidth="1"/>
    <col min="2" max="2" width="57.7109375" style="1" customWidth="1"/>
    <col min="3" max="3" width="5.7109375" style="1" customWidth="1"/>
    <col min="4" max="4" width="9.5703125" style="89" bestFit="1" customWidth="1"/>
    <col min="5" max="5" width="11.5703125" style="1" bestFit="1" customWidth="1"/>
    <col min="6" max="6" width="14.7109375" style="1" bestFit="1" customWidth="1"/>
    <col min="7" max="7" width="11.42578125" style="1" customWidth="1"/>
    <col min="9" max="9" width="8" bestFit="1" customWidth="1"/>
    <col min="10" max="10" width="11.5703125" bestFit="1" customWidth="1"/>
    <col min="11" max="11" width="5" bestFit="1" customWidth="1"/>
  </cols>
  <sheetData>
    <row r="1" spans="1:7" ht="18" x14ac:dyDescent="0.25">
      <c r="A1" s="63" t="s">
        <v>112</v>
      </c>
      <c r="B1" s="64"/>
      <c r="C1" s="64"/>
      <c r="D1" s="79"/>
      <c r="E1" s="64"/>
      <c r="F1" s="64"/>
      <c r="G1"/>
    </row>
    <row r="2" spans="1:7" ht="18.75" thickBot="1" x14ac:dyDescent="0.3">
      <c r="A2" s="65"/>
      <c r="B2" s="66"/>
      <c r="C2" s="66"/>
      <c r="D2" s="80"/>
      <c r="E2" s="66"/>
      <c r="F2" s="66"/>
      <c r="G2"/>
    </row>
    <row r="3" spans="1:7" s="45" customFormat="1" ht="18.75" thickBot="1" x14ac:dyDescent="0.3">
      <c r="A3" s="116" t="s">
        <v>47</v>
      </c>
      <c r="B3" s="117"/>
      <c r="C3" s="117"/>
      <c r="D3" s="117"/>
      <c r="E3" s="117"/>
      <c r="F3" s="118"/>
    </row>
    <row r="4" spans="1:7" s="46" customFormat="1" ht="13.5" thickBot="1" x14ac:dyDescent="0.25">
      <c r="A4" s="96" t="s">
        <v>48</v>
      </c>
      <c r="B4" s="119" t="s">
        <v>49</v>
      </c>
      <c r="C4" s="120"/>
      <c r="D4" s="97"/>
      <c r="E4" s="119" t="s">
        <v>70</v>
      </c>
      <c r="F4" s="121"/>
    </row>
    <row r="5" spans="1:7" s="45" customFormat="1" ht="12.75" x14ac:dyDescent="0.2">
      <c r="A5" s="47"/>
      <c r="B5" s="95"/>
      <c r="D5" s="81"/>
      <c r="E5" s="48"/>
      <c r="F5" s="74"/>
    </row>
    <row r="6" spans="1:7" s="51" customFormat="1" ht="14.25" x14ac:dyDescent="0.2">
      <c r="A6" s="49">
        <v>1</v>
      </c>
      <c r="B6" s="50" t="str">
        <f>+B52</f>
        <v>Earth works</v>
      </c>
      <c r="D6" s="82"/>
      <c r="E6" s="129">
        <f>+SUM(F54:F56)</f>
        <v>0</v>
      </c>
      <c r="F6" s="130"/>
    </row>
    <row r="7" spans="1:7" s="51" customFormat="1" ht="15" customHeight="1" x14ac:dyDescent="0.2">
      <c r="A7" s="49">
        <v>2</v>
      </c>
      <c r="B7" s="109" t="str">
        <f>+B58</f>
        <v>Concrete works</v>
      </c>
      <c r="D7" s="82"/>
      <c r="E7" s="129">
        <f>+SUM(F60:F65)</f>
        <v>0</v>
      </c>
      <c r="F7" s="130"/>
    </row>
    <row r="8" spans="1:7" s="51" customFormat="1" ht="14.25" x14ac:dyDescent="0.2">
      <c r="A8" s="49">
        <v>3</v>
      </c>
      <c r="B8" s="50" t="str">
        <f>+B67</f>
        <v>MASONRY AND PLASTERING WORKS</v>
      </c>
      <c r="C8" s="73"/>
      <c r="D8" s="82"/>
      <c r="E8" s="129">
        <f>+SUM(F69:F71)</f>
        <v>0</v>
      </c>
      <c r="F8" s="130"/>
    </row>
    <row r="9" spans="1:7" s="51" customFormat="1" ht="14.25" x14ac:dyDescent="0.2">
      <c r="A9" s="49">
        <v>4</v>
      </c>
      <c r="B9" s="109" t="str">
        <f>+B73</f>
        <v>CEILING WORKS</v>
      </c>
      <c r="D9" s="82"/>
      <c r="E9" s="129">
        <f>+SUM(F75,)</f>
        <v>0</v>
      </c>
      <c r="F9" s="130"/>
    </row>
    <row r="10" spans="1:7" s="51" customFormat="1" ht="14.25" x14ac:dyDescent="0.2">
      <c r="A10" s="49">
        <v>5</v>
      </c>
      <c r="B10" s="50" t="str">
        <f>+B77</f>
        <v>TILING</v>
      </c>
      <c r="C10" s="73"/>
      <c r="D10" s="82"/>
      <c r="E10" s="129">
        <f>+SUM(F79:F83)</f>
        <v>0</v>
      </c>
      <c r="F10" s="130"/>
    </row>
    <row r="11" spans="1:7" s="51" customFormat="1" ht="14.25" x14ac:dyDescent="0.2">
      <c r="A11" s="49">
        <v>6</v>
      </c>
      <c r="B11" s="50" t="str">
        <f>+B85</f>
        <v>PAINTING</v>
      </c>
      <c r="C11" s="53"/>
      <c r="D11" s="82"/>
      <c r="E11" s="129">
        <f>+SUM(F87)</f>
        <v>0</v>
      </c>
      <c r="F11" s="130"/>
    </row>
    <row r="12" spans="1:7" s="51" customFormat="1" ht="14.25" x14ac:dyDescent="0.2">
      <c r="A12" s="49">
        <v>7</v>
      </c>
      <c r="B12" s="50" t="str">
        <f>+B89</f>
        <v>DOOR &amp; WINDOWS</v>
      </c>
      <c r="C12" s="73"/>
      <c r="D12" s="82"/>
      <c r="E12" s="129">
        <f>+SUM(F91:F95)</f>
        <v>0</v>
      </c>
      <c r="F12" s="130"/>
    </row>
    <row r="13" spans="1:7" s="51" customFormat="1" ht="14.25" x14ac:dyDescent="0.2">
      <c r="A13" s="49">
        <v>8</v>
      </c>
      <c r="B13" s="50" t="str">
        <f>+B97</f>
        <v>Timber roof structure</v>
      </c>
      <c r="C13" s="53"/>
      <c r="D13" s="82"/>
      <c r="E13" s="129">
        <f>+F97</f>
        <v>0</v>
      </c>
      <c r="F13" s="130"/>
    </row>
    <row r="14" spans="1:7" s="51" customFormat="1" ht="14.25" x14ac:dyDescent="0.2">
      <c r="A14" s="49">
        <v>9</v>
      </c>
      <c r="B14" s="50" t="str">
        <f>+B101</f>
        <v>Roofing works</v>
      </c>
      <c r="C14" s="53"/>
      <c r="D14" s="82"/>
      <c r="E14" s="129">
        <f>+SUM(F102:F103)</f>
        <v>0</v>
      </c>
      <c r="F14" s="130"/>
    </row>
    <row r="15" spans="1:7" s="51" customFormat="1" ht="14.25" x14ac:dyDescent="0.2">
      <c r="A15" s="49">
        <v>10</v>
      </c>
      <c r="B15" s="50" t="str">
        <f>+B105</f>
        <v>Electrical works</v>
      </c>
      <c r="C15" s="53"/>
      <c r="D15" s="82"/>
      <c r="E15" s="129">
        <f>+SUM(F107:F116)</f>
        <v>0</v>
      </c>
      <c r="F15" s="130"/>
    </row>
    <row r="16" spans="1:7" s="51" customFormat="1" ht="14.25" x14ac:dyDescent="0.2">
      <c r="A16" s="49">
        <v>11</v>
      </c>
      <c r="B16" s="50" t="str">
        <f>+B118</f>
        <v>Plumbing works</v>
      </c>
      <c r="C16" s="53"/>
      <c r="D16" s="82"/>
      <c r="E16" s="129">
        <f>+SUM(F120:F125)</f>
        <v>0</v>
      </c>
      <c r="F16" s="130"/>
    </row>
    <row r="17" spans="1:6" s="51" customFormat="1" ht="14.25" x14ac:dyDescent="0.2">
      <c r="A17" s="49">
        <v>12</v>
      </c>
      <c r="B17" s="50" t="str">
        <f>+B127</f>
        <v>Fire fighting equipment installation</v>
      </c>
      <c r="C17" s="53"/>
      <c r="D17" s="82"/>
      <c r="E17" s="129">
        <f>+SUM(F127)</f>
        <v>0</v>
      </c>
      <c r="F17" s="130"/>
    </row>
    <row r="18" spans="1:6" s="51" customFormat="1" ht="14.25" x14ac:dyDescent="0.2">
      <c r="A18" s="55"/>
      <c r="B18" s="50"/>
      <c r="C18" s="53"/>
      <c r="D18" s="82"/>
      <c r="E18" s="54"/>
      <c r="F18" s="76"/>
    </row>
    <row r="19" spans="1:6" s="51" customFormat="1" ht="14.25" x14ac:dyDescent="0.2">
      <c r="A19" s="55"/>
      <c r="B19" s="50"/>
      <c r="C19" s="53"/>
      <c r="D19" s="82"/>
      <c r="E19" s="54"/>
      <c r="F19" s="76"/>
    </row>
    <row r="20" spans="1:6" s="51" customFormat="1" ht="14.25" x14ac:dyDescent="0.2">
      <c r="A20" s="55"/>
      <c r="B20" s="50"/>
      <c r="C20" s="53"/>
      <c r="D20" s="82"/>
      <c r="E20" s="54"/>
      <c r="F20" s="76"/>
    </row>
    <row r="21" spans="1:6" s="51" customFormat="1" ht="14.25" x14ac:dyDescent="0.2">
      <c r="A21" s="55"/>
      <c r="B21" s="50"/>
      <c r="C21" s="53"/>
      <c r="D21" s="82"/>
      <c r="E21" s="54"/>
      <c r="F21" s="76"/>
    </row>
    <row r="22" spans="1:6" s="51" customFormat="1" ht="14.25" x14ac:dyDescent="0.2">
      <c r="A22" s="55"/>
      <c r="B22" s="50"/>
      <c r="C22" s="53"/>
      <c r="D22" s="82"/>
      <c r="E22" s="54"/>
      <c r="F22" s="76"/>
    </row>
    <row r="23" spans="1:6" s="51" customFormat="1" ht="14.25" x14ac:dyDescent="0.2">
      <c r="A23" s="55"/>
      <c r="B23" s="50"/>
      <c r="C23" s="53"/>
      <c r="D23" s="82"/>
      <c r="E23" s="54"/>
      <c r="F23" s="76"/>
    </row>
    <row r="24" spans="1:6" s="51" customFormat="1" ht="14.25" x14ac:dyDescent="0.2">
      <c r="A24" s="55"/>
      <c r="B24" s="50"/>
      <c r="C24" s="53"/>
      <c r="D24" s="82"/>
      <c r="E24" s="54"/>
      <c r="F24" s="76"/>
    </row>
    <row r="25" spans="1:6" s="51" customFormat="1" ht="14.25" x14ac:dyDescent="0.2">
      <c r="A25" s="55"/>
      <c r="B25" s="50"/>
      <c r="C25" s="53"/>
      <c r="D25" s="82"/>
      <c r="E25" s="54"/>
      <c r="F25" s="76"/>
    </row>
    <row r="26" spans="1:6" s="51" customFormat="1" ht="14.25" x14ac:dyDescent="0.2">
      <c r="A26" s="55"/>
      <c r="B26" s="50"/>
      <c r="C26" s="53"/>
      <c r="D26" s="82"/>
      <c r="E26" s="54"/>
      <c r="F26" s="76"/>
    </row>
    <row r="27" spans="1:6" s="51" customFormat="1" thickBot="1" x14ac:dyDescent="0.25">
      <c r="A27" s="56"/>
      <c r="B27" s="57"/>
      <c r="C27" s="58"/>
      <c r="D27" s="83"/>
      <c r="E27" s="59"/>
      <c r="F27" s="77"/>
    </row>
    <row r="28" spans="1:6" s="51" customFormat="1" x14ac:dyDescent="0.25">
      <c r="A28" s="55"/>
      <c r="C28" s="60" t="s">
        <v>50</v>
      </c>
      <c r="D28" s="84" t="s">
        <v>51</v>
      </c>
      <c r="E28" s="126">
        <f>SUM(E6:F27)</f>
        <v>0</v>
      </c>
      <c r="F28" s="127"/>
    </row>
    <row r="29" spans="1:6" s="51" customFormat="1" ht="14.25" x14ac:dyDescent="0.2">
      <c r="A29" s="55"/>
      <c r="B29" s="128" t="s">
        <v>111</v>
      </c>
      <c r="C29" s="128"/>
      <c r="D29" s="85" t="s">
        <v>51</v>
      </c>
      <c r="E29" s="122">
        <f>0.06*E28</f>
        <v>0</v>
      </c>
      <c r="F29" s="123"/>
    </row>
    <row r="30" spans="1:6" s="51" customFormat="1" ht="15.75" thickBot="1" x14ac:dyDescent="0.3">
      <c r="A30" s="111" t="s">
        <v>114</v>
      </c>
      <c r="B30" s="112"/>
      <c r="C30" s="113"/>
      <c r="D30" s="86" t="s">
        <v>51</v>
      </c>
      <c r="E30" s="114">
        <f>SUM(E28:F29)</f>
        <v>0</v>
      </c>
      <c r="F30" s="115"/>
    </row>
    <row r="31" spans="1:6" s="51" customFormat="1" ht="14.25" x14ac:dyDescent="0.2">
      <c r="A31" s="55"/>
      <c r="C31" s="53"/>
      <c r="D31" s="87"/>
      <c r="E31" s="54"/>
      <c r="F31" s="76"/>
    </row>
    <row r="32" spans="1:6" s="51" customFormat="1" ht="14.25" x14ac:dyDescent="0.2">
      <c r="A32" s="55"/>
      <c r="C32" s="53"/>
      <c r="D32" s="87"/>
      <c r="E32" s="54"/>
      <c r="F32" s="76"/>
    </row>
    <row r="33" spans="1:6" s="51" customFormat="1" ht="14.25" x14ac:dyDescent="0.2">
      <c r="A33" s="55"/>
      <c r="C33" s="53"/>
      <c r="D33" s="87"/>
      <c r="E33" s="54"/>
      <c r="F33" s="76"/>
    </row>
    <row r="34" spans="1:6" s="51" customFormat="1" ht="14.25" x14ac:dyDescent="0.2">
      <c r="A34" s="55"/>
      <c r="C34" s="53"/>
      <c r="D34" s="87"/>
      <c r="E34" s="54"/>
      <c r="F34" s="76"/>
    </row>
    <row r="35" spans="1:6" s="51" customFormat="1" ht="14.25" x14ac:dyDescent="0.2">
      <c r="A35" s="55"/>
      <c r="C35" s="53"/>
      <c r="D35" s="87"/>
      <c r="E35" s="54"/>
      <c r="F35" s="76"/>
    </row>
    <row r="36" spans="1:6" s="51" customFormat="1" ht="14.25" x14ac:dyDescent="0.2">
      <c r="A36" s="55"/>
      <c r="C36" s="53"/>
      <c r="D36" s="87"/>
      <c r="E36" s="54"/>
      <c r="F36" s="76"/>
    </row>
    <row r="37" spans="1:6" s="51" customFormat="1" ht="14.25" x14ac:dyDescent="0.2">
      <c r="A37" s="55"/>
      <c r="C37" s="53"/>
      <c r="D37" s="87"/>
      <c r="E37" s="54"/>
      <c r="F37" s="76"/>
    </row>
    <row r="38" spans="1:6" s="51" customFormat="1" ht="14.25" x14ac:dyDescent="0.2">
      <c r="A38" s="55"/>
      <c r="C38" s="53"/>
      <c r="D38" s="87"/>
      <c r="E38" s="54"/>
      <c r="F38" s="76"/>
    </row>
    <row r="39" spans="1:6" s="51" customFormat="1" ht="14.25" x14ac:dyDescent="0.2">
      <c r="A39" s="55"/>
      <c r="C39" s="53"/>
      <c r="D39" s="87"/>
      <c r="E39" s="54"/>
      <c r="F39" s="76"/>
    </row>
    <row r="40" spans="1:6" s="51" customFormat="1" ht="14.25" x14ac:dyDescent="0.2">
      <c r="A40" s="55"/>
      <c r="C40" s="53"/>
      <c r="D40" s="87"/>
      <c r="E40" s="54"/>
      <c r="F40" s="76"/>
    </row>
    <row r="41" spans="1:6" s="51" customFormat="1" ht="14.25" x14ac:dyDescent="0.2">
      <c r="A41" s="55"/>
      <c r="C41" s="53"/>
      <c r="D41" s="87"/>
      <c r="E41" s="54"/>
      <c r="F41" s="76"/>
    </row>
    <row r="42" spans="1:6" s="51" customFormat="1" ht="14.25" x14ac:dyDescent="0.2">
      <c r="A42" s="55"/>
      <c r="C42" s="53"/>
      <c r="D42" s="87"/>
      <c r="E42" s="54"/>
      <c r="F42" s="76"/>
    </row>
    <row r="43" spans="1:6" s="51" customFormat="1" ht="14.25" x14ac:dyDescent="0.2">
      <c r="A43" s="55"/>
      <c r="C43" s="53"/>
      <c r="D43" s="87"/>
      <c r="E43" s="54"/>
      <c r="F43" s="76"/>
    </row>
    <row r="44" spans="1:6" s="51" customFormat="1" ht="14.25" x14ac:dyDescent="0.2">
      <c r="A44" s="55"/>
      <c r="C44" s="53"/>
      <c r="D44" s="87"/>
      <c r="E44" s="54"/>
      <c r="F44" s="76"/>
    </row>
    <row r="45" spans="1:6" s="51" customFormat="1" ht="14.25" x14ac:dyDescent="0.2">
      <c r="A45" s="55"/>
      <c r="C45" s="53"/>
      <c r="D45" s="87"/>
      <c r="E45" s="54"/>
      <c r="F45" s="76"/>
    </row>
    <row r="46" spans="1:6" s="51" customFormat="1" ht="14.25" x14ac:dyDescent="0.2">
      <c r="A46" s="55"/>
      <c r="C46" s="53"/>
      <c r="D46" s="87"/>
      <c r="E46" s="54"/>
      <c r="F46" s="76"/>
    </row>
    <row r="47" spans="1:6" s="51" customFormat="1" ht="14.25" x14ac:dyDescent="0.2">
      <c r="A47" s="55"/>
      <c r="C47" s="53"/>
      <c r="D47" s="87"/>
      <c r="E47" s="54"/>
      <c r="F47" s="76"/>
    </row>
    <row r="48" spans="1:6" s="51" customFormat="1" ht="15.75" thickBot="1" x14ac:dyDescent="0.3">
      <c r="A48" s="56"/>
      <c r="B48" s="61" t="s">
        <v>53</v>
      </c>
      <c r="C48" s="62"/>
      <c r="D48" s="88" t="s">
        <v>54</v>
      </c>
      <c r="E48" s="59"/>
      <c r="F48" s="77"/>
    </row>
    <row r="49" spans="1:15" x14ac:dyDescent="0.25">
      <c r="A49" s="31" t="s">
        <v>82</v>
      </c>
    </row>
    <row r="50" spans="1:15" x14ac:dyDescent="0.25">
      <c r="A50" s="31"/>
    </row>
    <row r="51" spans="1:15" s="2" customFormat="1" x14ac:dyDescent="0.25">
      <c r="A51" s="67" t="s">
        <v>1</v>
      </c>
      <c r="B51" s="67" t="s">
        <v>2</v>
      </c>
      <c r="C51" s="67" t="s">
        <v>3</v>
      </c>
      <c r="D51" s="90" t="s">
        <v>31</v>
      </c>
      <c r="E51" s="67" t="s">
        <v>29</v>
      </c>
      <c r="F51" s="67" t="s">
        <v>30</v>
      </c>
      <c r="G51" s="3"/>
    </row>
    <row r="52" spans="1:15" s="2" customFormat="1" x14ac:dyDescent="0.25">
      <c r="A52" s="21">
        <v>1</v>
      </c>
      <c r="B52" s="23" t="s">
        <v>15</v>
      </c>
      <c r="C52" s="24"/>
      <c r="D52" s="78"/>
      <c r="E52" s="33"/>
      <c r="F52" s="33">
        <f t="shared" ref="F52:F104" si="0">+D52*E52</f>
        <v>0</v>
      </c>
      <c r="G52" s="1"/>
    </row>
    <row r="53" spans="1:15" s="2" customFormat="1" ht="60" x14ac:dyDescent="0.25">
      <c r="A53" s="28"/>
      <c r="B53" s="29" t="s">
        <v>16</v>
      </c>
      <c r="C53" s="24"/>
      <c r="D53" s="78"/>
      <c r="E53" s="33"/>
      <c r="F53" s="33">
        <f t="shared" si="0"/>
        <v>0</v>
      </c>
      <c r="G53" s="1"/>
      <c r="H53" s="10"/>
      <c r="I53" s="11"/>
      <c r="J53" s="11"/>
      <c r="K53" s="11"/>
      <c r="L53" s="11"/>
      <c r="M53" s="11"/>
      <c r="N53" s="10"/>
      <c r="O53" s="10"/>
    </row>
    <row r="54" spans="1:15" s="2" customFormat="1" x14ac:dyDescent="0.25">
      <c r="A54" s="24">
        <v>1.1000000000000001</v>
      </c>
      <c r="B54" s="30" t="s">
        <v>45</v>
      </c>
      <c r="C54" s="24" t="s">
        <v>17</v>
      </c>
      <c r="D54" s="78">
        <f>G59*1.2</f>
        <v>42.245999999999995</v>
      </c>
      <c r="E54" s="33"/>
      <c r="F54" s="33">
        <f t="shared" si="0"/>
        <v>0</v>
      </c>
      <c r="G54" s="8"/>
      <c r="H54" s="10"/>
      <c r="I54" s="11"/>
      <c r="J54" s="11"/>
      <c r="K54" s="11"/>
      <c r="L54" s="11"/>
      <c r="M54" s="12"/>
      <c r="N54" s="13"/>
      <c r="O54" s="10"/>
    </row>
    <row r="55" spans="1:15" s="2" customFormat="1" x14ac:dyDescent="0.25">
      <c r="A55" s="24">
        <v>1.2</v>
      </c>
      <c r="B55" s="30" t="s">
        <v>18</v>
      </c>
      <c r="C55" s="24" t="s">
        <v>5</v>
      </c>
      <c r="D55" s="78">
        <v>196.62</v>
      </c>
      <c r="E55" s="33"/>
      <c r="F55" s="33">
        <f t="shared" si="0"/>
        <v>0</v>
      </c>
      <c r="G55" s="8"/>
      <c r="H55" s="14"/>
      <c r="I55" s="15"/>
      <c r="J55" s="15"/>
      <c r="K55" s="15"/>
      <c r="L55" s="15"/>
      <c r="M55" s="16"/>
      <c r="N55" s="17"/>
      <c r="O55" s="10"/>
    </row>
    <row r="56" spans="1:15" s="2" customFormat="1" ht="30" x14ac:dyDescent="0.25">
      <c r="A56" s="24">
        <v>1.3</v>
      </c>
      <c r="B56" s="25" t="s">
        <v>19</v>
      </c>
      <c r="C56" s="26" t="s">
        <v>5</v>
      </c>
      <c r="D56" s="78">
        <f>D55*1.5</f>
        <v>294.93</v>
      </c>
      <c r="E56" s="27"/>
      <c r="F56" s="33">
        <f t="shared" si="0"/>
        <v>0</v>
      </c>
      <c r="G56" s="6"/>
      <c r="H56" s="10"/>
      <c r="I56" s="10"/>
      <c r="J56" s="10"/>
      <c r="K56" s="10"/>
      <c r="L56" s="10"/>
      <c r="M56" s="13"/>
      <c r="N56" s="13"/>
      <c r="O56" s="10"/>
    </row>
    <row r="57" spans="1:15" s="2" customFormat="1" x14ac:dyDescent="0.25">
      <c r="A57" s="24"/>
      <c r="B57" s="30"/>
      <c r="C57" s="24"/>
      <c r="D57" s="78"/>
      <c r="E57" s="33"/>
      <c r="F57" s="33">
        <f t="shared" si="0"/>
        <v>0</v>
      </c>
      <c r="G57" s="8"/>
      <c r="H57" s="10"/>
      <c r="I57" s="11"/>
      <c r="J57" s="11"/>
      <c r="K57" s="11"/>
      <c r="L57" s="11"/>
      <c r="M57" s="12"/>
      <c r="N57" s="13"/>
      <c r="O57" s="10"/>
    </row>
    <row r="58" spans="1:15" s="2" customFormat="1" x14ac:dyDescent="0.25">
      <c r="A58" s="21">
        <v>2</v>
      </c>
      <c r="B58" s="23" t="s">
        <v>20</v>
      </c>
      <c r="C58" s="24"/>
      <c r="D58" s="78"/>
      <c r="E58" s="33"/>
      <c r="F58" s="33">
        <f t="shared" si="0"/>
        <v>0</v>
      </c>
      <c r="G58" s="1"/>
      <c r="H58" s="10"/>
      <c r="I58" s="10"/>
      <c r="J58" s="10"/>
      <c r="K58" s="10"/>
      <c r="L58" s="10"/>
      <c r="M58" s="13"/>
      <c r="N58" s="13"/>
      <c r="O58" s="10"/>
    </row>
    <row r="59" spans="1:15" s="2" customFormat="1" ht="45" x14ac:dyDescent="0.25">
      <c r="A59" s="28"/>
      <c r="B59" s="29" t="s">
        <v>27</v>
      </c>
      <c r="C59" s="24"/>
      <c r="D59" s="78"/>
      <c r="E59" s="33"/>
      <c r="F59" s="33">
        <f t="shared" si="0"/>
        <v>0</v>
      </c>
      <c r="G59" s="2">
        <f>SUM(M62:M66)</f>
        <v>35.204999999999998</v>
      </c>
      <c r="H59" s="10"/>
      <c r="I59" s="10"/>
      <c r="J59" s="10"/>
      <c r="K59" s="10"/>
      <c r="L59" s="10"/>
      <c r="M59" s="13"/>
      <c r="N59" s="13"/>
      <c r="O59" s="10"/>
    </row>
    <row r="60" spans="1:15" s="2" customFormat="1" x14ac:dyDescent="0.25">
      <c r="A60" s="24">
        <v>2.1</v>
      </c>
      <c r="B60" s="30" t="s">
        <v>68</v>
      </c>
      <c r="C60" s="24" t="s">
        <v>17</v>
      </c>
      <c r="D60" s="78">
        <f>D55*0.05</f>
        <v>9.8310000000000013</v>
      </c>
      <c r="E60" s="33"/>
      <c r="F60" s="33">
        <f t="shared" si="0"/>
        <v>0</v>
      </c>
      <c r="G60" s="8"/>
      <c r="H60" s="10"/>
      <c r="I60" s="10"/>
      <c r="J60" s="10"/>
      <c r="K60" s="10"/>
      <c r="L60" s="10"/>
      <c r="M60" s="13"/>
      <c r="N60" s="13"/>
      <c r="O60" s="10"/>
    </row>
    <row r="61" spans="1:15" s="2" customFormat="1" x14ac:dyDescent="0.25">
      <c r="A61" s="24">
        <v>2.2000000000000002</v>
      </c>
      <c r="B61" s="30" t="s">
        <v>91</v>
      </c>
      <c r="C61" s="24" t="s">
        <v>17</v>
      </c>
      <c r="D61" s="78">
        <v>19.8</v>
      </c>
      <c r="E61" s="33"/>
      <c r="F61" s="33">
        <f t="shared" si="0"/>
        <v>0</v>
      </c>
      <c r="G61" s="98">
        <f>SUM(G62:G66)</f>
        <v>10.561500000000001</v>
      </c>
      <c r="H61" s="99">
        <f>G61+D65</f>
        <v>19.801500000000001</v>
      </c>
      <c r="I61" s="10"/>
      <c r="J61" s="10"/>
      <c r="K61" s="10"/>
      <c r="L61" s="10"/>
      <c r="M61" s="10"/>
      <c r="N61" s="10"/>
      <c r="O61" s="10"/>
    </row>
    <row r="62" spans="1:15" s="2" customFormat="1" x14ac:dyDescent="0.25">
      <c r="A62" s="24">
        <v>2.2999999999999998</v>
      </c>
      <c r="B62" s="30" t="s">
        <v>89</v>
      </c>
      <c r="C62" s="24" t="s">
        <v>17</v>
      </c>
      <c r="D62" s="78">
        <v>24.84</v>
      </c>
      <c r="E62" s="33"/>
      <c r="F62" s="33">
        <f t="shared" si="0"/>
        <v>0</v>
      </c>
      <c r="G62" s="8">
        <f>H62*I62*J62*L62</f>
        <v>1.5</v>
      </c>
      <c r="H62" s="10">
        <v>1</v>
      </c>
      <c r="I62" s="10">
        <v>1</v>
      </c>
      <c r="J62" s="10">
        <v>0.3</v>
      </c>
      <c r="K62" s="10"/>
      <c r="L62" s="10">
        <v>5</v>
      </c>
      <c r="M62" s="1">
        <f>H62*I62*L62</f>
        <v>5</v>
      </c>
      <c r="N62" s="10"/>
      <c r="O62" s="10"/>
    </row>
    <row r="63" spans="1:15" s="2" customFormat="1" x14ac:dyDescent="0.25">
      <c r="A63" s="24">
        <v>2.4</v>
      </c>
      <c r="B63" s="30" t="s">
        <v>90</v>
      </c>
      <c r="C63" s="24" t="s">
        <v>17</v>
      </c>
      <c r="D63" s="78">
        <f>34.07*2</f>
        <v>68.14</v>
      </c>
      <c r="E63" s="33"/>
      <c r="F63" s="33">
        <f t="shared" si="0"/>
        <v>0</v>
      </c>
      <c r="G63" s="8">
        <f t="shared" ref="G63:G66" si="1">H63*I63*J63*L63</f>
        <v>3.3749999999999996</v>
      </c>
      <c r="H63" s="10">
        <v>1.5</v>
      </c>
      <c r="I63" s="10">
        <v>1.5</v>
      </c>
      <c r="J63" s="10">
        <v>0.3</v>
      </c>
      <c r="K63" s="10"/>
      <c r="L63" s="10">
        <v>5</v>
      </c>
      <c r="M63" s="1">
        <f t="shared" ref="M63:M66" si="2">H63*I63*L63</f>
        <v>11.25</v>
      </c>
      <c r="N63" s="10"/>
      <c r="O63" s="10"/>
    </row>
    <row r="64" spans="1:15" s="2" customFormat="1" x14ac:dyDescent="0.25">
      <c r="A64" s="24">
        <v>2.5</v>
      </c>
      <c r="B64" s="30" t="s">
        <v>67</v>
      </c>
      <c r="C64" s="24" t="s">
        <v>17</v>
      </c>
      <c r="D64" s="78">
        <v>13.25</v>
      </c>
      <c r="E64" s="33"/>
      <c r="F64" s="33">
        <f t="shared" si="0"/>
        <v>0</v>
      </c>
      <c r="G64" s="8">
        <f t="shared" si="1"/>
        <v>1.0837499999999998</v>
      </c>
      <c r="H64" s="10">
        <v>0.85</v>
      </c>
      <c r="I64" s="10">
        <v>0.85</v>
      </c>
      <c r="J64" s="10">
        <v>0.3</v>
      </c>
      <c r="K64" s="10"/>
      <c r="L64" s="10">
        <v>5</v>
      </c>
      <c r="M64" s="1">
        <f t="shared" si="2"/>
        <v>3.6124999999999998</v>
      </c>
      <c r="N64" s="10"/>
      <c r="O64" s="10"/>
    </row>
    <row r="65" spans="1:13" s="2" customFormat="1" x14ac:dyDescent="0.25">
      <c r="A65" s="24">
        <v>2.6</v>
      </c>
      <c r="B65" s="30" t="s">
        <v>66</v>
      </c>
      <c r="C65" s="24" t="s">
        <v>17</v>
      </c>
      <c r="D65" s="78">
        <v>9.24</v>
      </c>
      <c r="E65" s="33"/>
      <c r="F65" s="33">
        <f t="shared" si="0"/>
        <v>0</v>
      </c>
      <c r="G65" s="8">
        <f t="shared" si="1"/>
        <v>3.5197499999999997</v>
      </c>
      <c r="H65" s="10">
        <v>0.95</v>
      </c>
      <c r="I65" s="10">
        <v>0.95</v>
      </c>
      <c r="J65" s="10">
        <v>0.3</v>
      </c>
      <c r="K65" s="10"/>
      <c r="L65" s="10">
        <v>13</v>
      </c>
      <c r="M65" s="1">
        <f t="shared" si="2"/>
        <v>11.7325</v>
      </c>
    </row>
    <row r="66" spans="1:13" s="2" customFormat="1" x14ac:dyDescent="0.25">
      <c r="A66" s="28"/>
      <c r="B66" s="28"/>
      <c r="C66" s="24"/>
      <c r="D66" s="78"/>
      <c r="E66" s="27"/>
      <c r="F66" s="33">
        <f t="shared" si="0"/>
        <v>0</v>
      </c>
      <c r="G66" s="8">
        <f t="shared" si="1"/>
        <v>1.083</v>
      </c>
      <c r="H66" s="10">
        <v>0.95</v>
      </c>
      <c r="I66" s="10">
        <v>0.95</v>
      </c>
      <c r="J66" s="10">
        <v>0.3</v>
      </c>
      <c r="K66" s="10"/>
      <c r="L66" s="10">
        <v>4</v>
      </c>
      <c r="M66" s="1">
        <f t="shared" si="2"/>
        <v>3.61</v>
      </c>
    </row>
    <row r="67" spans="1:13" s="2" customFormat="1" x14ac:dyDescent="0.25">
      <c r="A67" s="21">
        <v>3</v>
      </c>
      <c r="B67" s="22" t="s">
        <v>59</v>
      </c>
      <c r="C67" s="24"/>
      <c r="D67" s="78"/>
      <c r="E67" s="27"/>
      <c r="F67" s="33">
        <f t="shared" si="0"/>
        <v>0</v>
      </c>
    </row>
    <row r="68" spans="1:13" s="2" customFormat="1" ht="30" x14ac:dyDescent="0.25">
      <c r="A68" s="28"/>
      <c r="B68" s="35" t="s">
        <v>26</v>
      </c>
      <c r="C68" s="26"/>
      <c r="D68" s="92"/>
      <c r="E68" s="103"/>
      <c r="F68" s="33">
        <f t="shared" si="0"/>
        <v>0</v>
      </c>
      <c r="G68" s="9"/>
    </row>
    <row r="69" spans="1:13" s="2" customFormat="1" x14ac:dyDescent="0.25">
      <c r="A69" s="28">
        <v>3.1</v>
      </c>
      <c r="B69" s="25" t="s">
        <v>61</v>
      </c>
      <c r="C69" s="24" t="s">
        <v>5</v>
      </c>
      <c r="D69" s="94">
        <v>952.92</v>
      </c>
      <c r="E69" s="103"/>
      <c r="F69" s="33">
        <f t="shared" si="0"/>
        <v>0</v>
      </c>
      <c r="G69" s="9"/>
    </row>
    <row r="70" spans="1:13" s="2" customFormat="1" ht="30" x14ac:dyDescent="0.25">
      <c r="A70" s="28">
        <v>3.2</v>
      </c>
      <c r="B70" s="25" t="s">
        <v>65</v>
      </c>
      <c r="C70" s="24" t="s">
        <v>5</v>
      </c>
      <c r="D70" s="92">
        <v>2117.52</v>
      </c>
      <c r="E70" s="33"/>
      <c r="F70" s="33">
        <f t="shared" si="0"/>
        <v>0</v>
      </c>
      <c r="G70" s="100"/>
      <c r="H70" s="101"/>
    </row>
    <row r="71" spans="1:13" s="2" customFormat="1" x14ac:dyDescent="0.25">
      <c r="A71" s="28">
        <v>3.3</v>
      </c>
      <c r="B71" s="25" t="s">
        <v>80</v>
      </c>
      <c r="C71" s="24" t="s">
        <v>5</v>
      </c>
      <c r="D71" s="92">
        <v>584.11</v>
      </c>
      <c r="E71" s="33"/>
      <c r="F71" s="33">
        <f t="shared" si="0"/>
        <v>0</v>
      </c>
      <c r="G71" s="100"/>
      <c r="H71" s="101">
        <f>+D71*0.05</f>
        <v>29.205500000000001</v>
      </c>
      <c r="I71" s="2">
        <v>10000</v>
      </c>
      <c r="J71" s="105">
        <f>+H71*I71</f>
        <v>292055</v>
      </c>
    </row>
    <row r="72" spans="1:13" s="2" customFormat="1" x14ac:dyDescent="0.25">
      <c r="A72" s="28"/>
      <c r="B72" s="25"/>
      <c r="C72" s="24"/>
      <c r="D72" s="92"/>
      <c r="E72" s="33"/>
      <c r="F72" s="33">
        <f t="shared" si="0"/>
        <v>0</v>
      </c>
      <c r="G72" s="100"/>
      <c r="H72" s="101"/>
      <c r="J72" s="2">
        <f>+J71/584</f>
        <v>500.09417808219177</v>
      </c>
    </row>
    <row r="73" spans="1:13" s="2" customFormat="1" x14ac:dyDescent="0.25">
      <c r="A73" s="21">
        <v>4</v>
      </c>
      <c r="B73" s="22" t="s">
        <v>79</v>
      </c>
      <c r="C73" s="24"/>
      <c r="D73" s="78"/>
      <c r="E73" s="27"/>
      <c r="F73" s="33">
        <f t="shared" si="0"/>
        <v>0</v>
      </c>
      <c r="G73" s="100"/>
      <c r="H73" s="101"/>
    </row>
    <row r="74" spans="1:13" s="2" customFormat="1" ht="30" x14ac:dyDescent="0.25">
      <c r="A74" s="28"/>
      <c r="B74" s="35" t="s">
        <v>26</v>
      </c>
      <c r="C74" s="26"/>
      <c r="D74" s="92"/>
      <c r="E74" s="103"/>
      <c r="F74" s="33">
        <f t="shared" si="0"/>
        <v>0</v>
      </c>
      <c r="G74" s="100"/>
      <c r="H74" s="101"/>
    </row>
    <row r="75" spans="1:13" s="2" customFormat="1" ht="30" x14ac:dyDescent="0.25">
      <c r="A75" s="28">
        <v>4.0999999999999996</v>
      </c>
      <c r="B75" s="25" t="s">
        <v>88</v>
      </c>
      <c r="C75" s="24" t="s">
        <v>5</v>
      </c>
      <c r="D75" s="94">
        <v>159.94999999999999</v>
      </c>
      <c r="E75" s="103"/>
      <c r="F75" s="33">
        <f t="shared" si="0"/>
        <v>0</v>
      </c>
      <c r="G75" s="9"/>
    </row>
    <row r="76" spans="1:13" s="2" customFormat="1" x14ac:dyDescent="0.25">
      <c r="A76" s="28"/>
      <c r="B76" s="25"/>
      <c r="C76" s="24"/>
      <c r="D76" s="92"/>
      <c r="E76" s="33"/>
      <c r="F76" s="33">
        <f t="shared" si="0"/>
        <v>0</v>
      </c>
      <c r="G76" s="9"/>
    </row>
    <row r="77" spans="1:13" x14ac:dyDescent="0.25">
      <c r="A77" s="21">
        <v>5</v>
      </c>
      <c r="B77" s="34" t="s">
        <v>37</v>
      </c>
      <c r="C77" s="24"/>
      <c r="D77" s="78"/>
      <c r="E77" s="33"/>
      <c r="F77" s="33">
        <f t="shared" si="0"/>
        <v>0</v>
      </c>
      <c r="G77" s="4"/>
    </row>
    <row r="78" spans="1:13" ht="30" x14ac:dyDescent="0.25">
      <c r="A78" s="21"/>
      <c r="B78" s="35" t="s">
        <v>26</v>
      </c>
      <c r="C78" s="26"/>
      <c r="D78" s="92"/>
      <c r="E78" s="33"/>
      <c r="F78" s="33">
        <f t="shared" si="0"/>
        <v>0</v>
      </c>
      <c r="G78" s="4"/>
    </row>
    <row r="79" spans="1:13" x14ac:dyDescent="0.25">
      <c r="A79" s="40">
        <v>5.0999999999999996</v>
      </c>
      <c r="B79" s="43" t="s">
        <v>76</v>
      </c>
      <c r="C79" s="24" t="s">
        <v>5</v>
      </c>
      <c r="D79" s="78">
        <v>300.59999999999997</v>
      </c>
      <c r="E79" s="33"/>
      <c r="F79" s="33">
        <f t="shared" si="0"/>
        <v>0</v>
      </c>
    </row>
    <row r="80" spans="1:13" x14ac:dyDescent="0.25">
      <c r="A80" s="40">
        <v>5.2</v>
      </c>
      <c r="B80" s="43" t="s">
        <v>77</v>
      </c>
      <c r="C80" s="24" t="s">
        <v>5</v>
      </c>
      <c r="D80" s="78">
        <v>117.35999999999999</v>
      </c>
      <c r="E80" s="33"/>
      <c r="F80" s="33">
        <f t="shared" si="0"/>
        <v>0</v>
      </c>
    </row>
    <row r="81" spans="1:7" x14ac:dyDescent="0.25">
      <c r="A81" s="40">
        <v>5.3</v>
      </c>
      <c r="B81" s="43" t="s">
        <v>78</v>
      </c>
      <c r="C81" s="24" t="s">
        <v>5</v>
      </c>
      <c r="D81" s="78">
        <v>726.40800000000013</v>
      </c>
      <c r="E81" s="33"/>
      <c r="F81" s="33">
        <f t="shared" si="0"/>
        <v>0</v>
      </c>
    </row>
    <row r="82" spans="1:7" x14ac:dyDescent="0.25">
      <c r="A82" s="24"/>
      <c r="B82" s="22" t="s">
        <v>81</v>
      </c>
      <c r="C82" s="24"/>
      <c r="D82" s="78"/>
      <c r="E82" s="33"/>
      <c r="F82" s="33">
        <f t="shared" si="0"/>
        <v>0</v>
      </c>
    </row>
    <row r="83" spans="1:7" x14ac:dyDescent="0.25">
      <c r="A83" s="40">
        <v>5.4</v>
      </c>
      <c r="B83" s="43" t="s">
        <v>87</v>
      </c>
      <c r="C83" s="24" t="s">
        <v>5</v>
      </c>
      <c r="D83" s="78">
        <v>95.35</v>
      </c>
      <c r="E83" s="33"/>
      <c r="F83" s="33">
        <f t="shared" si="0"/>
        <v>0</v>
      </c>
    </row>
    <row r="84" spans="1:7" x14ac:dyDescent="0.25">
      <c r="A84" s="21"/>
      <c r="B84" s="34"/>
      <c r="C84" s="24"/>
      <c r="D84" s="78"/>
      <c r="E84" s="33"/>
      <c r="F84" s="33">
        <f t="shared" si="0"/>
        <v>0</v>
      </c>
      <c r="G84" s="4"/>
    </row>
    <row r="85" spans="1:7" x14ac:dyDescent="0.25">
      <c r="A85" s="21">
        <v>6</v>
      </c>
      <c r="B85" s="34" t="s">
        <v>38</v>
      </c>
      <c r="C85" s="24"/>
      <c r="D85" s="78"/>
      <c r="E85" s="33"/>
      <c r="F85" s="33">
        <f t="shared" si="0"/>
        <v>0</v>
      </c>
      <c r="G85" s="4"/>
    </row>
    <row r="86" spans="1:7" ht="45" x14ac:dyDescent="0.25">
      <c r="A86" s="21"/>
      <c r="B86" s="35" t="s">
        <v>28</v>
      </c>
      <c r="C86" s="26"/>
      <c r="D86" s="92"/>
      <c r="E86" s="33"/>
      <c r="F86" s="33">
        <f t="shared" si="0"/>
        <v>0</v>
      </c>
      <c r="G86" s="4"/>
    </row>
    <row r="87" spans="1:7" x14ac:dyDescent="0.25">
      <c r="A87" s="40">
        <v>6.1</v>
      </c>
      <c r="B87" s="25" t="s">
        <v>64</v>
      </c>
      <c r="C87" s="24" t="s">
        <v>5</v>
      </c>
      <c r="D87" s="92">
        <v>887.52</v>
      </c>
      <c r="E87" s="33"/>
      <c r="F87" s="33">
        <f t="shared" si="0"/>
        <v>0</v>
      </c>
      <c r="G87" s="4"/>
    </row>
    <row r="88" spans="1:7" x14ac:dyDescent="0.25">
      <c r="A88" s="21"/>
      <c r="B88" s="25"/>
      <c r="C88" s="24"/>
      <c r="D88" s="92"/>
      <c r="E88" s="33"/>
      <c r="F88" s="33">
        <f t="shared" si="0"/>
        <v>0</v>
      </c>
      <c r="G88" s="4"/>
    </row>
    <row r="89" spans="1:7" s="2" customFormat="1" x14ac:dyDescent="0.25">
      <c r="A89" s="21">
        <v>7</v>
      </c>
      <c r="B89" s="22" t="s">
        <v>60</v>
      </c>
      <c r="C89" s="24"/>
      <c r="D89" s="78"/>
      <c r="E89" s="33"/>
      <c r="F89" s="33">
        <f t="shared" si="0"/>
        <v>0</v>
      </c>
      <c r="G89" s="9"/>
    </row>
    <row r="90" spans="1:7" s="2" customFormat="1" ht="45" x14ac:dyDescent="0.25">
      <c r="A90" s="28"/>
      <c r="B90" s="35" t="s">
        <v>44</v>
      </c>
      <c r="C90" s="26"/>
      <c r="D90" s="92"/>
      <c r="E90" s="33"/>
      <c r="F90" s="33">
        <f t="shared" si="0"/>
        <v>0</v>
      </c>
      <c r="G90" s="9"/>
    </row>
    <row r="91" spans="1:7" s="2" customFormat="1" x14ac:dyDescent="0.25">
      <c r="A91" s="28">
        <v>7.1</v>
      </c>
      <c r="B91" s="25" t="s">
        <v>84</v>
      </c>
      <c r="C91" s="24" t="s">
        <v>21</v>
      </c>
      <c r="D91" s="92">
        <v>18</v>
      </c>
      <c r="E91" s="33"/>
      <c r="F91" s="33">
        <f t="shared" si="0"/>
        <v>0</v>
      </c>
      <c r="G91" s="9"/>
    </row>
    <row r="92" spans="1:7" s="2" customFormat="1" x14ac:dyDescent="0.25">
      <c r="A92" s="28">
        <v>7.2</v>
      </c>
      <c r="B92" s="25" t="s">
        <v>85</v>
      </c>
      <c r="C92" s="24" t="s">
        <v>21</v>
      </c>
      <c r="D92" s="92">
        <v>36</v>
      </c>
      <c r="E92" s="33"/>
      <c r="F92" s="33">
        <f t="shared" si="0"/>
        <v>0</v>
      </c>
      <c r="G92" s="9"/>
    </row>
    <row r="93" spans="1:7" s="2" customFormat="1" x14ac:dyDescent="0.25">
      <c r="A93" s="28">
        <v>7.3</v>
      </c>
      <c r="B93" s="25" t="s">
        <v>86</v>
      </c>
      <c r="C93" s="24" t="s">
        <v>21</v>
      </c>
      <c r="D93" s="92">
        <v>18</v>
      </c>
      <c r="E93" s="33"/>
      <c r="F93" s="33">
        <f t="shared" si="0"/>
        <v>0</v>
      </c>
      <c r="G93" s="9"/>
    </row>
    <row r="94" spans="1:7" s="2" customFormat="1" x14ac:dyDescent="0.25">
      <c r="A94" s="28">
        <v>7.4</v>
      </c>
      <c r="B94" s="25" t="s">
        <v>42</v>
      </c>
      <c r="C94" s="24" t="s">
        <v>21</v>
      </c>
      <c r="D94" s="92">
        <v>18</v>
      </c>
      <c r="E94" s="33"/>
      <c r="F94" s="33">
        <f t="shared" si="0"/>
        <v>0</v>
      </c>
      <c r="G94" s="9"/>
    </row>
    <row r="95" spans="1:7" s="2" customFormat="1" x14ac:dyDescent="0.25">
      <c r="A95" s="28">
        <v>7.5</v>
      </c>
      <c r="B95" s="25" t="s">
        <v>41</v>
      </c>
      <c r="C95" s="24" t="s">
        <v>21</v>
      </c>
      <c r="D95" s="92">
        <v>36</v>
      </c>
      <c r="E95" s="33"/>
      <c r="F95" s="33">
        <f t="shared" si="0"/>
        <v>0</v>
      </c>
      <c r="G95" s="9"/>
    </row>
    <row r="96" spans="1:7" s="2" customFormat="1" x14ac:dyDescent="0.25">
      <c r="A96" s="21"/>
      <c r="B96" s="22"/>
      <c r="C96" s="24"/>
      <c r="D96" s="78"/>
      <c r="E96" s="33"/>
      <c r="F96" s="33">
        <f t="shared" si="0"/>
        <v>0</v>
      </c>
      <c r="G96"/>
    </row>
    <row r="97" spans="1:7" x14ac:dyDescent="0.25">
      <c r="A97" s="21">
        <v>8</v>
      </c>
      <c r="B97" s="34" t="s">
        <v>40</v>
      </c>
      <c r="C97" s="24" t="s">
        <v>0</v>
      </c>
      <c r="D97" s="78">
        <v>1</v>
      </c>
      <c r="E97" s="33"/>
      <c r="F97" s="33">
        <f t="shared" si="0"/>
        <v>0</v>
      </c>
      <c r="G97" s="4"/>
    </row>
    <row r="98" spans="1:7" ht="45" x14ac:dyDescent="0.25">
      <c r="A98" s="39"/>
      <c r="B98" s="35" t="s">
        <v>39</v>
      </c>
      <c r="C98" s="24"/>
      <c r="D98" s="78"/>
      <c r="E98" s="33"/>
      <c r="F98" s="33">
        <f t="shared" si="0"/>
        <v>0</v>
      </c>
      <c r="G98" s="4"/>
    </row>
    <row r="99" spans="1:7" x14ac:dyDescent="0.25">
      <c r="A99" s="39"/>
      <c r="B99" s="36" t="s">
        <v>92</v>
      </c>
      <c r="C99" s="24"/>
      <c r="D99" s="78"/>
      <c r="E99" s="33"/>
      <c r="F99" s="33">
        <f t="shared" si="0"/>
        <v>0</v>
      </c>
      <c r="G99" s="4"/>
    </row>
    <row r="100" spans="1:7" x14ac:dyDescent="0.25">
      <c r="A100" s="21"/>
      <c r="B100" s="35"/>
      <c r="C100" s="24"/>
      <c r="D100" s="78"/>
      <c r="E100" s="33"/>
      <c r="F100" s="33">
        <f t="shared" si="0"/>
        <v>0</v>
      </c>
      <c r="G100" s="4"/>
    </row>
    <row r="101" spans="1:7" x14ac:dyDescent="0.25">
      <c r="A101" s="21">
        <v>9</v>
      </c>
      <c r="B101" s="34" t="s">
        <v>6</v>
      </c>
      <c r="C101" s="24"/>
      <c r="D101" s="78"/>
      <c r="E101" s="33"/>
      <c r="F101" s="33">
        <f t="shared" si="0"/>
        <v>0</v>
      </c>
    </row>
    <row r="102" spans="1:7" ht="105" x14ac:dyDescent="0.25">
      <c r="A102" s="40">
        <v>9.1</v>
      </c>
      <c r="B102" s="36" t="s">
        <v>25</v>
      </c>
      <c r="C102" s="24" t="s">
        <v>5</v>
      </c>
      <c r="D102" s="78">
        <v>197.22</v>
      </c>
      <c r="E102" s="33"/>
      <c r="F102" s="33">
        <f t="shared" si="0"/>
        <v>0</v>
      </c>
      <c r="G102" s="4"/>
    </row>
    <row r="103" spans="1:7" ht="45" x14ac:dyDescent="0.25">
      <c r="A103" s="40">
        <v>9.1999999999999993</v>
      </c>
      <c r="B103" s="36" t="s">
        <v>24</v>
      </c>
      <c r="C103" s="24" t="s">
        <v>4</v>
      </c>
      <c r="D103" s="78">
        <v>23.92</v>
      </c>
      <c r="E103" s="33"/>
      <c r="F103" s="33">
        <f t="shared" si="0"/>
        <v>0</v>
      </c>
      <c r="G103" s="4"/>
    </row>
    <row r="104" spans="1:7" x14ac:dyDescent="0.25">
      <c r="A104" s="40"/>
      <c r="B104" s="36"/>
      <c r="C104" s="24"/>
      <c r="D104" s="78"/>
      <c r="E104" s="33"/>
      <c r="F104" s="33">
        <f t="shared" si="0"/>
        <v>0</v>
      </c>
      <c r="G104" s="4"/>
    </row>
    <row r="105" spans="1:7" x14ac:dyDescent="0.25">
      <c r="A105" s="21">
        <v>10</v>
      </c>
      <c r="B105" s="34" t="s">
        <v>7</v>
      </c>
      <c r="C105" s="24"/>
      <c r="D105" s="78"/>
      <c r="E105" s="33"/>
      <c r="F105" s="33">
        <f t="shared" ref="F105:F127" si="3">+D105*E105</f>
        <v>0</v>
      </c>
      <c r="G105" s="4"/>
    </row>
    <row r="106" spans="1:7" x14ac:dyDescent="0.25">
      <c r="A106" s="24"/>
      <c r="B106" s="38" t="s">
        <v>9</v>
      </c>
      <c r="C106" s="24"/>
      <c r="D106" s="78"/>
      <c r="E106" s="33"/>
      <c r="F106" s="33">
        <f t="shared" si="3"/>
        <v>0</v>
      </c>
      <c r="G106" s="4"/>
    </row>
    <row r="107" spans="1:7" x14ac:dyDescent="0.25">
      <c r="A107" s="40">
        <v>10.1</v>
      </c>
      <c r="B107" s="37" t="s">
        <v>8</v>
      </c>
      <c r="C107" s="26" t="s">
        <v>21</v>
      </c>
      <c r="D107" s="78">
        <v>18</v>
      </c>
      <c r="E107" s="33"/>
      <c r="F107" s="33">
        <f t="shared" si="3"/>
        <v>0</v>
      </c>
      <c r="G107" s="4"/>
    </row>
    <row r="108" spans="1:7" x14ac:dyDescent="0.25">
      <c r="A108" s="40">
        <v>10.199999999999999</v>
      </c>
      <c r="B108" s="36" t="s">
        <v>58</v>
      </c>
      <c r="C108" s="26" t="s">
        <v>21</v>
      </c>
      <c r="D108" s="78">
        <v>126</v>
      </c>
      <c r="E108" s="33"/>
      <c r="F108" s="33">
        <f t="shared" si="3"/>
        <v>0</v>
      </c>
      <c r="G108" s="4"/>
    </row>
    <row r="109" spans="1:7" x14ac:dyDescent="0.25">
      <c r="A109" s="40">
        <v>10.3</v>
      </c>
      <c r="B109" s="37" t="s">
        <v>57</v>
      </c>
      <c r="C109" s="26" t="s">
        <v>21</v>
      </c>
      <c r="D109" s="78">
        <v>18</v>
      </c>
      <c r="E109" s="33"/>
      <c r="F109" s="33">
        <f t="shared" si="3"/>
        <v>0</v>
      </c>
      <c r="G109" s="4"/>
    </row>
    <row r="110" spans="1:7" x14ac:dyDescent="0.25">
      <c r="A110" s="40">
        <v>10.4</v>
      </c>
      <c r="B110" s="37" t="s">
        <v>56</v>
      </c>
      <c r="C110" s="26" t="s">
        <v>21</v>
      </c>
      <c r="D110" s="78">
        <v>18</v>
      </c>
      <c r="E110" s="33"/>
      <c r="F110" s="33">
        <f t="shared" si="3"/>
        <v>0</v>
      </c>
      <c r="G110" s="4"/>
    </row>
    <row r="111" spans="1:7" x14ac:dyDescent="0.25">
      <c r="A111" s="40">
        <v>10.5</v>
      </c>
      <c r="B111" s="37" t="s">
        <v>36</v>
      </c>
      <c r="C111" s="26" t="s">
        <v>21</v>
      </c>
      <c r="D111" s="78">
        <v>144</v>
      </c>
      <c r="E111" s="33"/>
      <c r="F111" s="33">
        <f t="shared" si="3"/>
        <v>0</v>
      </c>
      <c r="G111" s="4"/>
    </row>
    <row r="112" spans="1:7" x14ac:dyDescent="0.25">
      <c r="A112" s="40">
        <v>10.6</v>
      </c>
      <c r="B112" s="37" t="s">
        <v>46</v>
      </c>
      <c r="C112" s="26" t="s">
        <v>21</v>
      </c>
      <c r="D112" s="78">
        <v>54</v>
      </c>
      <c r="E112" s="33"/>
      <c r="F112" s="33">
        <f t="shared" si="3"/>
        <v>0</v>
      </c>
      <c r="G112" s="4"/>
    </row>
    <row r="113" spans="1:15" x14ac:dyDescent="0.25">
      <c r="A113" s="40">
        <v>10.6</v>
      </c>
      <c r="B113" s="37" t="s">
        <v>74</v>
      </c>
      <c r="C113" s="26" t="s">
        <v>21</v>
      </c>
      <c r="D113" s="78">
        <v>18</v>
      </c>
      <c r="E113" s="33"/>
      <c r="F113" s="33">
        <f t="shared" si="3"/>
        <v>0</v>
      </c>
      <c r="G113" s="4"/>
    </row>
    <row r="114" spans="1:15" x14ac:dyDescent="0.25">
      <c r="A114" s="40">
        <v>10.7</v>
      </c>
      <c r="B114" s="37" t="s">
        <v>83</v>
      </c>
      <c r="C114" s="26" t="s">
        <v>21</v>
      </c>
      <c r="D114" s="78">
        <v>18</v>
      </c>
      <c r="E114" s="33"/>
      <c r="F114" s="33">
        <f t="shared" si="3"/>
        <v>0</v>
      </c>
      <c r="G114" s="4"/>
    </row>
    <row r="115" spans="1:15" x14ac:dyDescent="0.25">
      <c r="A115" s="40">
        <v>10.8</v>
      </c>
      <c r="B115" s="37" t="s">
        <v>93</v>
      </c>
      <c r="C115" s="26" t="s">
        <v>21</v>
      </c>
      <c r="D115" s="78">
        <v>8</v>
      </c>
      <c r="E115" s="33"/>
      <c r="F115" s="33">
        <f t="shared" si="3"/>
        <v>0</v>
      </c>
      <c r="G115" s="4"/>
    </row>
    <row r="116" spans="1:15" s="2" customFormat="1" x14ac:dyDescent="0.25">
      <c r="A116" s="40">
        <v>10.9</v>
      </c>
      <c r="B116" s="25" t="s">
        <v>22</v>
      </c>
      <c r="C116" s="26" t="s">
        <v>21</v>
      </c>
      <c r="D116" s="92">
        <v>1</v>
      </c>
      <c r="E116" s="33"/>
      <c r="F116" s="33">
        <f t="shared" si="3"/>
        <v>0</v>
      </c>
      <c r="G116" s="9"/>
    </row>
    <row r="117" spans="1:15" x14ac:dyDescent="0.25">
      <c r="A117" s="21"/>
      <c r="B117" s="30"/>
      <c r="C117" s="24"/>
      <c r="D117" s="78"/>
      <c r="E117" s="33"/>
      <c r="F117" s="33">
        <f t="shared" si="3"/>
        <v>0</v>
      </c>
      <c r="G117" s="4"/>
    </row>
    <row r="118" spans="1:15" x14ac:dyDescent="0.25">
      <c r="A118" s="21">
        <v>11</v>
      </c>
      <c r="B118" s="34" t="s">
        <v>35</v>
      </c>
      <c r="C118" s="24"/>
      <c r="D118" s="78"/>
      <c r="E118" s="33"/>
      <c r="F118" s="33">
        <f t="shared" si="3"/>
        <v>0</v>
      </c>
      <c r="G118" s="4"/>
    </row>
    <row r="119" spans="1:15" ht="60" x14ac:dyDescent="0.25">
      <c r="A119" s="24"/>
      <c r="B119" s="38" t="s">
        <v>34</v>
      </c>
      <c r="C119" s="24"/>
      <c r="D119" s="78"/>
      <c r="E119" s="33"/>
      <c r="F119" s="33">
        <f t="shared" si="3"/>
        <v>0</v>
      </c>
    </row>
    <row r="120" spans="1:15" s="1" customFormat="1" x14ac:dyDescent="0.25">
      <c r="A120" s="40">
        <v>11.1</v>
      </c>
      <c r="B120" s="43" t="s">
        <v>62</v>
      </c>
      <c r="C120" s="26" t="s">
        <v>21</v>
      </c>
      <c r="D120" s="78">
        <v>18</v>
      </c>
      <c r="E120" s="33"/>
      <c r="F120" s="33">
        <f t="shared" si="3"/>
        <v>0</v>
      </c>
      <c r="H120"/>
      <c r="I120"/>
      <c r="J120"/>
      <c r="K120"/>
      <c r="L120"/>
      <c r="M120"/>
      <c r="N120"/>
      <c r="O120"/>
    </row>
    <row r="121" spans="1:15" s="1" customFormat="1" x14ac:dyDescent="0.25">
      <c r="A121" s="40">
        <v>11.2</v>
      </c>
      <c r="B121" s="43" t="s">
        <v>72</v>
      </c>
      <c r="C121" s="26" t="s">
        <v>21</v>
      </c>
      <c r="D121" s="78">
        <v>18</v>
      </c>
      <c r="E121" s="33"/>
      <c r="F121" s="33">
        <f t="shared" si="3"/>
        <v>0</v>
      </c>
      <c r="H121"/>
      <c r="I121"/>
      <c r="J121"/>
      <c r="K121"/>
      <c r="L121"/>
      <c r="M121"/>
      <c r="N121"/>
      <c r="O121"/>
    </row>
    <row r="122" spans="1:15" s="1" customFormat="1" x14ac:dyDescent="0.25">
      <c r="A122" s="40">
        <v>11.3</v>
      </c>
      <c r="B122" s="43" t="s">
        <v>71</v>
      </c>
      <c r="C122" s="26" t="s">
        <v>21</v>
      </c>
      <c r="D122" s="78">
        <v>36</v>
      </c>
      <c r="E122" s="33"/>
      <c r="F122" s="33">
        <f t="shared" si="3"/>
        <v>0</v>
      </c>
      <c r="H122"/>
      <c r="I122"/>
      <c r="J122"/>
      <c r="K122"/>
      <c r="L122"/>
      <c r="M122"/>
      <c r="N122"/>
      <c r="O122"/>
    </row>
    <row r="123" spans="1:15" s="1" customFormat="1" x14ac:dyDescent="0.25">
      <c r="A123" s="40">
        <v>11.4</v>
      </c>
      <c r="B123" s="43" t="s">
        <v>73</v>
      </c>
      <c r="C123" s="26" t="s">
        <v>21</v>
      </c>
      <c r="D123" s="78">
        <v>18</v>
      </c>
      <c r="E123" s="33"/>
      <c r="F123" s="33">
        <f t="shared" si="3"/>
        <v>0</v>
      </c>
      <c r="H123"/>
      <c r="I123"/>
      <c r="J123"/>
      <c r="K123"/>
      <c r="L123"/>
      <c r="M123"/>
      <c r="N123"/>
      <c r="O123"/>
    </row>
    <row r="124" spans="1:15" s="1" customFormat="1" x14ac:dyDescent="0.25">
      <c r="A124" s="40">
        <v>11.5</v>
      </c>
      <c r="B124" s="43" t="s">
        <v>33</v>
      </c>
      <c r="C124" s="26" t="s">
        <v>21</v>
      </c>
      <c r="D124" s="78">
        <v>18</v>
      </c>
      <c r="E124" s="33"/>
      <c r="F124" s="33">
        <f t="shared" si="3"/>
        <v>0</v>
      </c>
      <c r="H124"/>
      <c r="I124"/>
      <c r="J124"/>
      <c r="K124"/>
      <c r="L124"/>
      <c r="M124"/>
      <c r="N124"/>
      <c r="O124"/>
    </row>
    <row r="125" spans="1:15" s="1" customFormat="1" x14ac:dyDescent="0.25">
      <c r="A125" s="40">
        <v>11.6</v>
      </c>
      <c r="B125" s="43" t="s">
        <v>32</v>
      </c>
      <c r="C125" s="24" t="s">
        <v>0</v>
      </c>
      <c r="D125" s="78">
        <v>1</v>
      </c>
      <c r="E125" s="33"/>
      <c r="F125" s="33">
        <f t="shared" si="3"/>
        <v>0</v>
      </c>
      <c r="H125"/>
      <c r="I125"/>
      <c r="J125"/>
      <c r="K125"/>
      <c r="L125"/>
      <c r="M125"/>
      <c r="N125"/>
      <c r="O125"/>
    </row>
    <row r="126" spans="1:15" s="1" customFormat="1" x14ac:dyDescent="0.25">
      <c r="A126" s="40"/>
      <c r="B126" s="43"/>
      <c r="C126" s="24"/>
      <c r="D126" s="78"/>
      <c r="E126" s="33"/>
      <c r="F126" s="33">
        <f t="shared" si="3"/>
        <v>0</v>
      </c>
      <c r="H126"/>
      <c r="I126"/>
      <c r="J126"/>
      <c r="K126"/>
      <c r="L126"/>
      <c r="M126"/>
      <c r="N126"/>
      <c r="O126"/>
    </row>
    <row r="127" spans="1:15" x14ac:dyDescent="0.25">
      <c r="A127" s="21">
        <v>12</v>
      </c>
      <c r="B127" s="34" t="s">
        <v>110</v>
      </c>
      <c r="C127" s="24" t="s">
        <v>0</v>
      </c>
      <c r="D127" s="78">
        <v>1</v>
      </c>
      <c r="E127" s="33"/>
      <c r="F127" s="33">
        <f t="shared" si="3"/>
        <v>0</v>
      </c>
    </row>
    <row r="128" spans="1:15" x14ac:dyDescent="0.25">
      <c r="A128" s="24"/>
      <c r="B128" s="34"/>
      <c r="C128" s="24"/>
      <c r="D128" s="78"/>
      <c r="E128" s="33"/>
      <c r="F128" s="33">
        <f>+D128*E128</f>
        <v>0</v>
      </c>
      <c r="G128"/>
    </row>
    <row r="129" spans="1:15" s="44" customFormat="1" ht="13.5" thickBot="1" x14ac:dyDescent="0.25">
      <c r="A129" s="68"/>
      <c r="B129" s="69" t="s">
        <v>55</v>
      </c>
      <c r="C129" s="70"/>
      <c r="D129" s="93"/>
      <c r="E129" s="71"/>
      <c r="F129" s="72">
        <f>SUM(F52:F128)</f>
        <v>0</v>
      </c>
      <c r="G129" s="106">
        <f>+F129/15.42</f>
        <v>0</v>
      </c>
    </row>
    <row r="130" spans="1:15" x14ac:dyDescent="0.25">
      <c r="A130" s="41"/>
      <c r="B130" s="42"/>
    </row>
    <row r="131" spans="1:15" x14ac:dyDescent="0.25">
      <c r="A131" s="41"/>
      <c r="B131" s="42"/>
    </row>
    <row r="132" spans="1:15" x14ac:dyDescent="0.25">
      <c r="A132" s="41"/>
      <c r="B132" s="42"/>
      <c r="F132" s="1">
        <v>1776</v>
      </c>
    </row>
    <row r="133" spans="1:15" x14ac:dyDescent="0.25">
      <c r="A133" s="41"/>
      <c r="B133" s="42"/>
      <c r="F133" s="8">
        <f>+F132*1200</f>
        <v>2131200</v>
      </c>
    </row>
    <row r="134" spans="1:15" x14ac:dyDescent="0.25">
      <c r="A134" s="41"/>
      <c r="B134" s="42"/>
      <c r="F134" s="8">
        <f>+F133*3</f>
        <v>6393600</v>
      </c>
    </row>
    <row r="135" spans="1:15" s="1" customFormat="1" x14ac:dyDescent="0.25">
      <c r="A135" s="41"/>
      <c r="B135" s="42"/>
      <c r="D135" s="89"/>
      <c r="H135"/>
      <c r="I135"/>
      <c r="J135"/>
      <c r="K135"/>
      <c r="L135"/>
      <c r="M135"/>
      <c r="N135"/>
      <c r="O135"/>
    </row>
    <row r="136" spans="1:15" s="1" customFormat="1" x14ac:dyDescent="0.25">
      <c r="A136" s="41"/>
      <c r="D136" s="89"/>
      <c r="H136"/>
      <c r="I136"/>
      <c r="J136"/>
      <c r="K136"/>
      <c r="L136"/>
      <c r="M136"/>
      <c r="N136"/>
      <c r="O136"/>
    </row>
    <row r="138" spans="1:15" x14ac:dyDescent="0.25">
      <c r="F138" s="1">
        <v>9</v>
      </c>
    </row>
    <row r="139" spans="1:15" x14ac:dyDescent="0.25">
      <c r="F139" s="107">
        <v>9000000</v>
      </c>
    </row>
    <row r="140" spans="1:15" x14ac:dyDescent="0.25">
      <c r="F140" s="1">
        <f>+F139/15.42</f>
        <v>583657.58754863811</v>
      </c>
    </row>
    <row r="142" spans="1:15" x14ac:dyDescent="0.25">
      <c r="F142" s="107">
        <f>+F129+'[1]S2 BOQ'!$F$170</f>
        <v>3366895.1549999998</v>
      </c>
    </row>
    <row r="143" spans="1:15" x14ac:dyDescent="0.25">
      <c r="F143" s="1">
        <f>+F142/15.42</f>
        <v>218345.98929961087</v>
      </c>
    </row>
  </sheetData>
  <mergeCells count="20">
    <mergeCell ref="E10:F10"/>
    <mergeCell ref="E7:F7"/>
    <mergeCell ref="E9:F9"/>
    <mergeCell ref="E11:F11"/>
    <mergeCell ref="E13:F13"/>
    <mergeCell ref="A3:F3"/>
    <mergeCell ref="B4:C4"/>
    <mergeCell ref="E4:F4"/>
    <mergeCell ref="E6:F6"/>
    <mergeCell ref="E8:F8"/>
    <mergeCell ref="E29:F29"/>
    <mergeCell ref="E30:F30"/>
    <mergeCell ref="E12:F12"/>
    <mergeCell ref="E16:F16"/>
    <mergeCell ref="B29:C29"/>
    <mergeCell ref="A30:C30"/>
    <mergeCell ref="E14:F14"/>
    <mergeCell ref="E15:F15"/>
    <mergeCell ref="E17:F17"/>
    <mergeCell ref="E28:F28"/>
  </mergeCells>
  <pageMargins left="0.25" right="0.25" top="0.75" bottom="0.75" header="0.3" footer="0.3"/>
  <pageSetup paperSize="9" scale="91" orientation="portrait" horizontalDpi="1200" verticalDpi="1200" r:id="rId1"/>
  <headerFooter>
    <oddHeader>&amp;LVANDHOO REGIONAL WASTE MANAGEMENT CENTER</oddHeader>
    <oddFooter>&amp;LBOQ FOR GUARD HOUSE BUILDING&amp;RPage &amp;P of &amp;N</oddFooter>
  </headerFooter>
  <rowBreaks count="1" manualBreakCount="1">
    <brk id="89" max="5"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8</vt:i4>
      </vt:variant>
    </vt:vector>
  </HeadingPairs>
  <TitlesOfParts>
    <vt:vector size="12" baseType="lpstr">
      <vt:lpstr>SUMMARY</vt:lpstr>
      <vt:lpstr>PRELIMINARIES</vt:lpstr>
      <vt:lpstr>S2 BOQ</vt:lpstr>
      <vt:lpstr>S3 BoQ</vt:lpstr>
      <vt:lpstr>PRELIMINARIES!Print_Area</vt:lpstr>
      <vt:lpstr>'S2 BOQ'!Print_Area</vt:lpstr>
      <vt:lpstr>'S3 BoQ'!Print_Area</vt:lpstr>
      <vt:lpstr>SUMMARY!Print_Area</vt:lpstr>
      <vt:lpstr>PRELIMINARIES!Print_Titles</vt:lpstr>
      <vt:lpstr>'S2 BOQ'!Print_Titles</vt:lpstr>
      <vt:lpstr>'S3 BoQ'!Print_Titles</vt:lpstr>
      <vt:lpstr>SUMMARY!Print_Titles</vt:lpstr>
    </vt:vector>
  </TitlesOfParts>
  <Company>Toshiba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Naufal</dc:creator>
  <cp:lastModifiedBy>Ahmed Anwar</cp:lastModifiedBy>
  <cp:lastPrinted>2019-02-01T17:44:04Z</cp:lastPrinted>
  <dcterms:created xsi:type="dcterms:W3CDTF">2014-05-03T13:56:02Z</dcterms:created>
  <dcterms:modified xsi:type="dcterms:W3CDTF">2020-11-02T10:13:14Z</dcterms:modified>
</cp:coreProperties>
</file>