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8DAF4DD5-F38E-4615-8124-80B58A33786A}" xr6:coauthVersionLast="46" xr6:coauthVersionMax="46" xr10:uidLastSave="{00000000-0000-0000-0000-000000000000}"/>
  <bookViews>
    <workbookView xWindow="2304" yWindow="36" windowWidth="17016" windowHeight="12924" tabRatio="879" firstSheet="1" activeTab="5"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BOQ'!$A$1:$H$84</definedName>
    <definedName name="_xlnm.Print_Area" localSheetId="2">'01 General BoQ Summary'!$A$1:$F$24</definedName>
    <definedName name="_xlnm.Print_Area" localSheetId="5">'02 sewerage system'!$A$1:$H$339</definedName>
    <definedName name="_xlnm.Print_Area" localSheetId="7">'03 Water Supply system'!$A$1:$H$309</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6" i="10" l="1"/>
  <c r="H275" i="10"/>
  <c r="H274" i="10"/>
  <c r="H273" i="10"/>
  <c r="H272" i="10"/>
  <c r="H311" i="7"/>
  <c r="H310" i="7"/>
  <c r="H309" i="7"/>
  <c r="H308" i="7"/>
  <c r="H307" i="7"/>
  <c r="H261" i="7"/>
  <c r="H239" i="7"/>
  <c r="H238" i="7"/>
  <c r="H237" i="7"/>
  <c r="H236" i="7"/>
  <c r="H235" i="7"/>
  <c r="H234" i="7"/>
  <c r="H233" i="7"/>
  <c r="H232" i="7"/>
  <c r="H231" i="7"/>
  <c r="H64" i="5"/>
  <c r="H65" i="5"/>
  <c r="H66" i="5"/>
  <c r="H67" i="5"/>
  <c r="D109" i="7"/>
  <c r="H68" i="5" l="1"/>
  <c r="A2" i="15"/>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5"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129" i="15" l="1"/>
  <c r="G98" i="15"/>
  <c r="G306" i="15"/>
  <c r="G311" i="15" s="1"/>
  <c r="D21" i="14" s="1"/>
  <c r="G135" i="15"/>
  <c r="G140" i="15" s="1"/>
  <c r="D13" i="14" s="1"/>
  <c r="G199" i="15"/>
  <c r="G206" i="15" s="1"/>
  <c r="D17" i="14" s="1"/>
  <c r="G331" i="15"/>
  <c r="G498" i="15"/>
  <c r="G214" i="15"/>
  <c r="G233" i="15" s="1"/>
  <c r="D18" i="14" s="1"/>
  <c r="G244" i="15"/>
  <c r="G275" i="15" s="1"/>
  <c r="D19" i="14" s="1"/>
  <c r="G388" i="15"/>
  <c r="G413" i="15"/>
  <c r="G518" i="15"/>
  <c r="G45" i="15"/>
  <c r="D11" i="14" s="1"/>
  <c r="G80" i="15"/>
  <c r="G118" i="15" s="1"/>
  <c r="D12" i="14" s="1"/>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H74" i="10"/>
  <c r="H75" i="10"/>
  <c r="G399" i="15" l="1"/>
  <c r="D22" i="14" s="1"/>
  <c r="G528" i="15"/>
  <c r="D23" i="14" s="1"/>
  <c r="Q51" i="10"/>
  <c r="Q52" i="10"/>
  <c r="Q50" i="10"/>
  <c r="D55" i="10"/>
  <c r="D281" i="7"/>
  <c r="D208" i="7"/>
  <c r="D27" i="14" l="1"/>
  <c r="D11" i="2" s="1"/>
  <c r="D58" i="7"/>
  <c r="D59" i="7"/>
  <c r="D47" i="7"/>
  <c r="D46" i="7"/>
  <c r="D40" i="7"/>
  <c r="D39" i="7"/>
  <c r="D33" i="7"/>
  <c r="D32" i="7"/>
  <c r="D25" i="7"/>
  <c r="D24" i="7"/>
  <c r="H283" i="10" l="1"/>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307" i="10"/>
  <c r="H282" i="10"/>
  <c r="H279"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19" i="7"/>
  <c r="H320" i="7"/>
  <c r="H321" i="7"/>
  <c r="H322" i="7"/>
  <c r="H323" i="7"/>
  <c r="H324" i="7"/>
  <c r="H325" i="7"/>
  <c r="H326" i="7"/>
  <c r="H327" i="7"/>
  <c r="H328" i="7"/>
  <c r="H329" i="7"/>
  <c r="H330" i="7"/>
  <c r="H331" i="7"/>
  <c r="H332" i="7"/>
  <c r="H333" i="7"/>
  <c r="H334" i="7"/>
  <c r="H335" i="7"/>
  <c r="H336" i="7"/>
  <c r="H337" i="7"/>
  <c r="H338" i="7"/>
  <c r="H318" i="7"/>
  <c r="H314" i="7"/>
  <c r="H315" i="7"/>
  <c r="H306" i="7"/>
  <c r="H227" i="7"/>
  <c r="H228" i="7"/>
  <c r="H229" i="7"/>
  <c r="H230" i="7"/>
  <c r="H240" i="7"/>
  <c r="H241" i="7"/>
  <c r="H242" i="7"/>
  <c r="H243" i="7"/>
  <c r="H244" i="7"/>
  <c r="H245" i="7"/>
  <c r="H246" i="7"/>
  <c r="H247" i="7"/>
  <c r="H248" i="7"/>
  <c r="H249" i="7"/>
  <c r="H250" i="7"/>
  <c r="H251" i="7"/>
  <c r="H252" i="7"/>
  <c r="H253" i="7"/>
  <c r="H254" i="7"/>
  <c r="H255" i="7"/>
  <c r="H256" i="7"/>
  <c r="H257" i="7"/>
  <c r="H258" i="7"/>
  <c r="H259" i="7"/>
  <c r="H260" i="7"/>
  <c r="H273" i="7"/>
  <c r="H274" i="7"/>
  <c r="H275" i="7"/>
  <c r="H276" i="7"/>
  <c r="H277" i="7"/>
  <c r="H278" i="7"/>
  <c r="H279" i="7"/>
  <c r="H280" i="7"/>
  <c r="H282" i="7"/>
  <c r="H283" i="7"/>
  <c r="H284" i="7"/>
  <c r="H285" i="7"/>
  <c r="H286" i="7"/>
  <c r="H287" i="7"/>
  <c r="H288" i="7"/>
  <c r="H289" i="7"/>
  <c r="H290" i="7"/>
  <c r="H291" i="7"/>
  <c r="H292" i="7"/>
  <c r="H293" i="7"/>
  <c r="H294" i="7"/>
  <c r="H295" i="7"/>
  <c r="H296" i="7"/>
  <c r="H297" i="7"/>
  <c r="H298" i="7"/>
  <c r="H299" i="7"/>
  <c r="H300" i="7"/>
  <c r="H301" i="7"/>
  <c r="H302" i="7"/>
  <c r="H226" i="7"/>
  <c r="H203" i="7"/>
  <c r="H204" i="7"/>
  <c r="H205" i="7"/>
  <c r="H206" i="7"/>
  <c r="H207" i="7"/>
  <c r="H209" i="7"/>
  <c r="H210" i="7"/>
  <c r="H211" i="7"/>
  <c r="H212" i="7"/>
  <c r="H213" i="7"/>
  <c r="H214" i="7"/>
  <c r="H215" i="7"/>
  <c r="H216" i="7"/>
  <c r="H217" i="7"/>
  <c r="H218" i="7"/>
  <c r="H219" i="7"/>
  <c r="H220" i="7"/>
  <c r="H221" i="7"/>
  <c r="H202" i="7"/>
  <c r="H187" i="7"/>
  <c r="H188" i="7"/>
  <c r="H189" i="7"/>
  <c r="H190" i="7"/>
  <c r="H191" i="7"/>
  <c r="H192" i="7"/>
  <c r="H193" i="7"/>
  <c r="H194" i="7"/>
  <c r="H195" i="7"/>
  <c r="H196" i="7"/>
  <c r="H197" i="7"/>
  <c r="H186" i="7"/>
  <c r="H181" i="7"/>
  <c r="H172" i="7"/>
  <c r="H173" i="7"/>
  <c r="H174" i="7"/>
  <c r="H175" i="7"/>
  <c r="H176" i="7"/>
  <c r="H177" i="7"/>
  <c r="H178" i="7"/>
  <c r="H179" i="7"/>
  <c r="H180" i="7"/>
  <c r="H171"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4" i="7"/>
  <c r="H165" i="7"/>
  <c r="H166" i="7"/>
  <c r="H167"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72" i="5"/>
  <c r="H73" i="5"/>
  <c r="H74" i="5"/>
  <c r="H76" i="5"/>
  <c r="H77" i="5"/>
  <c r="H78" i="5"/>
  <c r="H79" i="5"/>
  <c r="H80" i="5"/>
  <c r="H81" i="5"/>
  <c r="H82" i="5"/>
  <c r="H83" i="5"/>
  <c r="H71"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11" i="5"/>
  <c r="H42" i="5" l="1"/>
  <c r="D9" i="4" s="1"/>
  <c r="D11" i="4"/>
  <c r="H84" i="5"/>
  <c r="D12" i="4" s="1"/>
  <c r="H144" i="10"/>
  <c r="D14" i="9" s="1"/>
  <c r="H309" i="10"/>
  <c r="D20" i="9" s="1"/>
  <c r="H269" i="10"/>
  <c r="D18" i="9" s="1"/>
  <c r="H280" i="10"/>
  <c r="D19" i="9" s="1"/>
  <c r="H116" i="10"/>
  <c r="D12" i="9" s="1"/>
  <c r="H171" i="10"/>
  <c r="D15" i="9" s="1"/>
  <c r="H192" i="10"/>
  <c r="H129" i="10"/>
  <c r="D13" i="9" s="1"/>
  <c r="H89" i="10"/>
  <c r="D11" i="9" s="1"/>
  <c r="H40" i="10"/>
  <c r="D9" i="9" s="1"/>
  <c r="H182" i="7"/>
  <c r="D12" i="6" s="1"/>
  <c r="H316" i="7"/>
  <c r="D16" i="6" s="1"/>
  <c r="H339" i="7"/>
  <c r="D17" i="6" s="1"/>
  <c r="H168" i="7"/>
  <c r="D11" i="6" s="1"/>
  <c r="H62" i="5"/>
  <c r="D10" i="4" s="1"/>
  <c r="H198" i="7"/>
  <c r="D13" i="6" s="1"/>
  <c r="H55" i="10"/>
  <c r="H77" i="10" s="1"/>
  <c r="D10" i="9" s="1"/>
  <c r="H208" i="7"/>
  <c r="H222" i="7" s="1"/>
  <c r="D14" i="6" s="1"/>
  <c r="H93" i="7"/>
  <c r="H113" i="7" s="1"/>
  <c r="D10" i="6" s="1"/>
  <c r="H47" i="7"/>
  <c r="H32" i="7"/>
  <c r="H33" i="7"/>
  <c r="H204" i="10" l="1"/>
  <c r="D17" i="9" s="1"/>
  <c r="D16" i="9"/>
  <c r="H46" i="7"/>
  <c r="H40" i="7"/>
  <c r="H39" i="7"/>
  <c r="H25" i="7"/>
  <c r="H24" i="7"/>
  <c r="H77" i="7" l="1"/>
  <c r="D9" i="6" s="1"/>
  <c r="A2" i="10"/>
  <c r="A3" i="9"/>
  <c r="A2" i="7"/>
  <c r="A3" i="6"/>
  <c r="A4" i="6"/>
  <c r="A2" i="5"/>
  <c r="A3" i="4"/>
  <c r="A3" i="2"/>
  <c r="B307" i="10" l="1"/>
  <c r="B294" i="10"/>
  <c r="B306" i="10"/>
  <c r="B293" i="10"/>
  <c r="B305" i="10"/>
  <c r="B304" i="10"/>
  <c r="B291" i="10"/>
  <c r="B303" i="10"/>
  <c r="B290" i="10"/>
  <c r="B302" i="10"/>
  <c r="B301" i="10"/>
  <c r="B289" i="10"/>
  <c r="B300" i="10"/>
  <c r="B288" i="10"/>
  <c r="B287" i="10"/>
  <c r="B299" i="10"/>
  <c r="B286" i="10"/>
  <c r="B298" i="10"/>
  <c r="B285" i="10"/>
  <c r="B297" i="10"/>
  <c r="B292" i="10"/>
  <c r="B284" i="10"/>
  <c r="D243" i="10"/>
  <c r="H243" i="10" s="1"/>
  <c r="B332" i="7" l="1"/>
  <c r="B17" i="6" l="1"/>
  <c r="B16" i="6"/>
  <c r="B15" i="6"/>
  <c r="B14" i="6"/>
  <c r="B13" i="6"/>
  <c r="B12" i="6"/>
  <c r="B11" i="6"/>
  <c r="B10" i="6"/>
  <c r="B337" i="7"/>
  <c r="B336" i="7"/>
  <c r="B335" i="7"/>
  <c r="B334" i="7"/>
  <c r="B333" i="7"/>
  <c r="B331" i="7"/>
  <c r="B321" i="7"/>
  <c r="B330" i="7"/>
  <c r="B327" i="7"/>
  <c r="B326" i="7"/>
  <c r="B325" i="7"/>
  <c r="B324" i="7"/>
  <c r="B323" i="7"/>
  <c r="B322" i="7"/>
  <c r="B320" i="7"/>
  <c r="H281" i="7"/>
  <c r="H303"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<sst xmlns="http://schemas.openxmlformats.org/spreadsheetml/2006/main" count="2073" uniqueCount="1169">
  <si>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</si>
  <si>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</si>
  <si>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</si>
  <si>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</si>
  <si>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</si>
  <si>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</si>
  <si>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</si>
  <si>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</si>
  <si>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</si>
  <si>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</si>
  <si>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</si>
  <si>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</si>
  <si>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</si>
  <si>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</si>
  <si>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</si>
  <si>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</si>
  <si>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</si>
  <si>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</si>
  <si>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</si>
  <si>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</si>
  <si>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</si>
  <si>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</si>
  <si>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</si>
  <si>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</si>
  <si>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</si>
  <si>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</si>
  <si>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</si>
  <si>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</si>
  <si>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</si>
  <si>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</si>
  <si>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</si>
  <si>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</si>
  <si>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</si>
  <si>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</si>
  <si>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</si>
  <si>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</si>
  <si>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</si>
  <si>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</si>
  <si>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</si>
  <si>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</si>
  <si>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</si>
  <si>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</si>
  <si>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</si>
  <si>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</si>
  <si>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</si>
  <si>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</si>
  <si>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</si>
  <si>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</si>
  <si>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</si>
  <si>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</si>
  <si>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</si>
  <si>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</si>
  <si>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</si>
  <si>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</si>
  <si>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</si>
  <si>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</si>
  <si>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</si>
  <si>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</si>
  <si>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</si>
  <si>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</si>
  <si>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</si>
  <si>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</si>
  <si>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</si>
  <si>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</si>
  <si>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</si>
  <si>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</si>
  <si>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</si>
  <si>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</si>
  <si>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</si>
  <si>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</si>
  <si>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</si>
  <si>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</si>
  <si>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</si>
  <si>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</si>
  <si>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</si>
  <si>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</si>
  <si>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</si>
  <si>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</si>
  <si>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</si>
  <si>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</si>
  <si>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</si>
  <si>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</si>
  <si>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</si>
  <si>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</si>
  <si>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</si>
  <si>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</si>
  <si>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</si>
  <si>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</si>
  <si>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</si>
  <si>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</si>
  <si>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</si>
  <si>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</si>
  <si>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</si>
  <si>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</si>
  <si>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</si>
  <si>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</si>
  <si>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</si>
  <si>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</si>
  <si>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</si>
  <si>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</si>
  <si>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</si>
  <si>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</si>
  <si>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</si>
  <si>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</si>
  <si>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</si>
  <si>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</si>
  <si>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</si>
  <si>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</si>
  <si>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</si>
  <si>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</si>
  <si>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</si>
  <si>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</si>
  <si>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</si>
  <si>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</si>
  <si>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</si>
  <si>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</si>
  <si>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</si>
  <si>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</si>
  <si>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</si>
  <si>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</si>
  <si>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</si>
  <si>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</si>
  <si>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</si>
  <si>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</si>
  <si>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</si>
  <si>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</si>
  <si>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</si>
  <si>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</si>
  <si>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</si>
  <si>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</si>
  <si>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</si>
  <si>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</si>
  <si>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</si>
  <si>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</si>
  <si>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</si>
  <si>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</si>
  <si>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</si>
  <si>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</si>
  <si>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</si>
  <si>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</si>
  <si>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</si>
  <si>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</si>
  <si>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</si>
  <si>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</si>
  <si>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</si>
  <si>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</si>
  <si>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</si>
  <si>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</si>
  <si>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</si>
  <si>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</si>
  <si>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</si>
  <si>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</si>
  <si>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</si>
  <si>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</si>
  <si>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</si>
  <si>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</si>
  <si>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</si>
  <si>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</si>
  <si>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</si>
  <si>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</si>
  <si>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</si>
  <si>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</si>
  <si>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</si>
  <si>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</si>
  <si>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</si>
  <si>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</si>
  <si>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</si>
  <si>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</si>
  <si>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</si>
  <si>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</si>
  <si>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</si>
  <si>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</si>
  <si>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</si>
  <si>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</si>
  <si>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</si>
  <si>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</si>
  <si>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</si>
  <si>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</si>
  <si>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</si>
  <si>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</si>
  <si>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</si>
  <si>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</si>
  <si>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</si>
  <si>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</si>
  <si>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</si>
  <si>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</si>
  <si>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</si>
  <si>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</si>
  <si>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</si>
  <si>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</si>
  <si>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</si>
  <si>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</si>
  <si>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</si>
  <si>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</si>
  <si>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</si>
  <si>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</si>
  <si>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</si>
  <si>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</si>
  <si>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</si>
  <si>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</si>
  <si>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</si>
  <si>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</si>
  <si>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</si>
  <si>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</si>
  <si>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</si>
  <si>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</si>
  <si>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</si>
  <si>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</si>
  <si>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</si>
  <si>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</si>
  <si>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</si>
  <si>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</si>
  <si>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</si>
  <si>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</si>
  <si>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</si>
  <si>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</si>
  <si>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</si>
  <si>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</si>
  <si>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</si>
  <si>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</si>
  <si>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</si>
  <si>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</si>
  <si>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</si>
  <si>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</si>
  <si>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</si>
  <si>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</si>
  <si>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</si>
  <si>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</si>
  <si>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</si>
  <si>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</si>
  <si>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</si>
  <si>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</si>
  <si>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</si>
  <si>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</si>
  <si>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</si>
  <si>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</si>
  <si>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</si>
  <si>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</si>
  <si>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</si>
  <si>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</si>
  <si>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</si>
  <si>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</si>
  <si>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</si>
  <si>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</si>
  <si>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</si>
  <si>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</si>
  <si>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</si>
  <si>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</si>
  <si>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</si>
  <si>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</si>
  <si>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</si>
  <si>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</si>
  <si>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</si>
  <si>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</si>
  <si>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</si>
  <si>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</si>
  <si>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</si>
  <si>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</si>
  <si>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</si>
  <si>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</si>
  <si>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</si>
  <si>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</si>
  <si>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</si>
  <si>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</si>
  <si>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</si>
  <si>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</si>
  <si>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</si>
  <si>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</si>
  <si>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</si>
  <si>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</si>
  <si>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</si>
  <si>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</si>
  <si>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</si>
  <si>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</si>
  <si>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</si>
  <si>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</si>
  <si>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</si>
  <si>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</si>
  <si>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</si>
  <si>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</si>
  <si>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</si>
  <si>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</si>
  <si>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</si>
  <si>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</si>
  <si>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</si>
  <si>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</si>
  <si>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</si>
  <si>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</si>
  <si>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</si>
  <si>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</si>
  <si>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</si>
  <si>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</si>
  <si>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</si>
  <si>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</si>
  <si>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</si>
  <si>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</si>
  <si>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</si>
  <si>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</si>
  <si>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</si>
  <si>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</si>
  <si>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</si>
  <si>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</si>
  <si>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</si>
  <si>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</si>
  <si>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</si>
  <si>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</si>
  <si>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</si>
  <si>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</si>
  <si>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</si>
  <si>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</si>
  <si>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</si>
  <si>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</si>
  <si>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</si>
  <si>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</si>
  <si>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</si>
  <si>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</si>
  <si>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</si>
  <si>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</si>
  <si>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</si>
  <si>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</si>
  <si>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</si>
  <si>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</si>
  <si>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</si>
  <si>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</si>
  <si>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</si>
  <si>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</si>
  <si>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</si>
  <si>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</si>
  <si>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</si>
  <si>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</si>
  <si>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</si>
  <si>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</si>
  <si>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</si>
  <si>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</si>
  <si>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</si>
  <si>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</si>
  <si>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</si>
  <si>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</si>
  <si>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</si>
  <si>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</si>
  <si>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</si>
  <si>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</si>
  <si>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</si>
  <si>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</si>
  <si>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</si>
  <si>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</si>
  <si>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</si>
  <si>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</si>
  <si>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</si>
  <si>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</si>
  <si>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</si>
  <si>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</si>
  <si>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</si>
  <si>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</si>
  <si>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</si>
  <si>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</si>
  <si>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</si>
  <si>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</si>
  <si>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</si>
  <si>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</si>
  <si>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</si>
  <si>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</si>
  <si>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</si>
  <si>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</si>
  <si>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</si>
  <si>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</si>
  <si>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</si>
  <si>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</si>
  <si>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</si>
  <si>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</si>
  <si>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</si>
  <si>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</si>
  <si>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</si>
  <si>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</si>
  <si>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</si>
  <si>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</si>
  <si>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</si>
  <si>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</si>
  <si>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</si>
  <si>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</si>
  <si>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</si>
  <si>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</si>
  <si>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</si>
  <si>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</si>
  <si>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</si>
  <si>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</si>
  <si>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</si>
  <si>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</si>
  <si>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</si>
  <si>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</si>
  <si>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</si>
  <si>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</si>
  <si>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</si>
  <si>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</si>
  <si>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</si>
  <si>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</si>
  <si>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</si>
  <si>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</si>
  <si>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</si>
  <si>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</si>
  <si>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</si>
  <si>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</si>
  <si>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</si>
  <si>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</si>
  <si>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</si>
  <si>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</si>
  <si>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</si>
  <si>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</si>
  <si>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</si>
  <si>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</si>
  <si>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</si>
  <si>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</si>
  <si>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</si>
  <si>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</si>
  <si>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</si>
  <si>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</si>
  <si>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</si>
  <si>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</si>
  <si>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</si>
  <si>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</si>
  <si>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</si>
  <si>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</si>
  <si>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</si>
  <si>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</si>
  <si>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</si>
  <si>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</si>
  <si>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</si>
  <si>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</si>
  <si>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</si>
  <si>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</si>
  <si>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</si>
  <si>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</si>
  <si>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</si>
  <si>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</si>
  <si>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</si>
  <si>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</si>
  <si>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</si>
  <si>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</si>
  <si>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</si>
  <si>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</si>
  <si>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</si>
  <si>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</si>
  <si>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</si>
  <si>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</si>
  <si>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</si>
  <si>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</si>
  <si>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</si>
  <si>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</si>
  <si>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</si>
  <si>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</si>
  <si>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</si>
  <si>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</si>
  <si>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</si>
  <si>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</si>
  <si>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</si>
  <si>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</si>
  <si>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</si>
  <si>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</si>
  <si>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</si>
  <si>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</si>
  <si>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</si>
  <si>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</si>
  <si>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</si>
  <si>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</si>
  <si>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</si>
  <si>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</si>
  <si>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</si>
  <si>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</si>
  <si>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</si>
  <si>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</si>
  <si>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</si>
  <si>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</si>
  <si>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</si>
  <si>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</si>
  <si>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</si>
  <si>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</si>
  <si>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</si>
  <si>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</si>
  <si>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</si>
  <si>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</si>
  <si>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</si>
  <si>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</si>
  <si>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</si>
  <si>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</si>
  <si>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</si>
  <si>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</si>
  <si>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</si>
  <si>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</si>
  <si>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</si>
  <si>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</si>
  <si>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</si>
  <si>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</si>
  <si>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</si>
  <si>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</si>
  <si>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</si>
  <si>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</si>
  <si>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</si>
  <si>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</si>
  <si>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</si>
  <si>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</si>
  <si>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</si>
  <si>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</si>
  <si>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</si>
  <si>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</si>
  <si>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</si>
  <si>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</si>
  <si>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</si>
  <si>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</si>
  <si>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</si>
  <si>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</si>
  <si>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</si>
  <si>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</si>
  <si>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</si>
  <si>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</si>
  <si>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</si>
  <si>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</si>
  <si>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</si>
  <si>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</si>
  <si>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</si>
  <si>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</si>
  <si>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</si>
  <si>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</si>
  <si>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</si>
  <si>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</si>
  <si>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</si>
  <si>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</si>
  <si>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</si>
  <si>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</si>
  <si>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</si>
  <si>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</si>
  <si>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</si>
  <si>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</si>
  <si>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</si>
  <si>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</si>
  <si>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</si>
  <si>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</si>
  <si>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</si>
  <si>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</si>
  <si>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</si>
  <si>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</si>
  <si>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</si>
  <si>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</si>
  <si>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</si>
  <si>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</si>
  <si>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</si>
  <si>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</si>
  <si>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</si>
  <si>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</si>
  <si>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</si>
  <si>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</si>
  <si>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</si>
  <si>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</si>
  <si>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</si>
  <si>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</si>
  <si>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</si>
  <si>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</si>
  <si>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</si>
  <si>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</si>
  <si>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</si>
  <si>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</si>
  <si>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</si>
  <si>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</si>
  <si>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</si>
  <si>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</si>
  <si>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</si>
  <si>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</si>
  <si>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</si>
  <si>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</si>
  <si>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</si>
  <si>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</si>
  <si>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</si>
  <si>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</si>
  <si>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</si>
  <si>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</si>
  <si>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</si>
  <si>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</si>
  <si>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</si>
  <si>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</si>
  <si>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</si>
  <si>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</si>
  <si>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</si>
  <si>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</si>
  <si>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</si>
  <si>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</si>
  <si>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</si>
  <si>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</si>
  <si>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</si>
  <si>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</si>
  <si>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</si>
  <si>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</si>
  <si>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</si>
  <si>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</si>
  <si>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</si>
  <si>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</si>
  <si>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</si>
  <si>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</si>
  <si>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</si>
  <si>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</si>
  <si>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</si>
  <si>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</si>
  <si>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</si>
  <si>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</si>
  <si>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</si>
  <si>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</si>
  <si>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</si>
  <si>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</si>
  <si>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</si>
  <si>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</si>
  <si>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</si>
  <si>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</si>
  <si>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</si>
  <si>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</si>
  <si>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</si>
  <si>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</si>
  <si>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</si>
  <si>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</si>
  <si>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</si>
  <si>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</si>
  <si>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</si>
  <si>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</si>
  <si>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</si>
  <si>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</si>
  <si>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</si>
  <si>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</si>
  <si>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</si>
  <si>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</si>
  <si>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</si>
  <si>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</si>
  <si>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</si>
  <si>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</si>
  <si>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</si>
  <si>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</si>
  <si>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</si>
  <si>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</si>
  <si>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</si>
  <si>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</si>
  <si>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</si>
  <si>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</si>
  <si>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</si>
  <si>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</si>
  <si>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</si>
  <si>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</si>
  <si>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</si>
  <si>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</si>
  <si>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</si>
  <si>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</si>
  <si>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</si>
  <si>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</si>
  <si>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</si>
  <si>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</si>
  <si>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</si>
  <si>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</si>
  <si>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</si>
  <si>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</si>
  <si>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</si>
  <si>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</si>
  <si>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</si>
  <si>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</si>
  <si>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</si>
  <si>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</si>
  <si>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</si>
  <si>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</si>
  <si>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</si>
  <si>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</si>
  <si>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</si>
  <si>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</si>
  <si>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</si>
  <si>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</si>
  <si>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</si>
  <si>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</si>
  <si>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</si>
  <si>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</si>
  <si>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</si>
  <si>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</si>
  <si>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</si>
  <si>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</si>
  <si>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</si>
  <si>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</si>
  <si>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</si>
  <si>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</si>
  <si>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</si>
  <si>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</si>
  <si>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</si>
  <si>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</si>
  <si>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</si>
  <si>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</si>
  <si>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</si>
  <si>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</si>
  <si>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</si>
  <si>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</si>
  <si>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</si>
  <si>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</si>
  <si>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</si>
  <si>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</si>
  <si>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</si>
  <si>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</si>
  <si>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</si>
  <si>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</si>
  <si>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</si>
  <si>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</si>
  <si>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</si>
  <si>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</si>
  <si>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</si>
  <si>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</si>
  <si>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</si>
  <si>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</si>
  <si>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</si>
  <si>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</si>
  <si>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</si>
  <si>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</si>
  <si>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</si>
  <si>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</si>
  <si>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</si>
  <si>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</si>
  <si>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</si>
  <si>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</si>
  <si>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</si>
  <si>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</si>
  <si>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</si>
  <si>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</si>
  <si>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</si>
  <si>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</si>
  <si>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</si>
  <si>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</si>
  <si>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</si>
  <si>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</si>
  <si>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</si>
  <si>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</si>
  <si>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</si>
  <si>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</si>
  <si>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</si>
  <si>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</si>
  <si>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</si>
  <si>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</si>
  <si>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</si>
  <si>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</si>
  <si>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</si>
  <si>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</si>
  <si>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</si>
  <si>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</si>
  <si>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</si>
  <si>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</si>
  <si>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</si>
  <si>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</si>
  <si>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</si>
  <si>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</si>
  <si>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</si>
  <si>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</si>
  <si>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</si>
  <si>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</si>
  <si>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</si>
  <si>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</si>
  <si>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</si>
  <si>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</si>
  <si>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</si>
  <si>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</si>
  <si>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</si>
  <si>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</si>
  <si>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</si>
  <si>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</si>
  <si>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</si>
  <si>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</si>
  <si>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</si>
  <si>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</si>
  <si>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</si>
  <si>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</si>
  <si>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</si>
  <si>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</si>
  <si>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</si>
  <si>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</si>
  <si>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</si>
  <si>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</si>
  <si>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</si>
  <si>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</si>
  <si>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</si>
  <si>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</si>
  <si>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</si>
  <si>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</si>
  <si>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</si>
  <si>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</si>
  <si>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</si>
  <si>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</si>
  <si>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</si>
  <si>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</si>
  <si>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</si>
  <si>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</si>
  <si>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</si>
  <si>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</si>
  <si>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</si>
  <si>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</si>
  <si>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</si>
  <si>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</si>
  <si>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</si>
  <si>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</si>
  <si>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</si>
  <si>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</si>
  <si>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</si>
  <si>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</si>
  <si>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</si>
  <si>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</si>
  <si>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</si>
  <si>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</si>
  <si>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</si>
  <si>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</si>
  <si>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</si>
  <si>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</si>
  <si>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</si>
  <si>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</si>
  <si>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</si>
  <si>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</si>
  <si>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</si>
  <si>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</si>
  <si>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</si>
  <si>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</si>
  <si>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</si>
  <si>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</si>
  <si>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</si>
  <si>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</si>
  <si>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</si>
  <si>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</si>
  <si>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</si>
  <si>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</si>
  <si>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</si>
  <si>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</si>
  <si>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</si>
  <si>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</si>
  <si>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</si>
  <si>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</si>
  <si>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</si>
  <si>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</si>
  <si>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</si>
  <si>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</si>
  <si>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</si>
  <si>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</si>
  <si>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</si>
  <si>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</si>
  <si>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</si>
  <si>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</si>
  <si>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</si>
  <si>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</si>
  <si>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</si>
  <si>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</si>
  <si>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</si>
  <si>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</si>
  <si>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</si>
  <si>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</si>
  <si>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</si>
  <si>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</si>
  <si>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</si>
  <si>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</si>
  <si>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</si>
  <si>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</si>
  <si>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</si>
  <si>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</si>
  <si>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</si>
  <si>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</si>
  <si>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</si>
  <si>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</si>
  <si>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</si>
  <si>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</si>
  <si>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</si>
  <si>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</si>
  <si>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</si>
  <si>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</si>
  <si>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</si>
  <si>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</si>
  <si>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</si>
  <si>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</si>
  <si>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</si>
  <si>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</si>
  <si>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</si>
  <si>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</si>
  <si>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</si>
  <si>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</si>
  <si>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</si>
  <si>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</si>
  <si>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</si>
  <si>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</si>
  <si>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</si>
  <si>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</si>
  <si>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</si>
  <si>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</si>
  <si>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</si>
  <si>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</si>
  <si>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</si>
  <si>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</si>
  <si>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</si>
  <si>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</si>
  <si>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</si>
  <si>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</si>
  <si>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</si>
  <si>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</si>
  <si>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</si>
  <si>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</si>
  <si>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</si>
  <si>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</si>
  <si>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</si>
  <si>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</si>
  <si>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</si>
  <si>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</si>
  <si>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</si>
  <si>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</si>
  <si>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</si>
  <si>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</si>
  <si>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</si>
  <si>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</si>
  <si>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</si>
  <si>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</si>
  <si>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</si>
  <si>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</si>
  <si>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</si>
  <si>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</si>
  <si>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</si>
  <si>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</si>
  <si>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</si>
  <si>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</si>
  <si>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</si>
  <si>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</si>
  <si>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</si>
  <si>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</si>
  <si>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</si>
  <si>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</si>
  <si>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</si>
  <si>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</si>
  <si>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</si>
  <si>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</si>
  <si>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</si>
  <si>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</si>
  <si>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</si>
  <si>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</si>
  <si>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</si>
  <si>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</si>
  <si>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</si>
  <si>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</si>
  <si>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</si>
  <si>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</si>
  <si>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</si>
  <si>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</si>
  <si>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</si>
  <si>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</si>
  <si>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</si>
  <si>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</si>
  <si>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</si>
  <si>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</si>
  <si>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</si>
  <si>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</si>
  <si>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</si>
  <si>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</si>
  <si>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</si>
  <si>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</si>
  <si>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</si>
  <si>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</si>
  <si>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</si>
  <si>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</si>
  <si>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</si>
  <si>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</si>
  <si>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</si>
  <si>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</si>
  <si>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</si>
  <si>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</si>
  <si>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</si>
  <si>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</si>
  <si>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</si>
  <si>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</si>
  <si>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</si>
  <si>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</si>
  <si>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</si>
  <si>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</si>
  <si>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</si>
  <si>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</si>
  <si>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</si>
  <si>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</si>
  <si>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</si>
  <si>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</si>
  <si>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</si>
  <si>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</si>
  <si>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</si>
  <si>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</si>
  <si>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</si>
  <si>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</si>
  <si>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</si>
  <si>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</si>
  <si>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</si>
  <si>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</si>
  <si>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</si>
  <si>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</si>
  <si>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</si>
  <si>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</si>
  <si>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</si>
  <si>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</si>
  <si>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</si>
  <si>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</si>
  <si>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</si>
  <si>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</si>
  <si>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</si>
  <si>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</si>
  <si>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</si>
  <si>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</si>
  <si>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</si>
  <si>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</si>
  <si>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</si>
  <si>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</si>
  <si>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</si>
  <si>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</si>
  <si>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</si>
  <si>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</si>
  <si>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</si>
  <si>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</si>
  <si>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</si>
  <si>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</si>
  <si>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</si>
  <si>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</si>
  <si>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</si>
  <si>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</si>
  <si>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</si>
  <si>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</si>
  <si>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</si>
  <si>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</si>
  <si>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</si>
  <si>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</si>
  <si>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</si>
  <si>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</si>
  <si>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</si>
  <si>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</si>
  <si>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</si>
  <si>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</si>
  <si>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</si>
  <si>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</si>
  <si>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</si>
  <si>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</si>
  <si>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</si>
  <si>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</si>
  <si>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</si>
  <si>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</si>
  <si>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</si>
  <si>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</si>
  <si>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</si>
  <si>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</si>
  <si>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</si>
  <si>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</si>
  <si>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</si>
  <si>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</si>
  <si>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</si>
  <si>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</si>
  <si>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</si>
  <si>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</si>
  <si>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</si>
  <si>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</si>
  <si>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</si>
  <si>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</si>
  <si>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</si>
  <si>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</si>
  <si>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</si>
  <si>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</si>
  <si>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</si>
  <si>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</si>
  <si>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</si>
  <si>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</si>
  <si>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</si>
  <si>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</si>
  <si>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</si>
  <si>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</si>
  <si>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</si>
  <si>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</si>
  <si>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</si>
  <si>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</si>
  <si>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</si>
  <si>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</si>
  <si>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</si>
  <si>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</si>
  <si>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</si>
  <si>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</si>
  <si>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</si>
  <si>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</si>
  <si>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</si>
  <si>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</si>
  <si>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r>
      <t xml:space="preserve">Submersible  Pumps  </t>
    </r>
    <r>
      <rPr>
        <b/>
        <sz val="10"/>
        <color rgb="FFFF0000"/>
        <rFont val="Calibri"/>
        <family val="2"/>
      </rPr>
      <t>(DPS)</t>
    </r>
    <r>
      <rPr>
        <sz val="10"/>
        <color rgb="FFFF0000"/>
        <rFont val="Calibri"/>
        <family val="2"/>
      </rPr>
      <t xml:space="preserve"> -Pump Capacity, Qdp=6.1 l/s, Head= 21 m each</t>
    </r>
  </si>
  <si>
    <t xml:space="preserve">Air blowers Q=  14m3/min </t>
  </si>
  <si>
    <t>BILL NO. 01 - CIVIL WORK FOR PUMP STATIONS (3 nos.)</t>
  </si>
  <si>
    <r>
      <t>Supply and installation of Product Storage tanks 280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</si>
  <si>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660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</si>
  <si>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40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</si>
  <si>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10.8 m3/hr  and Head = 35 m each</t>
    </r>
    <r>
      <rPr>
        <sz val="10"/>
        <rFont val="Calibri"/>
        <family val="2"/>
        <scheme val="minor"/>
      </rPr>
      <t xml:space="preserve">
</t>
    </r>
  </si>
  <si>
    <t>Capacity, Q= 14.8 m3/hr and Head = 50m each</t>
  </si>
  <si>
    <t>Capacity, Q= 6.94 m3/hr and Head = 13 m each</t>
  </si>
  <si>
    <t>Capacity, Q= 10.37 m3/hr and Head = 18 m each</t>
  </si>
  <si>
    <t>Capacity, Q=44.75 m3/hr and Head = 15 m each</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</si>
  <si>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</si>
  <si>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</si>
  <si>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</si>
  <si>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</si>
  <si>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</si>
  <si>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</si>
  <si>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</si>
  <si>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</si>
  <si>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</si>
  <si>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</si>
  <si>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</si>
  <si>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</si>
  <si>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WATER SUPPLY &amp; SEWERAGE SYSTEM IN L.KUNAHANDHOO</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</si>
  <si>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</si>
  <si>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</si>
  <si>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</si>
  <si>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</si>
  <si>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</si>
  <si>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02 GRAVITY SEWERAGE SYSTEM</t>
  </si>
  <si>
    <t>Air Release Valve</t>
  </si>
  <si>
    <r>
      <t xml:space="preserve">Submersible  Pumps </t>
    </r>
    <r>
      <rPr>
        <b/>
        <sz val="10"/>
        <color rgb="FFFF0000"/>
        <rFont val="Calibri"/>
        <family val="2"/>
      </rPr>
      <t>(Pump Station 01)</t>
    </r>
    <r>
      <rPr>
        <sz val="10"/>
        <color rgb="FFFF0000"/>
        <rFont val="Calibri"/>
        <family val="2"/>
      </rPr>
      <t xml:space="preserve"> - Pump Capacity, Qdp= 2.5 l/s, Head= 11.9m each</t>
    </r>
  </si>
  <si>
    <r>
      <t xml:space="preserve">Submersible  Pumps </t>
    </r>
    <r>
      <rPr>
        <b/>
        <sz val="10"/>
        <color rgb="FFFF0000"/>
        <rFont val="Calibri"/>
        <family val="2"/>
      </rPr>
      <t>(Pump Station 02)</t>
    </r>
    <r>
      <rPr>
        <sz val="10"/>
        <color rgb="FFFF0000"/>
        <rFont val="Calibri"/>
        <family val="2"/>
      </rPr>
      <t xml:space="preserve"> -Pump Capacity, Qdp=1.4 l/s, Head= 13.3 m each</t>
    </r>
  </si>
  <si>
    <r>
      <t xml:space="preserve">Submersible  Pumps </t>
    </r>
    <r>
      <rPr>
        <b/>
        <sz val="10"/>
        <color rgb="FFFF0000"/>
        <rFont val="Calibri"/>
        <family val="2"/>
      </rPr>
      <t>(Pump Station 03)</t>
    </r>
    <r>
      <rPr>
        <sz val="10"/>
        <color rgb="FFFF0000"/>
        <rFont val="Calibri"/>
        <family val="2"/>
      </rPr>
      <t xml:space="preserve"> - Pump Capacity, Qdp=2.2 l/s, Head=14.8m each</t>
    </r>
  </si>
  <si>
    <t>OMISSIONS</t>
  </si>
  <si>
    <t xml:space="preserve">Provision of internal piping, light posts, fittings,  guide rails, lifting chain,  duckfoot bends,flanges, dismantling joints, DI covers, sampling points and all other ancillaries as per drawaings and specifications </t>
  </si>
  <si>
    <t xml:space="preserve">100mm thick partition walls up to ceiling level
</t>
  </si>
  <si>
    <t>Supply, Fabrication and Fixing vertical diagonal bracing as per details drawing</t>
  </si>
  <si>
    <t>GALVANIZED STEEL HOLLOW SECTION
RAILING WELDED TOGETHER</t>
  </si>
  <si>
    <t>BILL NO. 04 - ADDITIONS AND OMMISSIONS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</si>
  <si>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</si>
  <si>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</si>
  <si>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</si>
  <si>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</si>
  <si>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</si>
  <si>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</si>
  <si>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</si>
  <si>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</si>
  <si>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</si>
  <si>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</si>
  <si>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</si>
  <si>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</si>
  <si>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</si>
  <si>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</si>
  <si>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</si>
  <si>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</si>
  <si>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</si>
  <si>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</si>
  <si>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</si>
  <si>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</si>
  <si>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</si>
  <si>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</si>
  <si>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</si>
  <si>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</si>
  <si>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</si>
  <si>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</si>
  <si>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</si>
  <si>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</si>
  <si>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</si>
  <si>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</si>
  <si>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</si>
  <si>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</si>
  <si>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</si>
  <si>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</si>
  <si>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</si>
  <si>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</si>
  <si>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</si>
  <si>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</si>
  <si>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</si>
  <si>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</si>
  <si>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</si>
  <si>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</si>
  <si>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</si>
  <si>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</si>
  <si>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</si>
  <si>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</si>
  <si>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</si>
  <si>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</si>
  <si>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</si>
  <si>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</si>
  <si>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08 -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</si>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</sst>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84">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right style="dashed">
        <color indexed="64"/>
      </right>
      <top/>
      <bottom style="double">
        <color indexed="64"/>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4">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6" xfId="0" applyFont="1" applyBorder="1" applyAlignment="1">
      <alignment horizontal="left"/>
    </xf>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4" fontId="8" fillId="0" borderId="26" xfId="0" applyNumberFormat="1" applyFont="1" applyBorder="1" applyAlignment="1"/>
    <xf numFmtId="0" fontId="8" fillId="0" borderId="26" xfId="0" applyFont="1" applyBorder="1" applyAlignment="1">
      <alignment horizontal="lef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4" fontId="14" fillId="0" borderId="23" xfId="3" applyNumberFormat="1" applyFont="1" applyFill="1" applyBorder="1" applyAlignment="1">
      <alignment horizontal="center" vertical="top"/>
    </xf>
    <xf numFmtId="0" fontId="12" fillId="0" borderId="33" xfId="3" applyFont="1" applyFill="1" applyBorder="1" applyAlignment="1">
      <alignment horizontal="righ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165" fontId="30" fillId="0" borderId="56" xfId="0" quotePrefix="1" applyNumberFormat="1" applyFont="1" applyFill="1" applyBorder="1" applyAlignment="1">
      <alignment horizontal="righ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1" fontId="26" fillId="0" borderId="60" xfId="8" applyNumberFormat="1" applyFont="1" applyFill="1" applyBorder="1" applyAlignment="1">
      <alignment horizontal="righ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8" fillId="0" borderId="74" xfId="0" applyFont="1" applyFill="1" applyBorder="1" applyAlignment="1">
      <alignment horizontal="left" wrapText="1"/>
    </xf>
    <xf numFmtId="43" fontId="8" fillId="0" borderId="26" xfId="8" applyFont="1" applyBorder="1" applyAlignment="1">
      <alignment vertical="top"/>
    </xf>
    <xf numFmtId="4" fontId="8" fillId="0" borderId="26" xfId="0" applyNumberFormat="1" applyFont="1" applyBorder="1" applyAlignment="1">
      <alignment horizontal="center" vertical="top"/>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30" fillId="3" borderId="59" xfId="0" applyFont="1" applyFill="1" applyBorder="1" applyAlignment="1">
      <alignment vertical="top"/>
    </xf>
    <xf numFmtId="43" fontId="30" fillId="5" borderId="59" xfId="8" applyFont="1" applyFill="1" applyBorder="1" applyAlignment="1">
      <alignment horizontal="lef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0" fillId="0" borderId="0" xfId="0" applyAlignment="1">
      <alignment wrapText="1"/>
    </xf>
    <xf numFmtId="0" fontId="0" fillId="8" borderId="0" xfId="0" applyFill="1" applyBorder="1" applyAlignment="1">
      <alignment wrapText="1"/>
    </xf>
    <xf numFmtId="0" fontId="0" fillId="8" borderId="46" xfId="0" applyFill="1" applyBorder="1" applyAlignment="1">
      <alignment wrapText="1"/>
    </xf>
    <xf numFmtId="0" fontId="30" fillId="3" borderId="57" xfId="0" applyFont="1" applyFill="1" applyBorder="1" applyAlignment="1">
      <alignment wrapText="1"/>
    </xf>
    <xf numFmtId="0" fontId="30" fillId="3" borderId="59" xfId="0" applyFont="1" applyFill="1" applyBorder="1" applyAlignment="1">
      <alignment wrapText="1"/>
    </xf>
    <xf numFmtId="0" fontId="30" fillId="0" borderId="59" xfId="0" applyFont="1" applyFill="1" applyBorder="1" applyAlignment="1">
      <alignment wrapText="1"/>
    </xf>
    <xf numFmtId="0" fontId="35" fillId="0" borderId="27" xfId="0" applyFont="1" applyBorder="1" applyAlignment="1">
      <alignment vertical="top" wrapText="1"/>
    </xf>
    <xf numFmtId="0" fontId="0" fillId="0" borderId="0" xfId="0" applyBorder="1" applyAlignment="1">
      <alignment wrapText="1"/>
    </xf>
    <xf numFmtId="0" fontId="40" fillId="8" borderId="46" xfId="0" applyFont="1" applyFill="1" applyBorder="1" applyAlignment="1">
      <alignment wrapText="1"/>
    </xf>
    <xf numFmtId="0" fontId="2" fillId="0" borderId="1" xfId="3" applyBorder="1" applyAlignment="1">
      <alignment vertical="top" wrapText="1"/>
    </xf>
    <xf numFmtId="0" fontId="2" fillId="0" borderId="17" xfId="3" applyBorder="1" applyAlignment="1">
      <alignment vertical="top" wrapText="1"/>
    </xf>
    <xf numFmtId="0" fontId="12" fillId="0" borderId="34" xfId="3" applyFont="1" applyFill="1" applyBorder="1" applyAlignment="1">
      <alignment vertical="top" wrapText="1"/>
    </xf>
    <xf numFmtId="0" fontId="8" fillId="0" borderId="0" xfId="3" applyFont="1" applyFill="1" applyAlignment="1">
      <alignment vertical="top" wrapText="1"/>
    </xf>
    <xf numFmtId="0" fontId="8" fillId="0" borderId="21" xfId="3" applyFont="1" applyFill="1" applyBorder="1" applyAlignment="1">
      <alignment vertical="distributed" wrapText="1"/>
    </xf>
    <xf numFmtId="0" fontId="8" fillId="0" borderId="24" xfId="3" applyFont="1" applyFill="1" applyBorder="1" applyAlignment="1">
      <alignment horizontal="justify" vertical="distributed" wrapText="1"/>
    </xf>
    <xf numFmtId="0" fontId="14" fillId="0" borderId="24" xfId="3" applyFont="1" applyFill="1" applyBorder="1" applyAlignment="1">
      <alignment vertical="distributed" wrapText="1"/>
    </xf>
    <xf numFmtId="0" fontId="14" fillId="0" borderId="24" xfId="3" applyFont="1" applyFill="1" applyBorder="1" applyAlignment="1">
      <alignment horizontal="justify" vertical="distributed" wrapText="1"/>
    </xf>
    <xf numFmtId="0" fontId="12" fillId="0" borderId="21" xfId="3" applyFont="1" applyFill="1" applyBorder="1" applyAlignment="1">
      <alignment wrapText="1"/>
    </xf>
    <xf numFmtId="0" fontId="8" fillId="0" borderId="1" xfId="3" applyFont="1" applyBorder="1" applyAlignment="1">
      <alignment wrapText="1"/>
    </xf>
    <xf numFmtId="0" fontId="0" fillId="0" borderId="1" xfId="0" applyBorder="1" applyAlignment="1">
      <alignment wrapText="1"/>
    </xf>
    <xf numFmtId="0" fontId="0" fillId="0" borderId="17" xfId="0" applyBorder="1" applyAlignment="1">
      <alignment wrapText="1"/>
    </xf>
    <xf numFmtId="0" fontId="12" fillId="2" borderId="29" xfId="3" applyFont="1" applyFill="1" applyBorder="1" applyAlignment="1">
      <alignment horizontal="center" vertical="top" wrapText="1"/>
    </xf>
    <xf numFmtId="0" fontId="12" fillId="0" borderId="74" xfId="0" applyFont="1" applyFill="1" applyBorder="1" applyAlignment="1">
      <alignment horizontal="left" wrapText="1"/>
    </xf>
    <xf numFmtId="0" fontId="8" fillId="0" borderId="24" xfId="0" applyFont="1" applyBorder="1" applyAlignment="1">
      <alignment wrapText="1"/>
    </xf>
    <xf numFmtId="0" fontId="12" fillId="0" borderId="21" xfId="0" applyFont="1" applyBorder="1" applyAlignment="1">
      <alignment wrapText="1"/>
    </xf>
    <xf numFmtId="0" fontId="8" fillId="0" borderId="24" xfId="0" applyFont="1" applyBorder="1" applyAlignment="1">
      <alignment horizontal="justify" vertical="distributed" wrapText="1"/>
    </xf>
    <xf numFmtId="0" fontId="8" fillId="0" borderId="24" xfId="0" applyFont="1" applyBorder="1" applyAlignment="1">
      <alignment vertical="distributed" wrapText="1"/>
    </xf>
    <xf numFmtId="0" fontId="12" fillId="0" borderId="24" xfId="0" applyFont="1" applyBorder="1" applyAlignment="1">
      <alignment vertical="distributed" wrapText="1"/>
    </xf>
    <xf numFmtId="0" fontId="8" fillId="0" borderId="1" xfId="0" applyFont="1" applyBorder="1" applyAlignment="1">
      <alignment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xf numFmtId="0" fontId="8" fillId="0" borderId="24" xfId="0" applyFont="1" applyBorder="1" applyAlignment="1">
      <alignment horizontal="justify" vertical="top"/>
    </xf>
    <xf numFmtId="0" fontId="8" fillId="0" borderId="24" xfId="0" applyFont="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80" xfId="0" applyFont="1" applyFill="1" applyBorder="1" applyAlignment="1">
      <alignment horizontal="left" vertical="top" wrapText="1"/>
    </xf>
    <xf numFmtId="0" fontId="28" fillId="7" borderId="81" xfId="0" applyFont="1" applyFill="1" applyBorder="1" applyAlignment="1">
      <alignment horizontal="left" vertical="top" wrapText="1"/>
    </xf>
    <xf numFmtId="0" fontId="28" fillId="7" borderId="8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8" fillId="7" borderId="83" xfId="0" applyFont="1" applyFill="1" applyBorder="1" applyAlignment="1">
      <alignment horizontal="left" vertical="top" wrapText="1"/>
    </xf>
    <xf numFmtId="0" fontId="29" fillId="9" borderId="77" xfId="0" applyFont="1" applyFill="1" applyBorder="1" applyAlignment="1">
      <alignment horizontal="left" vertical="top" wrapText="1"/>
    </xf>
    <xf numFmtId="0" fontId="29" fillId="9" borderId="78" xfId="0" applyFont="1" applyFill="1" applyBorder="1" applyAlignment="1">
      <alignment horizontal="left" vertical="top" wrapText="1"/>
    </xf>
    <xf numFmtId="0" fontId="29" fillId="9" borderId="79"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10"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F27" sqref="F27"/>
    </sheetView>
  </sheetViews>
  <sheetFormatPr defaultRowHeight="14.4" x14ac:dyDescent="0.3"/>
  <cols>
    <col min="9" max="9" width="9.109375" customWidth="1"/>
  </cols>
  <sheetData>
    <row r="5" spans="1:9" ht="25.8" x14ac:dyDescent="0.3">
      <c r="A5" s="468" t="s">
        <v>9</v>
      </c>
      <c r="B5" s="468"/>
      <c r="C5" s="468"/>
      <c r="D5" s="468"/>
      <c r="E5" s="468"/>
      <c r="F5" s="468"/>
      <c r="G5" s="468"/>
      <c r="H5" s="468"/>
      <c r="I5" s="468"/>
    </row>
    <row r="16" spans="1:9" ht="57.75" customHeight="1" x14ac:dyDescent="0.3">
      <c r="A16" s="470" t="s">
        <v>1099</v>
      </c>
      <c r="B16" s="470"/>
      <c r="C16" s="470"/>
      <c r="D16" s="470"/>
      <c r="E16" s="470"/>
      <c r="F16" s="470"/>
      <c r="G16" s="470"/>
      <c r="H16" s="470"/>
      <c r="I16" s="470"/>
    </row>
    <row r="32" spans="1:9" x14ac:dyDescent="0.3">
      <c r="A32" s="469" t="s">
        <v>176</v>
      </c>
      <c r="B32" s="469"/>
      <c r="C32" s="469"/>
      <c r="D32" s="469"/>
      <c r="E32" s="469"/>
      <c r="F32" s="469"/>
      <c r="G32" s="469"/>
      <c r="H32" s="469"/>
      <c r="I32" s="469"/>
    </row>
    <row r="34" spans="1:9" x14ac:dyDescent="0.3">
      <c r="A34" s="469"/>
      <c r="B34" s="469"/>
      <c r="C34" s="469"/>
      <c r="D34" s="469"/>
      <c r="E34" s="469"/>
      <c r="F34" s="469"/>
      <c r="G34" s="469"/>
      <c r="H34" s="469"/>
      <c r="I34" s="469"/>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view="pageBreakPreview" zoomScaleNormal="100" zoomScaleSheetLayoutView="100" workbookViewId="0">
      <pane ySplit="7" topLeftCell="A71" activePane="bottomLeft" state="frozen"/>
      <selection activeCell="W7" sqref="W7"/>
      <selection pane="bottomLeft" activeCell="A26" sqref="A26"/>
    </sheetView>
  </sheetViews>
  <sheetFormatPr defaultRowHeight="14.4" x14ac:dyDescent="0.3"/>
  <cols>
    <col min="1" max="1" width="9.109375" customWidth="1"/>
    <col min="2" max="2" width="76" style="428" customWidth="1"/>
    <col min="3" max="3" width="6.6640625" customWidth="1"/>
    <col min="4" max="4" width="9.6640625" bestFit="1" customWidth="1"/>
    <col min="5" max="5" width="13.109375" customWidth="1"/>
    <col min="6" max="6" width="17.5546875" customWidth="1"/>
    <col min="7" max="7" width="9.6640625" bestFit="1" customWidth="1"/>
  </cols>
  <sheetData>
    <row r="2" spans="1:7" x14ac:dyDescent="0.3">
      <c r="A2" s="86" t="str">
        <f>'Cover Page'!A16:I16</f>
        <v>WATER SUPPLY &amp; SEWERAGE SYSTEM IN L.KUNAHANDHOO</v>
      </c>
    </row>
    <row r="3" spans="1:7" x14ac:dyDescent="0.3">
      <c r="A3" s="86" t="s">
        <v>1075</v>
      </c>
    </row>
    <row r="4" spans="1:7" x14ac:dyDescent="0.3">
      <c r="A4" s="87" t="s">
        <v>8</v>
      </c>
    </row>
    <row r="7" spans="1:7" ht="25.2" x14ac:dyDescent="0.3">
      <c r="A7" s="209" t="s">
        <v>698</v>
      </c>
      <c r="B7" s="210" t="s">
        <v>1</v>
      </c>
      <c r="C7" s="395" t="s">
        <v>11</v>
      </c>
      <c r="D7" s="396" t="s">
        <v>12</v>
      </c>
      <c r="E7" s="211" t="s">
        <v>178</v>
      </c>
      <c r="F7" s="212" t="s">
        <v>179</v>
      </c>
      <c r="G7" s="212" t="s">
        <v>699</v>
      </c>
    </row>
    <row r="8" spans="1:7" ht="15" thickBot="1" x14ac:dyDescent="0.35">
      <c r="A8" s="213">
        <v>1</v>
      </c>
      <c r="B8" s="492" t="s">
        <v>1059</v>
      </c>
      <c r="C8" s="493"/>
      <c r="D8" s="493"/>
      <c r="E8" s="494"/>
      <c r="F8" s="214"/>
      <c r="G8" s="214"/>
    </row>
    <row r="9" spans="1:7" ht="15" thickTop="1" x14ac:dyDescent="0.3">
      <c r="A9" s="215"/>
      <c r="B9" s="216"/>
      <c r="C9" s="217"/>
      <c r="D9" s="218"/>
      <c r="E9" s="219"/>
      <c r="F9" s="220"/>
      <c r="G9" s="220"/>
    </row>
    <row r="10" spans="1:7" x14ac:dyDescent="0.3">
      <c r="A10" s="215">
        <v>1</v>
      </c>
      <c r="B10" s="216" t="s">
        <v>73</v>
      </c>
      <c r="C10" s="217"/>
      <c r="D10" s="218"/>
      <c r="E10" s="221"/>
      <c r="F10" s="222"/>
      <c r="G10" s="222"/>
    </row>
    <row r="11" spans="1:7" x14ac:dyDescent="0.3">
      <c r="A11" s="215"/>
      <c r="B11" s="224" t="s">
        <v>700</v>
      </c>
      <c r="C11" s="217"/>
      <c r="D11" s="218"/>
      <c r="E11" s="221"/>
      <c r="F11" s="222"/>
      <c r="G11" s="222"/>
    </row>
    <row r="12" spans="1:7" x14ac:dyDescent="0.3">
      <c r="A12" s="215"/>
      <c r="B12" s="224" t="s">
        <v>701</v>
      </c>
      <c r="C12" s="217"/>
      <c r="D12" s="218"/>
      <c r="E12" s="221"/>
      <c r="F12" s="222"/>
      <c r="G12" s="222"/>
    </row>
    <row r="13" spans="1:7" x14ac:dyDescent="0.3">
      <c r="A13" s="215"/>
      <c r="B13" s="224" t="s">
        <v>702</v>
      </c>
      <c r="C13" s="217"/>
      <c r="D13" s="218"/>
      <c r="E13" s="221"/>
      <c r="F13" s="222"/>
      <c r="G13" s="222"/>
    </row>
    <row r="14" spans="1:7" x14ac:dyDescent="0.3">
      <c r="A14" s="215"/>
      <c r="B14" s="224" t="s">
        <v>703</v>
      </c>
      <c r="C14" s="217"/>
      <c r="D14" s="218"/>
      <c r="E14" s="221"/>
      <c r="F14" s="222"/>
      <c r="G14" s="222"/>
    </row>
    <row r="15" spans="1:7" x14ac:dyDescent="0.3">
      <c r="A15" s="215"/>
      <c r="B15" s="224" t="s">
        <v>704</v>
      </c>
      <c r="C15" s="217"/>
      <c r="D15" s="218"/>
      <c r="E15" s="221"/>
      <c r="F15" s="222"/>
      <c r="G15" s="222"/>
    </row>
    <row r="16" spans="1:7" x14ac:dyDescent="0.3">
      <c r="A16" s="215"/>
      <c r="B16" s="224" t="s">
        <v>705</v>
      </c>
      <c r="C16" s="217"/>
      <c r="D16" s="218"/>
      <c r="E16" s="221"/>
      <c r="F16" s="222"/>
      <c r="G16" s="222"/>
    </row>
    <row r="17" spans="1:7" x14ac:dyDescent="0.3">
      <c r="A17" s="215"/>
      <c r="B17" s="224" t="s">
        <v>706</v>
      </c>
      <c r="C17" s="217"/>
      <c r="D17" s="218"/>
      <c r="E17" s="221"/>
      <c r="F17" s="222"/>
      <c r="G17" s="222"/>
    </row>
    <row r="18" spans="1:7" x14ac:dyDescent="0.3">
      <c r="A18" s="215"/>
      <c r="B18" s="224" t="s">
        <v>707</v>
      </c>
      <c r="C18" s="217"/>
      <c r="D18" s="218"/>
      <c r="E18" s="221"/>
      <c r="F18" s="222"/>
      <c r="G18" s="222"/>
    </row>
    <row r="19" spans="1:7" x14ac:dyDescent="0.3">
      <c r="A19" s="215"/>
      <c r="B19" s="224" t="s">
        <v>708</v>
      </c>
      <c r="C19" s="217"/>
      <c r="D19" s="218"/>
      <c r="E19" s="221"/>
      <c r="F19" s="222"/>
      <c r="G19" s="222"/>
    </row>
    <row r="20" spans="1:7" x14ac:dyDescent="0.3">
      <c r="A20" s="215"/>
      <c r="B20" s="224" t="s">
        <v>709</v>
      </c>
      <c r="C20" s="217"/>
      <c r="D20" s="218"/>
      <c r="E20" s="221"/>
      <c r="F20" s="222"/>
      <c r="G20" s="222"/>
    </row>
    <row r="21" spans="1:7" x14ac:dyDescent="0.3">
      <c r="A21" s="223"/>
      <c r="B21" s="224" t="s">
        <v>710</v>
      </c>
      <c r="C21" s="224"/>
      <c r="D21" s="224"/>
      <c r="E21" s="224"/>
      <c r="F21" s="225"/>
      <c r="G21" s="225"/>
    </row>
    <row r="22" spans="1:7" x14ac:dyDescent="0.3">
      <c r="A22" s="223"/>
      <c r="B22" s="224" t="s">
        <v>711</v>
      </c>
      <c r="C22" s="224"/>
      <c r="D22" s="224"/>
      <c r="E22" s="224"/>
      <c r="F22" s="225"/>
      <c r="G22" s="225"/>
    </row>
    <row r="23" spans="1:7" x14ac:dyDescent="0.3">
      <c r="A23" s="223"/>
      <c r="B23" s="224"/>
      <c r="C23" s="224"/>
      <c r="D23" s="224"/>
      <c r="E23" s="224"/>
      <c r="F23" s="225"/>
      <c r="G23" s="225"/>
    </row>
    <row r="24" spans="1:7" x14ac:dyDescent="0.3">
      <c r="A24" s="235"/>
      <c r="B24" s="230"/>
      <c r="C24" s="231"/>
      <c r="D24" s="232"/>
      <c r="E24" s="233"/>
      <c r="F24" s="234" t="str">
        <f t="shared" ref="F24:F27" si="0">IF(E24="",IF(D24="","",D24*E24),D24*E24)</f>
        <v/>
      </c>
      <c r="G24" s="234" t="str">
        <f t="shared" ref="G24:G26" si="1">+IF(D24="","",(D24*E24+D24*F24))</f>
        <v/>
      </c>
    </row>
    <row r="25" spans="1:7" x14ac:dyDescent="0.3">
      <c r="A25" s="226">
        <v>1.1000000000000001</v>
      </c>
      <c r="B25" s="236" t="s">
        <v>714</v>
      </c>
      <c r="C25" s="227"/>
      <c r="D25" s="232"/>
      <c r="E25" s="228"/>
      <c r="F25" s="234" t="str">
        <f t="shared" si="0"/>
        <v/>
      </c>
      <c r="G25" s="234" t="str">
        <f t="shared" si="1"/>
        <v/>
      </c>
    </row>
    <row r="26" spans="1:7" x14ac:dyDescent="0.3">
      <c r="A26" s="229" t="s">
        <v>712</v>
      </c>
      <c r="B26" s="237" t="s">
        <v>715</v>
      </c>
      <c r="C26" s="238" t="s">
        <v>51</v>
      </c>
      <c r="D26" s="232">
        <v>1</v>
      </c>
      <c r="E26" s="233"/>
      <c r="F26" s="234"/>
      <c r="G26" s="234">
        <f t="shared" si="1"/>
        <v>0</v>
      </c>
    </row>
    <row r="27" spans="1:7" x14ac:dyDescent="0.3">
      <c r="A27" s="229"/>
      <c r="B27" s="237"/>
      <c r="C27" s="239"/>
      <c r="D27" s="240"/>
      <c r="E27" s="241"/>
      <c r="F27" s="242" t="str">
        <f t="shared" si="0"/>
        <v/>
      </c>
      <c r="G27" s="242" t="str">
        <f>+IF(D27="","",(D27*E27+D27*F27))</f>
        <v/>
      </c>
    </row>
    <row r="28" spans="1:7" x14ac:dyDescent="0.3">
      <c r="A28" s="243" t="s">
        <v>716</v>
      </c>
      <c r="B28" s="429"/>
      <c r="C28" s="244"/>
      <c r="D28" s="244"/>
      <c r="E28" s="244"/>
      <c r="F28" s="245"/>
      <c r="G28" s="245">
        <f>+SUM(G24:G26)</f>
        <v>0</v>
      </c>
    </row>
    <row r="29" spans="1:7" ht="15" thickBot="1" x14ac:dyDescent="0.35">
      <c r="A29" s="213">
        <v>2</v>
      </c>
      <c r="B29" s="495" t="s">
        <v>1060</v>
      </c>
      <c r="C29" s="496"/>
      <c r="D29" s="496"/>
      <c r="E29" s="497"/>
      <c r="F29" s="214"/>
      <c r="G29" s="214"/>
    </row>
    <row r="30" spans="1:7" ht="15" thickTop="1" x14ac:dyDescent="0.3">
      <c r="A30" s="246">
        <v>2</v>
      </c>
      <c r="B30" s="247" t="s">
        <v>501</v>
      </c>
      <c r="C30" s="248"/>
      <c r="D30" s="249"/>
      <c r="E30" s="250"/>
      <c r="F30" s="251"/>
      <c r="G30" s="251"/>
    </row>
    <row r="31" spans="1:7" ht="37.799999999999997" x14ac:dyDescent="0.3">
      <c r="A31" s="252" t="s">
        <v>718</v>
      </c>
      <c r="B31" s="253" t="s">
        <v>719</v>
      </c>
      <c r="C31" s="422"/>
      <c r="D31" s="254"/>
      <c r="E31" s="255"/>
      <c r="F31" s="256"/>
      <c r="G31" s="256"/>
    </row>
    <row r="32" spans="1:7" x14ac:dyDescent="0.3">
      <c r="A32" s="257"/>
      <c r="B32" s="489" t="s">
        <v>717</v>
      </c>
      <c r="C32" s="490"/>
      <c r="D32" s="490"/>
      <c r="E32" s="491"/>
      <c r="F32" s="258"/>
      <c r="G32" s="258"/>
    </row>
    <row r="33" spans="1:7" x14ac:dyDescent="0.3">
      <c r="A33" s="259"/>
      <c r="B33" s="236"/>
      <c r="C33" s="248"/>
      <c r="D33" s="249"/>
      <c r="E33" s="250"/>
      <c r="F33" s="242" t="str">
        <f t="shared" ref="F33:G34" si="2">IF(E33="",IF(D33="","",D33*E33),D33*E33)</f>
        <v/>
      </c>
      <c r="G33" s="242" t="str">
        <f t="shared" si="2"/>
        <v/>
      </c>
    </row>
    <row r="34" spans="1:7" x14ac:dyDescent="0.3">
      <c r="A34" s="260">
        <v>2.1</v>
      </c>
      <c r="B34" s="236" t="s">
        <v>720</v>
      </c>
      <c r="C34" s="248"/>
      <c r="D34" s="249"/>
      <c r="E34" s="261"/>
      <c r="F34" s="242" t="str">
        <f t="shared" si="2"/>
        <v/>
      </c>
      <c r="G34" s="242" t="str">
        <f t="shared" ref="G34:G44" si="3">+IF(D34="","",(D34*E34+D34*F34))</f>
        <v/>
      </c>
    </row>
    <row r="35" spans="1:7" ht="15" x14ac:dyDescent="0.3">
      <c r="A35" s="260"/>
      <c r="B35" s="253" t="s">
        <v>721</v>
      </c>
      <c r="C35" s="248" t="s">
        <v>722</v>
      </c>
      <c r="D35" s="262">
        <v>0.97175</v>
      </c>
      <c r="E35" s="255"/>
      <c r="F35" s="234"/>
      <c r="G35" s="234">
        <f t="shared" si="3"/>
        <v>0</v>
      </c>
    </row>
    <row r="36" spans="1:7" ht="15" x14ac:dyDescent="0.3">
      <c r="A36" s="260"/>
      <c r="B36" s="253" t="s">
        <v>723</v>
      </c>
      <c r="C36" s="248" t="s">
        <v>722</v>
      </c>
      <c r="D36" s="262">
        <v>16.274999999999999</v>
      </c>
      <c r="E36" s="255"/>
      <c r="F36" s="234"/>
      <c r="G36" s="234">
        <f t="shared" si="3"/>
        <v>0</v>
      </c>
    </row>
    <row r="37" spans="1:7" ht="15" x14ac:dyDescent="0.3">
      <c r="A37" s="260"/>
      <c r="B37" s="421" t="s">
        <v>724</v>
      </c>
      <c r="C37" s="248" t="s">
        <v>722</v>
      </c>
      <c r="D37" s="262">
        <v>6.78</v>
      </c>
      <c r="E37" s="255"/>
      <c r="F37" s="234"/>
      <c r="G37" s="234">
        <f t="shared" si="3"/>
        <v>0</v>
      </c>
    </row>
    <row r="38" spans="1:7" x14ac:dyDescent="0.3">
      <c r="A38" s="260"/>
      <c r="B38" s="421"/>
      <c r="C38" s="248"/>
      <c r="D38" s="262"/>
      <c r="E38" s="255"/>
      <c r="F38" s="234"/>
      <c r="G38" s="234" t="str">
        <f t="shared" si="3"/>
        <v/>
      </c>
    </row>
    <row r="39" spans="1:7" x14ac:dyDescent="0.3">
      <c r="A39" s="260">
        <v>2.2000000000000002</v>
      </c>
      <c r="B39" s="236" t="s">
        <v>42</v>
      </c>
      <c r="C39" s="248"/>
      <c r="D39" s="254"/>
      <c r="E39" s="255"/>
      <c r="F39" s="234"/>
      <c r="G39" s="234" t="str">
        <f t="shared" si="3"/>
        <v/>
      </c>
    </row>
    <row r="40" spans="1:7" x14ac:dyDescent="0.3">
      <c r="A40" s="260"/>
      <c r="B40" s="263" t="s">
        <v>715</v>
      </c>
      <c r="C40" s="422" t="s">
        <v>51</v>
      </c>
      <c r="D40" s="254">
        <v>1</v>
      </c>
      <c r="E40" s="255"/>
      <c r="F40" s="234"/>
      <c r="G40" s="234">
        <f t="shared" si="3"/>
        <v>0</v>
      </c>
    </row>
    <row r="41" spans="1:7" x14ac:dyDescent="0.3">
      <c r="A41" s="260"/>
      <c r="B41" s="263"/>
      <c r="C41" s="248"/>
      <c r="D41" s="264"/>
      <c r="E41" s="255"/>
      <c r="F41" s="234"/>
      <c r="G41" s="234" t="str">
        <f t="shared" si="3"/>
        <v/>
      </c>
    </row>
    <row r="42" spans="1:7" x14ac:dyDescent="0.3">
      <c r="A42" s="260">
        <v>2.2999999999999998</v>
      </c>
      <c r="B42" s="236" t="s">
        <v>725</v>
      </c>
      <c r="C42" s="248"/>
      <c r="D42" s="264"/>
      <c r="E42" s="255"/>
      <c r="F42" s="234"/>
      <c r="G42" s="234" t="str">
        <f t="shared" si="3"/>
        <v/>
      </c>
    </row>
    <row r="43" spans="1:7" x14ac:dyDescent="0.3">
      <c r="A43" s="265"/>
      <c r="B43" s="263" t="s">
        <v>726</v>
      </c>
      <c r="C43" s="248" t="s">
        <v>727</v>
      </c>
      <c r="D43" s="262">
        <v>10.466749999999998</v>
      </c>
      <c r="E43" s="255"/>
      <c r="F43" s="234"/>
      <c r="G43" s="234">
        <f t="shared" si="3"/>
        <v>0</v>
      </c>
    </row>
    <row r="44" spans="1:7" x14ac:dyDescent="0.3">
      <c r="A44" s="265"/>
      <c r="B44" s="263"/>
      <c r="C44" s="248"/>
      <c r="D44" s="266"/>
      <c r="E44" s="261"/>
      <c r="F44" s="242"/>
      <c r="G44" s="242" t="str">
        <f t="shared" si="3"/>
        <v/>
      </c>
    </row>
    <row r="45" spans="1:7" x14ac:dyDescent="0.3">
      <c r="A45" s="267" t="s">
        <v>728</v>
      </c>
      <c r="B45" s="430"/>
      <c r="C45" s="268"/>
      <c r="D45" s="268"/>
      <c r="E45" s="268"/>
      <c r="F45" s="269"/>
      <c r="G45" s="269">
        <f>SUM(G35:G43)</f>
        <v>0</v>
      </c>
    </row>
    <row r="46" spans="1:7" ht="15" thickBot="1" x14ac:dyDescent="0.35">
      <c r="A46" s="213">
        <v>3</v>
      </c>
      <c r="B46" s="492" t="s">
        <v>1061</v>
      </c>
      <c r="C46" s="493"/>
      <c r="D46" s="493"/>
      <c r="E46" s="494"/>
      <c r="F46" s="214"/>
      <c r="G46" s="214"/>
    </row>
    <row r="47" spans="1:7" ht="15" thickTop="1" x14ac:dyDescent="0.3">
      <c r="A47" s="257">
        <v>3.1</v>
      </c>
      <c r="B47" s="498" t="s">
        <v>182</v>
      </c>
      <c r="C47" s="499"/>
      <c r="D47" s="499"/>
      <c r="E47" s="500"/>
      <c r="F47" s="258"/>
      <c r="G47" s="258">
        <f>+G56</f>
        <v>0</v>
      </c>
    </row>
    <row r="48" spans="1:7" ht="37.799999999999997" x14ac:dyDescent="0.3">
      <c r="A48" s="270" t="s">
        <v>718</v>
      </c>
      <c r="B48" s="421" t="s">
        <v>730</v>
      </c>
      <c r="C48" s="422"/>
      <c r="D48" s="254"/>
      <c r="E48" s="255"/>
      <c r="F48" s="256"/>
      <c r="G48" s="234" t="str">
        <f t="shared" ref="G48:G79" si="4">+IF(D48="","",(D48*E48+D48*F48))</f>
        <v/>
      </c>
    </row>
    <row r="49" spans="1:7" ht="37.799999999999997" x14ac:dyDescent="0.3">
      <c r="A49" s="270" t="s">
        <v>731</v>
      </c>
      <c r="B49" s="421" t="s">
        <v>732</v>
      </c>
      <c r="C49" s="422"/>
      <c r="D49" s="254"/>
      <c r="E49" s="255"/>
      <c r="F49" s="256"/>
      <c r="G49" s="234" t="str">
        <f t="shared" si="4"/>
        <v/>
      </c>
    </row>
    <row r="50" spans="1:7" ht="37.799999999999997" x14ac:dyDescent="0.3">
      <c r="A50" s="271" t="s">
        <v>733</v>
      </c>
      <c r="B50" s="421" t="s">
        <v>734</v>
      </c>
      <c r="C50" s="422"/>
      <c r="D50" s="254"/>
      <c r="E50" s="255"/>
      <c r="F50" s="256"/>
      <c r="G50" s="234" t="str">
        <f t="shared" si="4"/>
        <v/>
      </c>
    </row>
    <row r="51" spans="1:7" ht="37.799999999999997" x14ac:dyDescent="0.3">
      <c r="A51" s="271" t="s">
        <v>735</v>
      </c>
      <c r="B51" s="421" t="s">
        <v>736</v>
      </c>
      <c r="C51" s="422"/>
      <c r="D51" s="254"/>
      <c r="E51" s="255"/>
      <c r="F51" s="256"/>
      <c r="G51" s="234" t="str">
        <f t="shared" si="4"/>
        <v/>
      </c>
    </row>
    <row r="52" spans="1:7" ht="25.2" x14ac:dyDescent="0.3">
      <c r="A52" s="271" t="s">
        <v>737</v>
      </c>
      <c r="B52" s="421" t="s">
        <v>738</v>
      </c>
      <c r="C52" s="422"/>
      <c r="D52" s="254"/>
      <c r="E52" s="255"/>
      <c r="F52" s="256"/>
      <c r="G52" s="234" t="str">
        <f t="shared" si="4"/>
        <v/>
      </c>
    </row>
    <row r="53" spans="1:7" ht="25.2" x14ac:dyDescent="0.3">
      <c r="A53" s="271" t="s">
        <v>739</v>
      </c>
      <c r="B53" s="421" t="s">
        <v>740</v>
      </c>
      <c r="C53" s="422"/>
      <c r="D53" s="254"/>
      <c r="E53" s="255"/>
      <c r="F53" s="256"/>
      <c r="G53" s="234" t="str">
        <f t="shared" si="4"/>
        <v/>
      </c>
    </row>
    <row r="54" spans="1:7" x14ac:dyDescent="0.3">
      <c r="A54" s="271" t="s">
        <v>741</v>
      </c>
      <c r="B54" s="421" t="s">
        <v>742</v>
      </c>
      <c r="C54" s="422"/>
      <c r="D54" s="254"/>
      <c r="E54" s="255"/>
      <c r="F54" s="256"/>
      <c r="G54" s="234" t="str">
        <f t="shared" si="4"/>
        <v/>
      </c>
    </row>
    <row r="55" spans="1:7" ht="37.799999999999997" x14ac:dyDescent="0.3">
      <c r="A55" s="271" t="s">
        <v>743</v>
      </c>
      <c r="B55" s="272" t="s">
        <v>744</v>
      </c>
      <c r="C55" s="422"/>
      <c r="D55" s="254"/>
      <c r="E55" s="255"/>
      <c r="F55" s="256"/>
      <c r="G55" s="234" t="str">
        <f t="shared" si="4"/>
        <v/>
      </c>
    </row>
    <row r="56" spans="1:7" x14ac:dyDescent="0.3">
      <c r="A56" s="271" t="s">
        <v>712</v>
      </c>
      <c r="B56" s="421" t="s">
        <v>745</v>
      </c>
      <c r="C56" s="422" t="s">
        <v>51</v>
      </c>
      <c r="D56" s="254">
        <v>1</v>
      </c>
      <c r="E56" s="255"/>
      <c r="F56" s="234"/>
      <c r="G56" s="234">
        <f t="shared" si="4"/>
        <v>0</v>
      </c>
    </row>
    <row r="57" spans="1:7" x14ac:dyDescent="0.3">
      <c r="A57" s="273"/>
      <c r="B57" s="274"/>
      <c r="C57" s="275"/>
      <c r="D57" s="276"/>
      <c r="E57" s="277"/>
      <c r="F57" s="278"/>
      <c r="G57" s="242" t="str">
        <f t="shared" si="4"/>
        <v/>
      </c>
    </row>
    <row r="58" spans="1:7" x14ac:dyDescent="0.3">
      <c r="A58" s="257">
        <v>3.2</v>
      </c>
      <c r="B58" s="489" t="s">
        <v>717</v>
      </c>
      <c r="C58" s="490"/>
      <c r="D58" s="490"/>
      <c r="E58" s="491"/>
      <c r="F58" s="258"/>
      <c r="G58" s="258">
        <f>SUM(G61:G79)</f>
        <v>0</v>
      </c>
    </row>
    <row r="59" spans="1:7" x14ac:dyDescent="0.3">
      <c r="A59" s="279"/>
      <c r="B59" s="236"/>
      <c r="C59" s="248"/>
      <c r="D59" s="249"/>
      <c r="E59" s="250"/>
      <c r="F59" s="220"/>
      <c r="G59" s="220"/>
    </row>
    <row r="60" spans="1:7" x14ac:dyDescent="0.3">
      <c r="A60" s="280" t="s">
        <v>712</v>
      </c>
      <c r="B60" s="236" t="s">
        <v>746</v>
      </c>
      <c r="C60" s="422"/>
      <c r="D60" s="422"/>
      <c r="E60" s="255"/>
      <c r="F60" s="234" t="str">
        <f t="shared" ref="F60" si="5">IF(E60="",IF(D60="","",D60*E60),D60*E60)</f>
        <v/>
      </c>
      <c r="G60" s="234" t="str">
        <f t="shared" si="4"/>
        <v/>
      </c>
    </row>
    <row r="61" spans="1:7" x14ac:dyDescent="0.3">
      <c r="A61" s="265"/>
      <c r="B61" s="421" t="s">
        <v>747</v>
      </c>
      <c r="C61" s="422" t="s">
        <v>722</v>
      </c>
      <c r="D61" s="254">
        <v>2.2999999999999998</v>
      </c>
      <c r="E61" s="255"/>
      <c r="F61" s="234"/>
      <c r="G61" s="234">
        <f t="shared" si="4"/>
        <v>0</v>
      </c>
    </row>
    <row r="62" spans="1:7" x14ac:dyDescent="0.3">
      <c r="A62" s="265"/>
      <c r="B62" s="281"/>
      <c r="C62" s="422"/>
      <c r="D62" s="254"/>
      <c r="E62" s="255"/>
      <c r="F62" s="234"/>
      <c r="G62" s="234" t="str">
        <f t="shared" si="4"/>
        <v/>
      </c>
    </row>
    <row r="63" spans="1:7" x14ac:dyDescent="0.3">
      <c r="A63" s="280" t="s">
        <v>748</v>
      </c>
      <c r="B63" s="236" t="s">
        <v>749</v>
      </c>
      <c r="C63" s="422"/>
      <c r="D63" s="422"/>
      <c r="E63" s="255"/>
      <c r="F63" s="234"/>
      <c r="G63" s="234" t="str">
        <f t="shared" si="4"/>
        <v/>
      </c>
    </row>
    <row r="64" spans="1:7" x14ac:dyDescent="0.3">
      <c r="A64" s="265"/>
      <c r="B64" s="421" t="s">
        <v>750</v>
      </c>
      <c r="C64" s="422" t="s">
        <v>722</v>
      </c>
      <c r="D64" s="254">
        <v>7.919999999999999</v>
      </c>
      <c r="E64" s="255"/>
      <c r="F64" s="234"/>
      <c r="G64" s="234">
        <f t="shared" si="4"/>
        <v>0</v>
      </c>
    </row>
    <row r="65" spans="1:7" x14ac:dyDescent="0.3">
      <c r="A65" s="280"/>
      <c r="B65" s="263" t="s">
        <v>751</v>
      </c>
      <c r="C65" s="422"/>
      <c r="D65" s="254"/>
      <c r="E65" s="255"/>
      <c r="F65" s="234"/>
      <c r="G65" s="234" t="str">
        <f t="shared" si="4"/>
        <v/>
      </c>
    </row>
    <row r="66" spans="1:7" x14ac:dyDescent="0.3">
      <c r="A66" s="265"/>
      <c r="B66" s="281" t="s">
        <v>752</v>
      </c>
      <c r="C66" s="422" t="s">
        <v>753</v>
      </c>
      <c r="D66" s="254">
        <v>313.28000000000003</v>
      </c>
      <c r="E66" s="255"/>
      <c r="F66" s="234"/>
      <c r="G66" s="234">
        <f t="shared" si="4"/>
        <v>0</v>
      </c>
    </row>
    <row r="67" spans="1:7" x14ac:dyDescent="0.3">
      <c r="A67" s="280"/>
      <c r="B67" s="263" t="s">
        <v>754</v>
      </c>
      <c r="C67" s="422" t="s">
        <v>51</v>
      </c>
      <c r="D67" s="254">
        <v>1</v>
      </c>
      <c r="E67" s="255"/>
      <c r="F67" s="234"/>
      <c r="G67" s="234">
        <f t="shared" si="4"/>
        <v>0</v>
      </c>
    </row>
    <row r="68" spans="1:7" x14ac:dyDescent="0.3">
      <c r="A68" s="265" t="s">
        <v>755</v>
      </c>
      <c r="B68" s="272" t="s">
        <v>756</v>
      </c>
      <c r="C68" s="422"/>
      <c r="D68" s="422"/>
      <c r="E68" s="255"/>
      <c r="F68" s="234"/>
      <c r="G68" s="234" t="str">
        <f t="shared" si="4"/>
        <v/>
      </c>
    </row>
    <row r="69" spans="1:7" ht="25.2" x14ac:dyDescent="0.3">
      <c r="A69" s="265"/>
      <c r="B69" s="421" t="s">
        <v>757</v>
      </c>
      <c r="C69" s="422" t="s">
        <v>758</v>
      </c>
      <c r="D69" s="254">
        <v>10.319999999999999</v>
      </c>
      <c r="E69" s="255"/>
      <c r="F69" s="234"/>
      <c r="G69" s="234">
        <f t="shared" si="4"/>
        <v>0</v>
      </c>
    </row>
    <row r="70" spans="1:7" x14ac:dyDescent="0.3">
      <c r="A70" s="265"/>
      <c r="B70" s="263"/>
      <c r="C70" s="422"/>
      <c r="D70" s="264"/>
      <c r="E70" s="255"/>
      <c r="F70" s="234"/>
      <c r="G70" s="234" t="str">
        <f t="shared" si="4"/>
        <v/>
      </c>
    </row>
    <row r="71" spans="1:7" x14ac:dyDescent="0.3">
      <c r="A71" s="280" t="s">
        <v>759</v>
      </c>
      <c r="B71" s="236" t="s">
        <v>760</v>
      </c>
      <c r="C71" s="422"/>
      <c r="D71" s="422"/>
      <c r="E71" s="255"/>
      <c r="F71" s="234"/>
      <c r="G71" s="234" t="str">
        <f t="shared" si="4"/>
        <v/>
      </c>
    </row>
    <row r="72" spans="1:7" x14ac:dyDescent="0.3">
      <c r="A72" s="265"/>
      <c r="B72" s="421" t="s">
        <v>761</v>
      </c>
      <c r="C72" s="422" t="s">
        <v>722</v>
      </c>
      <c r="D72" s="254">
        <v>7.5249999999999995</v>
      </c>
      <c r="E72" s="255"/>
      <c r="F72" s="234"/>
      <c r="G72" s="234">
        <f t="shared" si="4"/>
        <v>0</v>
      </c>
    </row>
    <row r="73" spans="1:7" x14ac:dyDescent="0.3">
      <c r="A73" s="280"/>
      <c r="B73" s="263" t="s">
        <v>751</v>
      </c>
      <c r="C73" s="422"/>
      <c r="D73" s="254"/>
      <c r="E73" s="255"/>
      <c r="F73" s="234"/>
      <c r="G73" s="234" t="str">
        <f t="shared" si="4"/>
        <v/>
      </c>
    </row>
    <row r="74" spans="1:7" x14ac:dyDescent="0.3">
      <c r="A74" s="265"/>
      <c r="B74" s="281" t="s">
        <v>762</v>
      </c>
      <c r="C74" s="422" t="s">
        <v>753</v>
      </c>
      <c r="D74" s="254">
        <v>152.73599999999999</v>
      </c>
      <c r="E74" s="255"/>
      <c r="F74" s="234"/>
      <c r="G74" s="234">
        <f t="shared" si="4"/>
        <v>0</v>
      </c>
    </row>
    <row r="75" spans="1:7" x14ac:dyDescent="0.3">
      <c r="A75" s="265"/>
      <c r="B75" s="281" t="s">
        <v>763</v>
      </c>
      <c r="C75" s="422" t="s">
        <v>753</v>
      </c>
      <c r="D75" s="254">
        <v>459.24</v>
      </c>
      <c r="E75" s="255"/>
      <c r="F75" s="234"/>
      <c r="G75" s="234">
        <f t="shared" si="4"/>
        <v>0</v>
      </c>
    </row>
    <row r="76" spans="1:7" x14ac:dyDescent="0.3">
      <c r="A76" s="265"/>
      <c r="B76" s="281" t="s">
        <v>764</v>
      </c>
      <c r="C76" s="422" t="s">
        <v>19</v>
      </c>
      <c r="D76" s="254">
        <v>1</v>
      </c>
      <c r="E76" s="255"/>
      <c r="F76" s="234"/>
      <c r="G76" s="234">
        <f t="shared" si="4"/>
        <v>0</v>
      </c>
    </row>
    <row r="77" spans="1:7" x14ac:dyDescent="0.3">
      <c r="A77" s="265" t="s">
        <v>765</v>
      </c>
      <c r="B77" s="272" t="s">
        <v>756</v>
      </c>
      <c r="C77" s="422"/>
      <c r="D77" s="422"/>
      <c r="E77" s="255"/>
      <c r="F77" s="234"/>
      <c r="G77" s="234" t="str">
        <f t="shared" si="4"/>
        <v/>
      </c>
    </row>
    <row r="78" spans="1:7" ht="25.2" x14ac:dyDescent="0.3">
      <c r="A78" s="265"/>
      <c r="B78" s="421" t="s">
        <v>757</v>
      </c>
      <c r="C78" s="422" t="s">
        <v>758</v>
      </c>
      <c r="D78" s="254">
        <v>43</v>
      </c>
      <c r="E78" s="255"/>
      <c r="F78" s="234"/>
      <c r="G78" s="234">
        <f t="shared" si="4"/>
        <v>0</v>
      </c>
    </row>
    <row r="79" spans="1:7" x14ac:dyDescent="0.3">
      <c r="A79" s="265"/>
      <c r="B79" s="263"/>
      <c r="C79" s="248"/>
      <c r="D79" s="266"/>
      <c r="E79" s="261"/>
      <c r="F79" s="242"/>
      <c r="G79" s="242" t="str">
        <f t="shared" si="4"/>
        <v/>
      </c>
    </row>
    <row r="80" spans="1:7" x14ac:dyDescent="0.3">
      <c r="A80" s="257">
        <v>3.3</v>
      </c>
      <c r="B80" s="489" t="s">
        <v>766</v>
      </c>
      <c r="C80" s="490"/>
      <c r="D80" s="490"/>
      <c r="E80" s="491"/>
      <c r="F80" s="258"/>
      <c r="G80" s="258">
        <f>SUM(G81:G97)</f>
        <v>0</v>
      </c>
    </row>
    <row r="81" spans="1:7" x14ac:dyDescent="0.3">
      <c r="A81" s="265"/>
      <c r="B81" s="421"/>
      <c r="C81" s="248"/>
      <c r="D81" s="249"/>
      <c r="E81" s="261"/>
      <c r="F81" s="242"/>
      <c r="G81" s="242"/>
    </row>
    <row r="82" spans="1:7" x14ac:dyDescent="0.3">
      <c r="A82" s="280" t="s">
        <v>712</v>
      </c>
      <c r="B82" s="236" t="s">
        <v>767</v>
      </c>
      <c r="C82" s="422"/>
      <c r="D82" s="422"/>
      <c r="E82" s="282"/>
      <c r="F82" s="234"/>
      <c r="G82" s="234" t="str">
        <f t="shared" ref="G82:G97" si="6">+IF(D82="","",(D82*E82+D82*F82))</f>
        <v/>
      </c>
    </row>
    <row r="83" spans="1:7" x14ac:dyDescent="0.3">
      <c r="A83" s="265"/>
      <c r="B83" s="421" t="s">
        <v>750</v>
      </c>
      <c r="C83" s="422" t="s">
        <v>722</v>
      </c>
      <c r="D83" s="254">
        <v>13.375</v>
      </c>
      <c r="E83" s="282"/>
      <c r="F83" s="234"/>
      <c r="G83" s="234">
        <f t="shared" si="6"/>
        <v>0</v>
      </c>
    </row>
    <row r="84" spans="1:7" x14ac:dyDescent="0.3">
      <c r="A84" s="283"/>
      <c r="B84" s="263" t="s">
        <v>751</v>
      </c>
      <c r="C84" s="422"/>
      <c r="D84" s="254"/>
      <c r="E84" s="282"/>
      <c r="F84" s="234" t="str">
        <f t="shared" ref="F84" si="7">IF(E84="",IF(D84="","",D84*E84),D84*E84)</f>
        <v/>
      </c>
      <c r="G84" s="234" t="str">
        <f t="shared" si="6"/>
        <v/>
      </c>
    </row>
    <row r="85" spans="1:7" x14ac:dyDescent="0.3">
      <c r="A85" s="265"/>
      <c r="B85" s="281" t="s">
        <v>768</v>
      </c>
      <c r="C85" s="422" t="s">
        <v>753</v>
      </c>
      <c r="D85" s="254">
        <v>829.25</v>
      </c>
      <c r="E85" s="282"/>
      <c r="F85" s="234"/>
      <c r="G85" s="234">
        <f t="shared" si="6"/>
        <v>0</v>
      </c>
    </row>
    <row r="86" spans="1:7" x14ac:dyDescent="0.3">
      <c r="A86" s="265"/>
      <c r="B86" s="281" t="s">
        <v>769</v>
      </c>
      <c r="C86" s="422" t="s">
        <v>758</v>
      </c>
      <c r="D86" s="254">
        <v>151</v>
      </c>
      <c r="E86" s="282"/>
      <c r="F86" s="234"/>
      <c r="G86" s="234">
        <f t="shared" si="6"/>
        <v>0</v>
      </c>
    </row>
    <row r="87" spans="1:7" x14ac:dyDescent="0.3">
      <c r="A87" s="265"/>
      <c r="B87" s="281"/>
      <c r="C87" s="422"/>
      <c r="D87" s="254"/>
      <c r="E87" s="282"/>
      <c r="F87" s="234"/>
      <c r="G87" s="234" t="str">
        <f t="shared" si="6"/>
        <v/>
      </c>
    </row>
    <row r="88" spans="1:7" x14ac:dyDescent="0.3">
      <c r="A88" s="280" t="s">
        <v>748</v>
      </c>
      <c r="B88" s="284" t="str">
        <f>CONCATENATE("Column ","C1")</f>
        <v>Column C1</v>
      </c>
      <c r="C88" s="422"/>
      <c r="D88" s="254"/>
      <c r="E88" s="282"/>
      <c r="F88" s="234"/>
      <c r="G88" s="234" t="str">
        <f t="shared" si="6"/>
        <v/>
      </c>
    </row>
    <row r="89" spans="1:7" x14ac:dyDescent="0.3">
      <c r="A89" s="265"/>
      <c r="B89" s="421" t="s">
        <v>761</v>
      </c>
      <c r="C89" s="422" t="s">
        <v>722</v>
      </c>
      <c r="D89" s="254">
        <v>2.5200000000000005</v>
      </c>
      <c r="E89" s="255"/>
      <c r="F89" s="234"/>
      <c r="G89" s="234">
        <f t="shared" si="6"/>
        <v>0</v>
      </c>
    </row>
    <row r="90" spans="1:7" x14ac:dyDescent="0.3">
      <c r="A90" s="283"/>
      <c r="B90" s="263" t="s">
        <v>751</v>
      </c>
      <c r="C90" s="422"/>
      <c r="D90" s="254"/>
      <c r="E90" s="255"/>
      <c r="F90" s="234"/>
      <c r="G90" s="234" t="str">
        <f t="shared" si="6"/>
        <v/>
      </c>
    </row>
    <row r="91" spans="1:7" x14ac:dyDescent="0.3">
      <c r="A91" s="265"/>
      <c r="B91" s="281" t="s">
        <v>762</v>
      </c>
      <c r="C91" s="422" t="s">
        <v>753</v>
      </c>
      <c r="D91" s="254">
        <v>74.591999999999999</v>
      </c>
      <c r="E91" s="255"/>
      <c r="F91" s="234"/>
      <c r="G91" s="234">
        <f t="shared" si="6"/>
        <v>0</v>
      </c>
    </row>
    <row r="92" spans="1:7" x14ac:dyDescent="0.3">
      <c r="A92" s="265"/>
      <c r="B92" s="281" t="str">
        <f>CONCATENATE("Steel deformed bars, ",12," mm dia")</f>
        <v>Steel deformed bars, 12 mm dia</v>
      </c>
      <c r="C92" s="422" t="s">
        <v>753</v>
      </c>
      <c r="D92" s="254">
        <v>256.32</v>
      </c>
      <c r="E92" s="255"/>
      <c r="F92" s="234"/>
      <c r="G92" s="234">
        <f t="shared" si="6"/>
        <v>0</v>
      </c>
    </row>
    <row r="93" spans="1:7" x14ac:dyDescent="0.3">
      <c r="A93" s="265"/>
      <c r="B93" s="281" t="s">
        <v>764</v>
      </c>
      <c r="C93" s="422" t="s">
        <v>19</v>
      </c>
      <c r="D93" s="254">
        <v>1</v>
      </c>
      <c r="E93" s="255"/>
      <c r="F93" s="234"/>
      <c r="G93" s="234">
        <f t="shared" si="6"/>
        <v>0</v>
      </c>
    </row>
    <row r="94" spans="1:7" x14ac:dyDescent="0.3">
      <c r="A94" s="265"/>
      <c r="B94" s="281"/>
      <c r="C94" s="422"/>
      <c r="D94" s="254"/>
      <c r="E94" s="255"/>
      <c r="F94" s="234"/>
      <c r="G94" s="234" t="str">
        <f t="shared" si="6"/>
        <v/>
      </c>
    </row>
    <row r="95" spans="1:7" x14ac:dyDescent="0.3">
      <c r="A95" s="265" t="s">
        <v>755</v>
      </c>
      <c r="B95" s="272" t="s">
        <v>756</v>
      </c>
      <c r="C95" s="422"/>
      <c r="D95" s="254"/>
      <c r="E95" s="255"/>
      <c r="F95" s="234"/>
      <c r="G95" s="234" t="str">
        <f t="shared" si="6"/>
        <v/>
      </c>
    </row>
    <row r="96" spans="1:7" ht="25.2" x14ac:dyDescent="0.3">
      <c r="A96" s="265"/>
      <c r="B96" s="421" t="s">
        <v>757</v>
      </c>
      <c r="C96" s="285" t="s">
        <v>758</v>
      </c>
      <c r="D96" s="286">
        <v>50.400000000000006</v>
      </c>
      <c r="E96" s="255"/>
      <c r="F96" s="234"/>
      <c r="G96" s="234">
        <f t="shared" si="6"/>
        <v>0</v>
      </c>
    </row>
    <row r="97" spans="1:7" x14ac:dyDescent="0.3">
      <c r="A97" s="265"/>
      <c r="B97" s="421"/>
      <c r="C97" s="285"/>
      <c r="D97" s="286"/>
      <c r="E97" s="255"/>
      <c r="F97" s="234"/>
      <c r="G97" s="234" t="str">
        <f t="shared" si="6"/>
        <v/>
      </c>
    </row>
    <row r="98" spans="1:7" x14ac:dyDescent="0.3">
      <c r="A98" s="257">
        <v>3.4</v>
      </c>
      <c r="B98" s="489" t="s">
        <v>770</v>
      </c>
      <c r="C98" s="490"/>
      <c r="D98" s="490"/>
      <c r="E98" s="491"/>
      <c r="F98" s="258"/>
      <c r="G98" s="258">
        <f>SUM(G100:G117)</f>
        <v>0</v>
      </c>
    </row>
    <row r="99" spans="1:7" x14ac:dyDescent="0.3">
      <c r="A99" s="265"/>
      <c r="B99" s="421"/>
      <c r="C99" s="248"/>
      <c r="D99" s="249"/>
      <c r="E99" s="261"/>
      <c r="F99" s="242" t="str">
        <f t="shared" ref="F99:G100" si="8">IF(E99="",IF(D99="","",D99*E99),D99*E99)</f>
        <v/>
      </c>
      <c r="G99" s="242" t="str">
        <f t="shared" si="8"/>
        <v/>
      </c>
    </row>
    <row r="100" spans="1:7" x14ac:dyDescent="0.3">
      <c r="A100" s="280" t="s">
        <v>712</v>
      </c>
      <c r="B100" s="236" t="s">
        <v>771</v>
      </c>
      <c r="C100" s="248"/>
      <c r="D100" s="248"/>
      <c r="E100" s="261"/>
      <c r="F100" s="242" t="str">
        <f t="shared" si="8"/>
        <v/>
      </c>
      <c r="G100" s="242" t="str">
        <f t="shared" si="8"/>
        <v/>
      </c>
    </row>
    <row r="101" spans="1:7" x14ac:dyDescent="0.3">
      <c r="A101" s="265"/>
      <c r="B101" s="421" t="s">
        <v>761</v>
      </c>
      <c r="C101" s="422" t="s">
        <v>722</v>
      </c>
      <c r="D101" s="254">
        <v>5.16</v>
      </c>
      <c r="E101" s="255"/>
      <c r="F101" s="234"/>
      <c r="G101" s="234">
        <f t="shared" ref="G101:G117" si="9">+IF(D101="","",(D101*E101+D101*F101))</f>
        <v>0</v>
      </c>
    </row>
    <row r="102" spans="1:7" x14ac:dyDescent="0.3">
      <c r="A102" s="283"/>
      <c r="B102" s="263" t="s">
        <v>751</v>
      </c>
      <c r="C102" s="422"/>
      <c r="D102" s="254"/>
      <c r="E102" s="255"/>
      <c r="F102" s="234"/>
      <c r="G102" s="234" t="str">
        <f t="shared" si="9"/>
        <v/>
      </c>
    </row>
    <row r="103" spans="1:7" x14ac:dyDescent="0.3">
      <c r="A103" s="265"/>
      <c r="B103" s="281" t="s">
        <v>772</v>
      </c>
      <c r="C103" s="422" t="s">
        <v>753</v>
      </c>
      <c r="D103" s="254">
        <v>106.91520000000001</v>
      </c>
      <c r="E103" s="255"/>
      <c r="F103" s="234"/>
      <c r="G103" s="234">
        <f t="shared" si="9"/>
        <v>0</v>
      </c>
    </row>
    <row r="104" spans="1:7" x14ac:dyDescent="0.3">
      <c r="A104" s="265"/>
      <c r="B104" s="281" t="s">
        <v>763</v>
      </c>
      <c r="C104" s="422" t="s">
        <v>753</v>
      </c>
      <c r="D104" s="254">
        <v>382.7</v>
      </c>
      <c r="E104" s="255"/>
      <c r="F104" s="234"/>
      <c r="G104" s="234">
        <f t="shared" si="9"/>
        <v>0</v>
      </c>
    </row>
    <row r="105" spans="1:7" x14ac:dyDescent="0.3">
      <c r="A105" s="265"/>
      <c r="B105" s="281" t="s">
        <v>764</v>
      </c>
      <c r="C105" s="422" t="s">
        <v>19</v>
      </c>
      <c r="D105" s="254">
        <v>1</v>
      </c>
      <c r="E105" s="255"/>
      <c r="F105" s="234"/>
      <c r="G105" s="234">
        <f t="shared" si="9"/>
        <v>0</v>
      </c>
    </row>
    <row r="106" spans="1:7" x14ac:dyDescent="0.3">
      <c r="A106" s="280" t="s">
        <v>748</v>
      </c>
      <c r="B106" s="272" t="s">
        <v>756</v>
      </c>
      <c r="C106" s="422"/>
      <c r="D106" s="254"/>
      <c r="E106" s="255"/>
      <c r="F106" s="234"/>
      <c r="G106" s="234" t="str">
        <f t="shared" si="9"/>
        <v/>
      </c>
    </row>
    <row r="107" spans="1:7" ht="25.2" x14ac:dyDescent="0.3">
      <c r="A107" s="265"/>
      <c r="B107" s="421" t="s">
        <v>757</v>
      </c>
      <c r="C107" s="422" t="s">
        <v>758</v>
      </c>
      <c r="D107" s="254">
        <v>68.8</v>
      </c>
      <c r="E107" s="255"/>
      <c r="F107" s="234"/>
      <c r="G107" s="234">
        <f t="shared" si="9"/>
        <v>0</v>
      </c>
    </row>
    <row r="108" spans="1:7" x14ac:dyDescent="0.3">
      <c r="A108" s="265"/>
      <c r="B108" s="421"/>
      <c r="C108" s="422"/>
      <c r="D108" s="254"/>
      <c r="E108" s="255"/>
      <c r="F108" s="234"/>
      <c r="G108" s="234" t="str">
        <f t="shared" si="9"/>
        <v/>
      </c>
    </row>
    <row r="109" spans="1:7" x14ac:dyDescent="0.3">
      <c r="A109" s="265" t="s">
        <v>755</v>
      </c>
      <c r="B109" s="236" t="s">
        <v>773</v>
      </c>
      <c r="C109" s="422"/>
      <c r="D109" s="422"/>
      <c r="E109" s="255"/>
      <c r="F109" s="234"/>
      <c r="G109" s="234" t="str">
        <f t="shared" si="9"/>
        <v/>
      </c>
    </row>
    <row r="110" spans="1:7" x14ac:dyDescent="0.3">
      <c r="A110" s="265"/>
      <c r="B110" s="421" t="s">
        <v>761</v>
      </c>
      <c r="C110" s="422" t="s">
        <v>722</v>
      </c>
      <c r="D110" s="254">
        <v>2.76</v>
      </c>
      <c r="E110" s="255"/>
      <c r="F110" s="234"/>
      <c r="G110" s="234">
        <f t="shared" si="9"/>
        <v>0</v>
      </c>
    </row>
    <row r="111" spans="1:7" x14ac:dyDescent="0.3">
      <c r="A111" s="283"/>
      <c r="B111" s="263" t="s">
        <v>751</v>
      </c>
      <c r="C111" s="422"/>
      <c r="D111" s="254"/>
      <c r="E111" s="255"/>
      <c r="F111" s="234"/>
      <c r="G111" s="234" t="str">
        <f t="shared" si="9"/>
        <v/>
      </c>
    </row>
    <row r="112" spans="1:7" x14ac:dyDescent="0.3">
      <c r="A112" s="265"/>
      <c r="B112" s="281" t="s">
        <v>772</v>
      </c>
      <c r="C112" s="422" t="s">
        <v>753</v>
      </c>
      <c r="D112" s="254">
        <v>57.187200000000004</v>
      </c>
      <c r="E112" s="255"/>
      <c r="F112" s="234"/>
      <c r="G112" s="234">
        <f t="shared" si="9"/>
        <v>0</v>
      </c>
    </row>
    <row r="113" spans="1:7" x14ac:dyDescent="0.3">
      <c r="A113" s="265"/>
      <c r="B113" s="281" t="s">
        <v>763</v>
      </c>
      <c r="C113" s="422" t="s">
        <v>753</v>
      </c>
      <c r="D113" s="254">
        <v>240.79316239316245</v>
      </c>
      <c r="E113" s="255"/>
      <c r="F113" s="234"/>
      <c r="G113" s="234">
        <f t="shared" si="9"/>
        <v>0</v>
      </c>
    </row>
    <row r="114" spans="1:7" x14ac:dyDescent="0.3">
      <c r="A114" s="265"/>
      <c r="B114" s="281" t="s">
        <v>764</v>
      </c>
      <c r="C114" s="422" t="s">
        <v>19</v>
      </c>
      <c r="D114" s="254">
        <v>1</v>
      </c>
      <c r="E114" s="255"/>
      <c r="F114" s="234"/>
      <c r="G114" s="234">
        <f t="shared" si="9"/>
        <v>0</v>
      </c>
    </row>
    <row r="115" spans="1:7" x14ac:dyDescent="0.3">
      <c r="A115" s="280" t="s">
        <v>759</v>
      </c>
      <c r="B115" s="272" t="s">
        <v>756</v>
      </c>
      <c r="C115" s="422"/>
      <c r="D115" s="254"/>
      <c r="E115" s="255"/>
      <c r="F115" s="234"/>
      <c r="G115" s="234" t="str">
        <f t="shared" si="9"/>
        <v/>
      </c>
    </row>
    <row r="116" spans="1:7" ht="25.2" x14ac:dyDescent="0.3">
      <c r="A116" s="265"/>
      <c r="B116" s="421" t="s">
        <v>757</v>
      </c>
      <c r="C116" s="422" t="s">
        <v>758</v>
      </c>
      <c r="D116" s="254">
        <v>27.599999999999998</v>
      </c>
      <c r="E116" s="255"/>
      <c r="F116" s="234"/>
      <c r="G116" s="234">
        <f t="shared" si="9"/>
        <v>0</v>
      </c>
    </row>
    <row r="117" spans="1:7" x14ac:dyDescent="0.3">
      <c r="A117" s="265"/>
      <c r="B117" s="421"/>
      <c r="C117" s="422"/>
      <c r="D117" s="254"/>
      <c r="E117" s="255"/>
      <c r="F117" s="234"/>
      <c r="G117" s="234" t="str">
        <f t="shared" si="9"/>
        <v/>
      </c>
    </row>
    <row r="118" spans="1:7" x14ac:dyDescent="0.3">
      <c r="A118" s="267" t="s">
        <v>774</v>
      </c>
      <c r="B118" s="430"/>
      <c r="C118" s="268"/>
      <c r="D118" s="268"/>
      <c r="E118" s="268"/>
      <c r="F118" s="269"/>
      <c r="G118" s="269">
        <f>G98+G80+G58+G56</f>
        <v>0</v>
      </c>
    </row>
    <row r="119" spans="1:7" ht="15" thickBot="1" x14ac:dyDescent="0.35">
      <c r="A119" s="213">
        <v>4</v>
      </c>
      <c r="B119" s="492" t="s">
        <v>1062</v>
      </c>
      <c r="C119" s="493"/>
      <c r="D119" s="493"/>
      <c r="E119" s="494"/>
      <c r="F119" s="214"/>
      <c r="G119" s="214"/>
    </row>
    <row r="120" spans="1:7" ht="15" thickTop="1" x14ac:dyDescent="0.3">
      <c r="A120" s="287"/>
      <c r="B120" s="236"/>
      <c r="C120" s="248"/>
      <c r="D120" s="249"/>
      <c r="E120" s="250"/>
      <c r="F120" s="251"/>
      <c r="G120" s="251"/>
    </row>
    <row r="121" spans="1:7" x14ac:dyDescent="0.3">
      <c r="A121" s="257" t="s">
        <v>775</v>
      </c>
      <c r="B121" s="489" t="s">
        <v>182</v>
      </c>
      <c r="C121" s="490"/>
      <c r="D121" s="490"/>
      <c r="E121" s="491"/>
      <c r="F121" s="258"/>
      <c r="G121" s="258" t="str">
        <f t="shared" ref="G121:G127" si="10">+IF(D121="","",(D121*E121+D121*F121))</f>
        <v/>
      </c>
    </row>
    <row r="122" spans="1:7" ht="50.4" x14ac:dyDescent="0.3">
      <c r="A122" s="271" t="s">
        <v>718</v>
      </c>
      <c r="B122" s="263" t="s">
        <v>776</v>
      </c>
      <c r="C122" s="248"/>
      <c r="D122" s="288"/>
      <c r="E122" s="289"/>
      <c r="F122" s="290"/>
      <c r="G122" s="242" t="str">
        <f t="shared" si="10"/>
        <v/>
      </c>
    </row>
    <row r="123" spans="1:7" ht="50.4" x14ac:dyDescent="0.3">
      <c r="A123" s="271" t="s">
        <v>731</v>
      </c>
      <c r="B123" s="263" t="s">
        <v>777</v>
      </c>
      <c r="C123" s="248"/>
      <c r="D123" s="288"/>
      <c r="E123" s="289"/>
      <c r="F123" s="290"/>
      <c r="G123" s="242" t="str">
        <f t="shared" si="10"/>
        <v/>
      </c>
    </row>
    <row r="124" spans="1:7" ht="25.2" x14ac:dyDescent="0.3">
      <c r="A124" s="271" t="s">
        <v>733</v>
      </c>
      <c r="B124" s="263" t="s">
        <v>778</v>
      </c>
      <c r="C124" s="248"/>
      <c r="D124" s="288"/>
      <c r="E124" s="289"/>
      <c r="F124" s="290"/>
      <c r="G124" s="242" t="str">
        <f t="shared" si="10"/>
        <v/>
      </c>
    </row>
    <row r="125" spans="1:7" ht="25.2" x14ac:dyDescent="0.3">
      <c r="A125" s="271" t="s">
        <v>735</v>
      </c>
      <c r="B125" s="263" t="s">
        <v>779</v>
      </c>
      <c r="C125" s="291"/>
      <c r="D125" s="292"/>
      <c r="E125" s="250"/>
      <c r="F125" s="251"/>
      <c r="G125" s="242" t="str">
        <f t="shared" si="10"/>
        <v/>
      </c>
    </row>
    <row r="126" spans="1:7" ht="25.2" x14ac:dyDescent="0.3">
      <c r="A126" s="271" t="s">
        <v>737</v>
      </c>
      <c r="B126" s="263" t="s">
        <v>780</v>
      </c>
      <c r="C126" s="291"/>
      <c r="D126" s="292"/>
      <c r="E126" s="250"/>
      <c r="F126" s="251"/>
      <c r="G126" s="242" t="str">
        <f t="shared" si="10"/>
        <v/>
      </c>
    </row>
    <row r="127" spans="1:7" x14ac:dyDescent="0.3">
      <c r="A127" s="271" t="s">
        <v>739</v>
      </c>
      <c r="B127" s="263" t="s">
        <v>781</v>
      </c>
      <c r="C127" s="291"/>
      <c r="D127" s="292"/>
      <c r="E127" s="250"/>
      <c r="F127" s="251"/>
      <c r="G127" s="242" t="str">
        <f t="shared" si="10"/>
        <v/>
      </c>
    </row>
    <row r="128" spans="1:7" x14ac:dyDescent="0.3">
      <c r="A128" s="293"/>
      <c r="B128" s="294"/>
      <c r="C128" s="295"/>
      <c r="D128" s="296"/>
      <c r="E128" s="297"/>
      <c r="F128" s="298"/>
      <c r="G128" s="298"/>
    </row>
    <row r="129" spans="1:7" x14ac:dyDescent="0.3">
      <c r="A129" s="257">
        <v>4.0999999999999996</v>
      </c>
      <c r="B129" s="489" t="s">
        <v>782</v>
      </c>
      <c r="C129" s="490"/>
      <c r="D129" s="490"/>
      <c r="E129" s="491"/>
      <c r="F129" s="258"/>
      <c r="G129" s="258">
        <f>+SUM(G130:G132)</f>
        <v>0</v>
      </c>
    </row>
    <row r="130" spans="1:7" x14ac:dyDescent="0.3">
      <c r="A130" s="299"/>
      <c r="B130" s="421" t="s">
        <v>783</v>
      </c>
      <c r="C130" s="422" t="s">
        <v>758</v>
      </c>
      <c r="D130" s="300">
        <v>3</v>
      </c>
      <c r="E130" s="255"/>
      <c r="F130" s="234"/>
      <c r="G130" s="234">
        <f t="shared" ref="G130:G139" si="11">+IF(D130="","",(D130*E130+D130*F130))</f>
        <v>0</v>
      </c>
    </row>
    <row r="131" spans="1:7" x14ac:dyDescent="0.3">
      <c r="A131" s="299"/>
      <c r="B131" s="421" t="s">
        <v>784</v>
      </c>
      <c r="C131" s="422" t="s">
        <v>758</v>
      </c>
      <c r="D131" s="300">
        <v>18</v>
      </c>
      <c r="E131" s="255"/>
      <c r="F131" s="234"/>
      <c r="G131" s="234">
        <f t="shared" si="11"/>
        <v>0</v>
      </c>
    </row>
    <row r="132" spans="1:7" x14ac:dyDescent="0.3">
      <c r="A132" s="299"/>
      <c r="B132" s="421" t="s">
        <v>785</v>
      </c>
      <c r="C132" s="422" t="s">
        <v>758</v>
      </c>
      <c r="D132" s="300">
        <v>18</v>
      </c>
      <c r="E132" s="255"/>
      <c r="F132" s="234"/>
      <c r="G132" s="234">
        <f t="shared" si="11"/>
        <v>0</v>
      </c>
    </row>
    <row r="133" spans="1:7" ht="25.2" x14ac:dyDescent="0.3">
      <c r="A133" s="299"/>
      <c r="B133" s="421" t="s">
        <v>1112</v>
      </c>
      <c r="C133" s="422" t="s">
        <v>758</v>
      </c>
      <c r="D133" s="419">
        <v>4.9499999999999993</v>
      </c>
      <c r="E133" s="255"/>
      <c r="F133" s="234"/>
      <c r="G133" s="234"/>
    </row>
    <row r="134" spans="1:7" x14ac:dyDescent="0.3">
      <c r="A134" s="299"/>
      <c r="B134" s="421"/>
      <c r="C134" s="422"/>
      <c r="D134" s="300"/>
      <c r="E134" s="255"/>
      <c r="F134" s="234"/>
      <c r="G134" s="234"/>
    </row>
    <row r="135" spans="1:7" x14ac:dyDescent="0.3">
      <c r="A135" s="257">
        <v>4.2</v>
      </c>
      <c r="B135" s="489" t="s">
        <v>770</v>
      </c>
      <c r="C135" s="490"/>
      <c r="D135" s="490"/>
      <c r="E135" s="491"/>
      <c r="F135" s="258"/>
      <c r="G135" s="258">
        <f>+SUM(G136:G139)</f>
        <v>0</v>
      </c>
    </row>
    <row r="136" spans="1:7" ht="25.2" x14ac:dyDescent="0.3">
      <c r="A136" s="301"/>
      <c r="B136" s="302" t="s">
        <v>786</v>
      </c>
      <c r="C136" s="422" t="s">
        <v>758</v>
      </c>
      <c r="D136" s="303">
        <v>184.44</v>
      </c>
      <c r="E136" s="304"/>
      <c r="F136" s="234"/>
      <c r="G136" s="234">
        <f t="shared" si="11"/>
        <v>0</v>
      </c>
    </row>
    <row r="137" spans="1:7" x14ac:dyDescent="0.3">
      <c r="A137" s="301"/>
      <c r="B137" s="302" t="s">
        <v>787</v>
      </c>
      <c r="C137" s="305" t="s">
        <v>51</v>
      </c>
      <c r="D137" s="303">
        <v>1</v>
      </c>
      <c r="E137" s="304"/>
      <c r="F137" s="234"/>
      <c r="G137" s="234">
        <f t="shared" si="11"/>
        <v>0</v>
      </c>
    </row>
    <row r="138" spans="1:7" ht="25.2" x14ac:dyDescent="0.3">
      <c r="A138" s="301"/>
      <c r="B138" s="302" t="s">
        <v>788</v>
      </c>
      <c r="C138" s="305" t="s">
        <v>51</v>
      </c>
      <c r="D138" s="303">
        <v>1</v>
      </c>
      <c r="E138" s="304"/>
      <c r="F138" s="234"/>
      <c r="G138" s="234">
        <f t="shared" si="11"/>
        <v>0</v>
      </c>
    </row>
    <row r="139" spans="1:7" x14ac:dyDescent="0.3">
      <c r="A139" s="265"/>
      <c r="B139" s="421"/>
      <c r="C139" s="248"/>
      <c r="D139" s="249"/>
      <c r="E139" s="261"/>
      <c r="F139" s="242"/>
      <c r="G139" s="242" t="str">
        <f t="shared" si="11"/>
        <v/>
      </c>
    </row>
    <row r="140" spans="1:7" x14ac:dyDescent="0.3">
      <c r="A140" s="267" t="s">
        <v>789</v>
      </c>
      <c r="B140" s="430"/>
      <c r="C140" s="268"/>
      <c r="D140" s="268"/>
      <c r="E140" s="268"/>
      <c r="F140" s="269"/>
      <c r="G140" s="269">
        <f>G135+G129</f>
        <v>0</v>
      </c>
    </row>
    <row r="141" spans="1:7" ht="15" thickBot="1" x14ac:dyDescent="0.35">
      <c r="A141" s="213">
        <v>5</v>
      </c>
      <c r="B141" s="492" t="s">
        <v>1063</v>
      </c>
      <c r="C141" s="493"/>
      <c r="D141" s="493"/>
      <c r="E141" s="494"/>
      <c r="F141" s="214"/>
      <c r="G141" s="214"/>
    </row>
    <row r="142" spans="1:7" ht="15" thickTop="1" x14ac:dyDescent="0.3">
      <c r="A142" s="287"/>
      <c r="B142" s="236"/>
      <c r="C142" s="248"/>
      <c r="D142" s="249"/>
      <c r="E142" s="250"/>
      <c r="F142" s="251"/>
      <c r="G142" s="251"/>
    </row>
    <row r="143" spans="1:7" x14ac:dyDescent="0.3">
      <c r="A143" s="257">
        <v>5</v>
      </c>
      <c r="B143" s="489" t="s">
        <v>182</v>
      </c>
      <c r="C143" s="490"/>
      <c r="D143" s="490"/>
      <c r="E143" s="491"/>
      <c r="F143" s="258"/>
      <c r="G143" s="258" t="str">
        <f t="shared" ref="G143:G147" si="12">+IF(D143="","",(D143*E143+D143*F143))</f>
        <v/>
      </c>
    </row>
    <row r="144" spans="1:7" ht="113.4" x14ac:dyDescent="0.3">
      <c r="A144" s="293" t="s">
        <v>718</v>
      </c>
      <c r="B144" s="306" t="s">
        <v>790</v>
      </c>
      <c r="C144" s="307"/>
      <c r="D144" s="308"/>
      <c r="E144" s="309"/>
      <c r="F144" s="310"/>
      <c r="G144" s="234" t="str">
        <f t="shared" si="12"/>
        <v/>
      </c>
    </row>
    <row r="145" spans="1:7" ht="25.2" x14ac:dyDescent="0.3">
      <c r="A145" s="271" t="s">
        <v>731</v>
      </c>
      <c r="B145" s="421" t="s">
        <v>791</v>
      </c>
      <c r="C145" s="422"/>
      <c r="D145" s="300"/>
      <c r="E145" s="255"/>
      <c r="F145" s="256"/>
      <c r="G145" s="234" t="str">
        <f t="shared" si="12"/>
        <v/>
      </c>
    </row>
    <row r="146" spans="1:7" ht="25.2" x14ac:dyDescent="0.3">
      <c r="A146" s="271" t="s">
        <v>733</v>
      </c>
      <c r="B146" s="421" t="s">
        <v>792</v>
      </c>
      <c r="C146" s="422"/>
      <c r="D146" s="300"/>
      <c r="E146" s="255"/>
      <c r="F146" s="256"/>
      <c r="G146" s="234" t="str">
        <f t="shared" si="12"/>
        <v/>
      </c>
    </row>
    <row r="147" spans="1:7" x14ac:dyDescent="0.3">
      <c r="A147" s="271" t="s">
        <v>735</v>
      </c>
      <c r="B147" s="421" t="s">
        <v>793</v>
      </c>
      <c r="C147" s="422"/>
      <c r="D147" s="300"/>
      <c r="E147" s="255"/>
      <c r="F147" s="256"/>
      <c r="G147" s="234" t="str">
        <f t="shared" si="12"/>
        <v/>
      </c>
    </row>
    <row r="148" spans="1:7" x14ac:dyDescent="0.3">
      <c r="A148" s="311"/>
      <c r="B148" s="312"/>
      <c r="C148" s="313"/>
      <c r="D148" s="314"/>
      <c r="E148" s="297"/>
      <c r="F148" s="298"/>
      <c r="G148" s="298"/>
    </row>
    <row r="149" spans="1:7" x14ac:dyDescent="0.3">
      <c r="A149" s="257">
        <v>5.0999999999999996</v>
      </c>
      <c r="B149" s="501" t="s">
        <v>782</v>
      </c>
      <c r="C149" s="502"/>
      <c r="D149" s="502"/>
      <c r="E149" s="503"/>
      <c r="F149" s="258"/>
      <c r="G149" s="258">
        <f>SUM(G152:G159)</f>
        <v>0</v>
      </c>
    </row>
    <row r="150" spans="1:7" x14ac:dyDescent="0.3">
      <c r="A150" s="315"/>
      <c r="B150" s="316"/>
      <c r="C150" s="305"/>
      <c r="D150" s="317"/>
      <c r="E150" s="304"/>
      <c r="F150" s="318"/>
      <c r="G150" s="318"/>
    </row>
    <row r="151" spans="1:7" x14ac:dyDescent="0.3">
      <c r="A151" s="265" t="s">
        <v>712</v>
      </c>
      <c r="B151" s="236" t="s">
        <v>794</v>
      </c>
      <c r="C151" s="319"/>
      <c r="D151" s="320"/>
      <c r="E151" s="282"/>
      <c r="F151" s="234"/>
      <c r="G151" s="234" t="str">
        <f t="shared" ref="G151:G159" si="13">+IF(D151="","",(D151*E151+D151*F151))</f>
        <v/>
      </c>
    </row>
    <row r="152" spans="1:7" x14ac:dyDescent="0.3">
      <c r="A152" s="271"/>
      <c r="B152" s="263" t="s">
        <v>795</v>
      </c>
      <c r="C152" s="422" t="s">
        <v>758</v>
      </c>
      <c r="D152" s="300">
        <v>186.85499999999999</v>
      </c>
      <c r="E152" s="255"/>
      <c r="F152" s="234"/>
      <c r="G152" s="234">
        <f t="shared" si="13"/>
        <v>0</v>
      </c>
    </row>
    <row r="153" spans="1:7" x14ac:dyDescent="0.3">
      <c r="A153" s="271"/>
      <c r="B153" s="263" t="s">
        <v>796</v>
      </c>
      <c r="C153" s="422" t="s">
        <v>758</v>
      </c>
      <c r="D153" s="300">
        <v>116.7</v>
      </c>
      <c r="E153" s="255"/>
      <c r="F153" s="234"/>
      <c r="G153" s="234">
        <f t="shared" si="13"/>
        <v>0</v>
      </c>
    </row>
    <row r="154" spans="1:7" x14ac:dyDescent="0.3">
      <c r="A154" s="321"/>
      <c r="B154" s="263"/>
      <c r="C154" s="422"/>
      <c r="D154" s="322"/>
      <c r="E154" s="255"/>
      <c r="F154" s="234"/>
      <c r="G154" s="234" t="str">
        <f t="shared" si="13"/>
        <v/>
      </c>
    </row>
    <row r="155" spans="1:7" x14ac:dyDescent="0.3">
      <c r="A155" s="265" t="s">
        <v>748</v>
      </c>
      <c r="B155" s="236" t="s">
        <v>797</v>
      </c>
      <c r="C155" s="319"/>
      <c r="D155" s="320"/>
      <c r="E155" s="282"/>
      <c r="F155" s="234"/>
      <c r="G155" s="234" t="str">
        <f t="shared" si="13"/>
        <v/>
      </c>
    </row>
    <row r="156" spans="1:7" x14ac:dyDescent="0.3">
      <c r="A156" s="271"/>
      <c r="B156" s="263" t="s">
        <v>798</v>
      </c>
      <c r="C156" s="422" t="s">
        <v>758</v>
      </c>
      <c r="D156" s="300">
        <v>186.85499999999999</v>
      </c>
      <c r="E156" s="255"/>
      <c r="F156" s="234"/>
      <c r="G156" s="234">
        <f t="shared" si="13"/>
        <v>0</v>
      </c>
    </row>
    <row r="157" spans="1:7" x14ac:dyDescent="0.3">
      <c r="A157" s="271"/>
      <c r="B157" s="263" t="s">
        <v>799</v>
      </c>
      <c r="C157" s="422" t="s">
        <v>758</v>
      </c>
      <c r="D157" s="300">
        <v>420.25</v>
      </c>
      <c r="E157" s="255"/>
      <c r="F157" s="234"/>
      <c r="G157" s="234">
        <f t="shared" si="13"/>
        <v>0</v>
      </c>
    </row>
    <row r="158" spans="1:7" x14ac:dyDescent="0.3">
      <c r="A158" s="271"/>
      <c r="B158" s="263" t="s">
        <v>800</v>
      </c>
      <c r="C158" s="422" t="s">
        <v>758</v>
      </c>
      <c r="D158" s="300">
        <v>150.5</v>
      </c>
      <c r="E158" s="255"/>
      <c r="F158" s="234"/>
      <c r="G158" s="234">
        <f t="shared" si="13"/>
        <v>0</v>
      </c>
    </row>
    <row r="159" spans="1:7" x14ac:dyDescent="0.3">
      <c r="A159" s="299"/>
      <c r="B159" s="421"/>
      <c r="C159" s="422"/>
      <c r="D159" s="232"/>
      <c r="E159" s="255"/>
      <c r="F159" s="234"/>
      <c r="G159" s="234" t="str">
        <f t="shared" si="13"/>
        <v/>
      </c>
    </row>
    <row r="160" spans="1:7" x14ac:dyDescent="0.3">
      <c r="A160" s="267" t="s">
        <v>801</v>
      </c>
      <c r="B160" s="430"/>
      <c r="C160" s="268"/>
      <c r="D160" s="268"/>
      <c r="E160" s="268"/>
      <c r="F160" s="269"/>
      <c r="G160" s="269">
        <f>G149</f>
        <v>0</v>
      </c>
    </row>
    <row r="161" spans="1:7" ht="15" thickBot="1" x14ac:dyDescent="0.35">
      <c r="A161" s="213">
        <v>6</v>
      </c>
      <c r="B161" s="492" t="s">
        <v>1064</v>
      </c>
      <c r="C161" s="493"/>
      <c r="D161" s="493"/>
      <c r="E161" s="494"/>
      <c r="F161" s="214"/>
      <c r="G161" s="214"/>
    </row>
    <row r="162" spans="1:7" ht="15" thickTop="1" x14ac:dyDescent="0.3">
      <c r="A162" s="287"/>
      <c r="B162" s="236"/>
      <c r="C162" s="248"/>
      <c r="D162" s="249"/>
      <c r="E162" s="250"/>
      <c r="F162" s="251"/>
      <c r="G162" s="251"/>
    </row>
    <row r="163" spans="1:7" x14ac:dyDescent="0.3">
      <c r="A163" s="257">
        <v>6</v>
      </c>
      <c r="B163" s="489" t="s">
        <v>182</v>
      </c>
      <c r="C163" s="490"/>
      <c r="D163" s="490"/>
      <c r="E163" s="491"/>
      <c r="F163" s="258"/>
      <c r="G163" s="258" t="str">
        <f t="shared" ref="G163" si="14">+IF(D163="","",(D163*E163+D163*F163))</f>
        <v/>
      </c>
    </row>
    <row r="164" spans="1:7" ht="37.799999999999997" x14ac:dyDescent="0.3">
      <c r="A164" s="271" t="s">
        <v>718</v>
      </c>
      <c r="B164" s="263" t="s">
        <v>802</v>
      </c>
      <c r="C164" s="248"/>
      <c r="D164" s="288"/>
      <c r="E164" s="289"/>
      <c r="F164" s="290"/>
      <c r="G164" s="290"/>
    </row>
    <row r="165" spans="1:7" ht="37.799999999999997" x14ac:dyDescent="0.3">
      <c r="A165" s="271" t="s">
        <v>731</v>
      </c>
      <c r="B165" s="263" t="s">
        <v>803</v>
      </c>
      <c r="C165" s="248"/>
      <c r="D165" s="288"/>
      <c r="E165" s="289"/>
      <c r="F165" s="290"/>
      <c r="G165" s="290"/>
    </row>
    <row r="166" spans="1:7" x14ac:dyDescent="0.3">
      <c r="A166" s="271" t="s">
        <v>733</v>
      </c>
      <c r="B166" s="263" t="s">
        <v>804</v>
      </c>
      <c r="C166" s="291"/>
      <c r="D166" s="292"/>
      <c r="E166" s="250"/>
      <c r="F166" s="251"/>
      <c r="G166" s="251"/>
    </row>
    <row r="167" spans="1:7" x14ac:dyDescent="0.3">
      <c r="A167" s="293"/>
      <c r="B167" s="294"/>
      <c r="C167" s="295"/>
      <c r="D167" s="296"/>
      <c r="E167" s="297"/>
      <c r="F167" s="298"/>
      <c r="G167" s="298"/>
    </row>
    <row r="168" spans="1:7" x14ac:dyDescent="0.3">
      <c r="A168" s="257">
        <v>6.1</v>
      </c>
      <c r="B168" s="501" t="s">
        <v>782</v>
      </c>
      <c r="C168" s="502"/>
      <c r="D168" s="502"/>
      <c r="E168" s="503"/>
      <c r="F168" s="258"/>
      <c r="G168" s="258">
        <f>SUM(G169:G177)</f>
        <v>0</v>
      </c>
    </row>
    <row r="169" spans="1:7" x14ac:dyDescent="0.3">
      <c r="A169" s="323"/>
      <c r="B169" s="431" t="s">
        <v>805</v>
      </c>
      <c r="C169" s="305" t="s">
        <v>446</v>
      </c>
      <c r="D169" s="325">
        <v>2</v>
      </c>
      <c r="E169" s="304"/>
      <c r="F169" s="234"/>
      <c r="G169" s="234">
        <f t="shared" ref="G169:G177" si="15">+IF(D169="","",(D169*E169+D169*F169))</f>
        <v>0</v>
      </c>
    </row>
    <row r="170" spans="1:7" x14ac:dyDescent="0.3">
      <c r="A170" s="326"/>
      <c r="B170" s="431" t="s">
        <v>806</v>
      </c>
      <c r="C170" s="305" t="s">
        <v>446</v>
      </c>
      <c r="D170" s="322">
        <v>1</v>
      </c>
      <c r="E170" s="255"/>
      <c r="F170" s="234"/>
      <c r="G170" s="234">
        <f t="shared" si="15"/>
        <v>0</v>
      </c>
    </row>
    <row r="171" spans="1:7" x14ac:dyDescent="0.3">
      <c r="A171" s="326"/>
      <c r="B171" s="431" t="s">
        <v>807</v>
      </c>
      <c r="C171" s="305" t="s">
        <v>446</v>
      </c>
      <c r="D171" s="322">
        <v>3</v>
      </c>
      <c r="E171" s="255"/>
      <c r="F171" s="234"/>
      <c r="G171" s="234">
        <f t="shared" si="15"/>
        <v>0</v>
      </c>
    </row>
    <row r="172" spans="1:7" x14ac:dyDescent="0.3">
      <c r="A172" s="326"/>
      <c r="B172" s="432" t="s">
        <v>808</v>
      </c>
      <c r="C172" s="305" t="s">
        <v>446</v>
      </c>
      <c r="D172" s="322">
        <v>1</v>
      </c>
      <c r="E172" s="255"/>
      <c r="F172" s="234"/>
      <c r="G172" s="234">
        <f t="shared" si="15"/>
        <v>0</v>
      </c>
    </row>
    <row r="173" spans="1:7" x14ac:dyDescent="0.3">
      <c r="A173" s="326"/>
      <c r="B173" s="432" t="s">
        <v>809</v>
      </c>
      <c r="C173" s="305" t="s">
        <v>446</v>
      </c>
      <c r="D173" s="322">
        <v>1</v>
      </c>
      <c r="E173" s="255"/>
      <c r="F173" s="234"/>
      <c r="G173" s="234">
        <f t="shared" si="15"/>
        <v>0</v>
      </c>
    </row>
    <row r="174" spans="1:7" x14ac:dyDescent="0.3">
      <c r="A174" s="326"/>
      <c r="B174" s="432" t="s">
        <v>810</v>
      </c>
      <c r="C174" s="305" t="s">
        <v>446</v>
      </c>
      <c r="D174" s="322">
        <v>1</v>
      </c>
      <c r="E174" s="255"/>
      <c r="F174" s="234"/>
      <c r="G174" s="234">
        <f t="shared" si="15"/>
        <v>0</v>
      </c>
    </row>
    <row r="175" spans="1:7" x14ac:dyDescent="0.3">
      <c r="A175" s="326"/>
      <c r="B175" s="432" t="s">
        <v>811</v>
      </c>
      <c r="C175" s="305" t="s">
        <v>446</v>
      </c>
      <c r="D175" s="322">
        <v>2</v>
      </c>
      <c r="E175" s="255"/>
      <c r="F175" s="234"/>
      <c r="G175" s="234">
        <f t="shared" si="15"/>
        <v>0</v>
      </c>
    </row>
    <row r="176" spans="1:7" x14ac:dyDescent="0.3">
      <c r="A176" s="326"/>
      <c r="B176" s="432" t="s">
        <v>812</v>
      </c>
      <c r="C176" s="305" t="s">
        <v>446</v>
      </c>
      <c r="D176" s="322">
        <v>1</v>
      </c>
      <c r="E176" s="255"/>
      <c r="F176" s="234"/>
      <c r="G176" s="234">
        <f t="shared" si="15"/>
        <v>0</v>
      </c>
    </row>
    <row r="177" spans="1:7" x14ac:dyDescent="0.3">
      <c r="A177" s="326"/>
      <c r="B177" s="433"/>
      <c r="C177" s="327"/>
      <c r="D177" s="328"/>
      <c r="E177" s="261"/>
      <c r="F177" s="242"/>
      <c r="G177" s="242" t="str">
        <f t="shared" si="15"/>
        <v/>
      </c>
    </row>
    <row r="178" spans="1:7" x14ac:dyDescent="0.3">
      <c r="A178" s="267" t="s">
        <v>813</v>
      </c>
      <c r="B178" s="430"/>
      <c r="C178" s="268"/>
      <c r="D178" s="268"/>
      <c r="E178" s="268"/>
      <c r="F178" s="269"/>
      <c r="G178" s="269">
        <f>G168</f>
        <v>0</v>
      </c>
    </row>
    <row r="179" spans="1:7" ht="15" thickBot="1" x14ac:dyDescent="0.35">
      <c r="A179" s="213">
        <v>7</v>
      </c>
      <c r="B179" s="492" t="s">
        <v>1065</v>
      </c>
      <c r="C179" s="493"/>
      <c r="D179" s="493"/>
      <c r="E179" s="494"/>
      <c r="F179" s="214"/>
      <c r="G179" s="214"/>
    </row>
    <row r="180" spans="1:7" ht="15" thickTop="1" x14ac:dyDescent="0.3">
      <c r="A180" s="287"/>
      <c r="B180" s="236"/>
      <c r="C180" s="248"/>
      <c r="D180" s="249"/>
      <c r="E180" s="250"/>
      <c r="F180" s="251"/>
      <c r="G180" s="251"/>
    </row>
    <row r="181" spans="1:7" x14ac:dyDescent="0.3">
      <c r="A181" s="257">
        <v>7</v>
      </c>
      <c r="B181" s="489" t="s">
        <v>182</v>
      </c>
      <c r="C181" s="490"/>
      <c r="D181" s="490"/>
      <c r="E181" s="491"/>
      <c r="F181" s="258"/>
      <c r="G181" s="258" t="str">
        <f t="shared" ref="G181" si="16">+IF(D181="","",(D181*E181+D181*F181))</f>
        <v/>
      </c>
    </row>
    <row r="182" spans="1:7" ht="50.4" x14ac:dyDescent="0.3">
      <c r="A182" s="271" t="s">
        <v>718</v>
      </c>
      <c r="B182" s="263" t="s">
        <v>815</v>
      </c>
      <c r="C182" s="248"/>
      <c r="D182" s="329"/>
      <c r="E182" s="261"/>
      <c r="F182" s="330"/>
      <c r="G182" s="330"/>
    </row>
    <row r="183" spans="1:7" x14ac:dyDescent="0.3">
      <c r="A183" s="271" t="s">
        <v>731</v>
      </c>
      <c r="B183" s="263" t="s">
        <v>816</v>
      </c>
      <c r="C183" s="248"/>
      <c r="D183" s="329"/>
      <c r="E183" s="261"/>
      <c r="F183" s="330"/>
      <c r="G183" s="330"/>
    </row>
    <row r="184" spans="1:7" x14ac:dyDescent="0.3">
      <c r="A184" s="271" t="s">
        <v>733</v>
      </c>
      <c r="B184" s="263" t="s">
        <v>817</v>
      </c>
      <c r="C184" s="248"/>
      <c r="D184" s="329"/>
      <c r="E184" s="261"/>
      <c r="F184" s="330"/>
      <c r="G184" s="330"/>
    </row>
    <row r="185" spans="1:7" x14ac:dyDescent="0.3">
      <c r="A185" s="311"/>
      <c r="B185" s="312"/>
      <c r="C185" s="313"/>
      <c r="D185" s="314"/>
      <c r="E185" s="297"/>
      <c r="F185" s="298"/>
      <c r="G185" s="298"/>
    </row>
    <row r="186" spans="1:7" x14ac:dyDescent="0.3">
      <c r="A186" s="257">
        <v>7.1</v>
      </c>
      <c r="B186" s="489" t="s">
        <v>782</v>
      </c>
      <c r="C186" s="490"/>
      <c r="D186" s="490"/>
      <c r="E186" s="491"/>
      <c r="F186" s="258"/>
      <c r="G186" s="258">
        <f>+SUM(G187:G192)</f>
        <v>0</v>
      </c>
    </row>
    <row r="187" spans="1:7" x14ac:dyDescent="0.3">
      <c r="A187" s="331"/>
      <c r="B187" s="216"/>
      <c r="C187" s="324"/>
      <c r="D187" s="332"/>
      <c r="E187" s="219"/>
      <c r="F187" s="242"/>
      <c r="G187" s="242" t="str">
        <f>IF(F187="","",E187*F187)</f>
        <v/>
      </c>
    </row>
    <row r="188" spans="1:7" x14ac:dyDescent="0.3">
      <c r="A188" s="333"/>
      <c r="B188" s="263" t="s">
        <v>818</v>
      </c>
      <c r="C188" s="422" t="s">
        <v>758</v>
      </c>
      <c r="D188" s="334">
        <f>D156</f>
        <v>186.85499999999999</v>
      </c>
      <c r="E188" s="255"/>
      <c r="F188" s="234"/>
      <c r="G188" s="234">
        <f t="shared" ref="G188:G192" si="17">+IF(D188="","",(D188*E188+D188*F188))</f>
        <v>0</v>
      </c>
    </row>
    <row r="189" spans="1:7" x14ac:dyDescent="0.3">
      <c r="A189" s="333"/>
      <c r="B189" s="263" t="s">
        <v>819</v>
      </c>
      <c r="C189" s="422" t="s">
        <v>758</v>
      </c>
      <c r="D189" s="334">
        <v>430.48</v>
      </c>
      <c r="E189" s="255"/>
      <c r="F189" s="234"/>
      <c r="G189" s="234">
        <f t="shared" si="17"/>
        <v>0</v>
      </c>
    </row>
    <row r="190" spans="1:7" x14ac:dyDescent="0.3">
      <c r="A190" s="333"/>
      <c r="B190" s="263" t="s">
        <v>820</v>
      </c>
      <c r="C190" s="422" t="s">
        <v>758</v>
      </c>
      <c r="D190" s="334">
        <f>9+17+8+4+3</f>
        <v>41</v>
      </c>
      <c r="E190" s="255"/>
      <c r="F190" s="234"/>
      <c r="G190" s="234">
        <f t="shared" si="17"/>
        <v>0</v>
      </c>
    </row>
    <row r="191" spans="1:7" x14ac:dyDescent="0.3">
      <c r="A191" s="333"/>
      <c r="B191" s="263" t="s">
        <v>821</v>
      </c>
      <c r="C191" s="422" t="s">
        <v>758</v>
      </c>
      <c r="D191" s="334">
        <v>92</v>
      </c>
      <c r="E191" s="255"/>
      <c r="F191" s="234"/>
      <c r="G191" s="234">
        <f t="shared" si="17"/>
        <v>0</v>
      </c>
    </row>
    <row r="192" spans="1:7" x14ac:dyDescent="0.3">
      <c r="A192" s="333"/>
      <c r="B192" s="263"/>
      <c r="C192" s="248"/>
      <c r="D192" s="240"/>
      <c r="E192" s="335"/>
      <c r="F192" s="242"/>
      <c r="G192" s="242" t="str">
        <f t="shared" si="17"/>
        <v/>
      </c>
    </row>
    <row r="193" spans="1:7" x14ac:dyDescent="0.3">
      <c r="A193" s="267" t="s">
        <v>822</v>
      </c>
      <c r="B193" s="430"/>
      <c r="C193" s="268"/>
      <c r="D193" s="268"/>
      <c r="E193" s="268"/>
      <c r="F193" s="269"/>
      <c r="G193" s="269">
        <f>G186</f>
        <v>0</v>
      </c>
    </row>
    <row r="194" spans="1:7" ht="15" thickBot="1" x14ac:dyDescent="0.35">
      <c r="A194" s="213">
        <v>8</v>
      </c>
      <c r="B194" s="492" t="s">
        <v>1066</v>
      </c>
      <c r="C194" s="493"/>
      <c r="D194" s="493"/>
      <c r="E194" s="494"/>
      <c r="F194" s="214"/>
      <c r="G194" s="214"/>
    </row>
    <row r="195" spans="1:7" ht="15" thickTop="1" x14ac:dyDescent="0.3">
      <c r="A195" s="336"/>
      <c r="B195" s="236"/>
      <c r="C195" s="248"/>
      <c r="D195" s="249"/>
      <c r="E195" s="250"/>
      <c r="F195" s="251"/>
      <c r="G195" s="251"/>
    </row>
    <row r="196" spans="1:7" x14ac:dyDescent="0.3">
      <c r="A196" s="257">
        <v>8</v>
      </c>
      <c r="B196" s="489" t="s">
        <v>182</v>
      </c>
      <c r="C196" s="490"/>
      <c r="D196" s="490"/>
      <c r="E196" s="491"/>
      <c r="F196" s="258"/>
      <c r="G196" s="258" t="str">
        <f t="shared" ref="G196" si="18">+IF(D196="","",(D196*E196+D196*F196))</f>
        <v/>
      </c>
    </row>
    <row r="197" spans="1:7" ht="37.799999999999997" x14ac:dyDescent="0.3">
      <c r="A197" s="271" t="s">
        <v>718</v>
      </c>
      <c r="B197" s="263" t="s">
        <v>823</v>
      </c>
      <c r="C197" s="248"/>
      <c r="D197" s="249"/>
      <c r="E197" s="250"/>
      <c r="F197" s="251"/>
      <c r="G197" s="251"/>
    </row>
    <row r="198" spans="1:7" ht="88.2" x14ac:dyDescent="0.3">
      <c r="A198" s="271" t="s">
        <v>731</v>
      </c>
      <c r="B198" s="263" t="s">
        <v>824</v>
      </c>
      <c r="C198" s="248"/>
      <c r="D198" s="249"/>
      <c r="E198" s="250"/>
      <c r="F198" s="251"/>
      <c r="G198" s="251"/>
    </row>
    <row r="199" spans="1:7" x14ac:dyDescent="0.3">
      <c r="A199" s="257">
        <v>8.1</v>
      </c>
      <c r="B199" s="501" t="s">
        <v>782</v>
      </c>
      <c r="C199" s="502"/>
      <c r="D199" s="502"/>
      <c r="E199" s="503"/>
      <c r="F199" s="258"/>
      <c r="G199" s="258">
        <f>+SUM(G200:G205)</f>
        <v>0</v>
      </c>
    </row>
    <row r="200" spans="1:7" x14ac:dyDescent="0.3">
      <c r="A200" s="331"/>
      <c r="B200" s="434" t="s">
        <v>825</v>
      </c>
      <c r="C200" s="422"/>
      <c r="D200" s="322"/>
      <c r="E200" s="255"/>
      <c r="F200" s="234"/>
      <c r="G200" s="234" t="str">
        <f t="shared" ref="G200:G205" si="19">+IF(D200="","",(D200*E200+D200*F200))</f>
        <v/>
      </c>
    </row>
    <row r="201" spans="1:7" x14ac:dyDescent="0.3">
      <c r="A201" s="337"/>
      <c r="B201" s="339" t="s">
        <v>826</v>
      </c>
      <c r="C201" s="422" t="s">
        <v>758</v>
      </c>
      <c r="D201" s="338">
        <f>57.21-3</f>
        <v>54.21</v>
      </c>
      <c r="E201" s="255"/>
      <c r="F201" s="234"/>
      <c r="G201" s="234">
        <f t="shared" si="19"/>
        <v>0</v>
      </c>
    </row>
    <row r="202" spans="1:7" x14ac:dyDescent="0.3">
      <c r="A202" s="337"/>
      <c r="B202" s="339" t="s">
        <v>827</v>
      </c>
      <c r="C202" s="422" t="s">
        <v>51</v>
      </c>
      <c r="D202" s="338">
        <v>3</v>
      </c>
      <c r="E202" s="255"/>
      <c r="F202" s="234"/>
      <c r="G202" s="234">
        <f t="shared" si="19"/>
        <v>0</v>
      </c>
    </row>
    <row r="203" spans="1:7" x14ac:dyDescent="0.3">
      <c r="A203" s="337"/>
      <c r="B203" s="434" t="s">
        <v>828</v>
      </c>
      <c r="C203" s="422"/>
      <c r="D203" s="338"/>
      <c r="E203" s="255"/>
      <c r="F203" s="234"/>
      <c r="G203" s="234" t="str">
        <f t="shared" si="19"/>
        <v/>
      </c>
    </row>
    <row r="204" spans="1:7" x14ac:dyDescent="0.3">
      <c r="A204" s="337"/>
      <c r="B204" s="339" t="s">
        <v>829</v>
      </c>
      <c r="C204" s="422" t="s">
        <v>758</v>
      </c>
      <c r="D204" s="338">
        <v>18</v>
      </c>
      <c r="E204" s="255"/>
      <c r="F204" s="234"/>
      <c r="G204" s="234">
        <f t="shared" si="19"/>
        <v>0</v>
      </c>
    </row>
    <row r="205" spans="1:7" x14ac:dyDescent="0.3">
      <c r="A205" s="337"/>
      <c r="B205" s="435"/>
      <c r="C205" s="248"/>
      <c r="D205" s="341"/>
      <c r="E205" s="261"/>
      <c r="F205" s="242"/>
      <c r="G205" s="242" t="str">
        <f t="shared" si="19"/>
        <v/>
      </c>
    </row>
    <row r="206" spans="1:7" x14ac:dyDescent="0.3">
      <c r="A206" s="267" t="s">
        <v>830</v>
      </c>
      <c r="B206" s="430"/>
      <c r="C206" s="268"/>
      <c r="D206" s="268"/>
      <c r="E206" s="268"/>
      <c r="F206" s="269"/>
      <c r="G206" s="269">
        <f>G199</f>
        <v>0</v>
      </c>
    </row>
    <row r="207" spans="1:7" ht="15" thickBot="1" x14ac:dyDescent="0.35">
      <c r="A207" s="213">
        <v>9</v>
      </c>
      <c r="B207" s="492" t="s">
        <v>1067</v>
      </c>
      <c r="C207" s="493"/>
      <c r="D207" s="493"/>
      <c r="E207" s="494"/>
      <c r="F207" s="214"/>
      <c r="G207" s="214"/>
    </row>
    <row r="208" spans="1:7" ht="15" thickTop="1" x14ac:dyDescent="0.3">
      <c r="A208" s="336"/>
      <c r="B208" s="236"/>
      <c r="C208" s="248"/>
      <c r="D208" s="249"/>
      <c r="E208" s="250"/>
      <c r="F208" s="251"/>
      <c r="G208" s="251"/>
    </row>
    <row r="209" spans="1:7" x14ac:dyDescent="0.3">
      <c r="A209" s="257">
        <v>9</v>
      </c>
      <c r="B209" s="489" t="s">
        <v>182</v>
      </c>
      <c r="C209" s="490"/>
      <c r="D209" s="490"/>
      <c r="E209" s="491"/>
      <c r="F209" s="258"/>
      <c r="G209" s="258" t="str">
        <f t="shared" ref="G209" si="20">+IF(D209="","",(D209*E209+D209*F209))</f>
        <v/>
      </c>
    </row>
    <row r="210" spans="1:7" ht="63" x14ac:dyDescent="0.3">
      <c r="A210" s="271" t="s">
        <v>718</v>
      </c>
      <c r="B210" s="263" t="s">
        <v>831</v>
      </c>
      <c r="C210" s="248"/>
      <c r="D210" s="261"/>
      <c r="E210" s="261"/>
      <c r="F210" s="330"/>
      <c r="G210" s="330"/>
    </row>
    <row r="211" spans="1:7" ht="37.799999999999997" x14ac:dyDescent="0.3">
      <c r="A211" s="271" t="s">
        <v>731</v>
      </c>
      <c r="B211" s="263" t="s">
        <v>832</v>
      </c>
      <c r="C211" s="248"/>
      <c r="D211" s="261"/>
      <c r="E211" s="261"/>
      <c r="F211" s="330"/>
      <c r="G211" s="330"/>
    </row>
    <row r="212" spans="1:7" ht="25.2" x14ac:dyDescent="0.3">
      <c r="A212" s="271" t="s">
        <v>733</v>
      </c>
      <c r="B212" s="263" t="s">
        <v>833</v>
      </c>
      <c r="C212" s="248"/>
      <c r="D212" s="261"/>
      <c r="E212" s="261"/>
      <c r="F212" s="330"/>
      <c r="G212" s="330"/>
    </row>
    <row r="213" spans="1:7" x14ac:dyDescent="0.3">
      <c r="A213" s="271" t="s">
        <v>735</v>
      </c>
      <c r="B213" s="263" t="s">
        <v>834</v>
      </c>
      <c r="C213" s="291"/>
      <c r="D213" s="292"/>
      <c r="E213" s="250"/>
      <c r="F213" s="251"/>
      <c r="G213" s="251"/>
    </row>
    <row r="214" spans="1:7" x14ac:dyDescent="0.3">
      <c r="A214" s="257">
        <v>9.1</v>
      </c>
      <c r="B214" s="501" t="s">
        <v>782</v>
      </c>
      <c r="C214" s="502"/>
      <c r="D214" s="502"/>
      <c r="E214" s="503"/>
      <c r="F214" s="258"/>
      <c r="G214" s="258">
        <f>SUM(G215:G232)</f>
        <v>0</v>
      </c>
    </row>
    <row r="215" spans="1:7" x14ac:dyDescent="0.3">
      <c r="A215" s="342"/>
      <c r="B215" s="216" t="s">
        <v>835</v>
      </c>
      <c r="C215" s="343"/>
      <c r="D215" s="344"/>
      <c r="E215" s="345"/>
      <c r="F215" s="346"/>
      <c r="G215" s="346"/>
    </row>
    <row r="216" spans="1:7" ht="50.4" x14ac:dyDescent="0.3">
      <c r="A216" s="271">
        <v>1</v>
      </c>
      <c r="B216" s="347" t="s">
        <v>836</v>
      </c>
      <c r="C216" s="422" t="s">
        <v>51</v>
      </c>
      <c r="D216" s="232">
        <v>1</v>
      </c>
      <c r="E216" s="423"/>
      <c r="F216" s="234"/>
      <c r="G216" s="234">
        <f t="shared" ref="G216:G232" si="21">+IF(D216="","",(D216*E216+D216*F216))</f>
        <v>0</v>
      </c>
    </row>
    <row r="217" spans="1:7" ht="25.2" x14ac:dyDescent="0.3">
      <c r="A217" s="271">
        <v>2</v>
      </c>
      <c r="B217" s="421" t="s">
        <v>837</v>
      </c>
      <c r="C217" s="422" t="s">
        <v>51</v>
      </c>
      <c r="D217" s="232">
        <v>1</v>
      </c>
      <c r="E217" s="423"/>
      <c r="F217" s="234"/>
      <c r="G217" s="234">
        <f t="shared" si="21"/>
        <v>0</v>
      </c>
    </row>
    <row r="218" spans="1:7" ht="25.2" x14ac:dyDescent="0.3">
      <c r="A218" s="271">
        <v>3</v>
      </c>
      <c r="B218" s="421" t="s">
        <v>838</v>
      </c>
      <c r="C218" s="422" t="s">
        <v>51</v>
      </c>
      <c r="D218" s="232">
        <v>1</v>
      </c>
      <c r="E218" s="423"/>
      <c r="F218" s="234"/>
      <c r="G218" s="234">
        <f t="shared" si="21"/>
        <v>0</v>
      </c>
    </row>
    <row r="219" spans="1:7" x14ac:dyDescent="0.3">
      <c r="A219" s="348">
        <v>4</v>
      </c>
      <c r="B219" s="236" t="s">
        <v>839</v>
      </c>
      <c r="C219" s="319"/>
      <c r="D219" s="232"/>
      <c r="E219" s="282"/>
      <c r="F219" s="234"/>
      <c r="G219" s="234" t="str">
        <f t="shared" si="21"/>
        <v/>
      </c>
    </row>
    <row r="220" spans="1:7" x14ac:dyDescent="0.3">
      <c r="A220" s="271"/>
      <c r="B220" s="421" t="s">
        <v>840</v>
      </c>
      <c r="C220" s="422" t="s">
        <v>446</v>
      </c>
      <c r="D220" s="232">
        <v>3</v>
      </c>
      <c r="E220" s="423"/>
      <c r="F220" s="234"/>
      <c r="G220" s="234">
        <f t="shared" si="21"/>
        <v>0</v>
      </c>
    </row>
    <row r="221" spans="1:7" x14ac:dyDescent="0.3">
      <c r="A221" s="271"/>
      <c r="B221" s="421" t="s">
        <v>841</v>
      </c>
      <c r="C221" s="422" t="s">
        <v>446</v>
      </c>
      <c r="D221" s="232">
        <v>3</v>
      </c>
      <c r="E221" s="423"/>
      <c r="F221" s="234"/>
      <c r="G221" s="234">
        <f t="shared" si="21"/>
        <v>0</v>
      </c>
    </row>
    <row r="222" spans="1:7" x14ac:dyDescent="0.3">
      <c r="A222" s="271"/>
      <c r="B222" s="263" t="s">
        <v>1088</v>
      </c>
      <c r="C222" s="422" t="s">
        <v>446</v>
      </c>
      <c r="D222" s="232">
        <v>1</v>
      </c>
      <c r="E222" s="423"/>
      <c r="F222" s="234"/>
      <c r="G222" s="234">
        <f t="shared" si="21"/>
        <v>0</v>
      </c>
    </row>
    <row r="223" spans="1:7" x14ac:dyDescent="0.3">
      <c r="A223" s="271"/>
      <c r="B223" s="421" t="s">
        <v>842</v>
      </c>
      <c r="C223" s="422" t="s">
        <v>446</v>
      </c>
      <c r="D223" s="232">
        <v>1</v>
      </c>
      <c r="E223" s="423"/>
      <c r="F223" s="234"/>
      <c r="G223" s="234">
        <f t="shared" si="21"/>
        <v>0</v>
      </c>
    </row>
    <row r="224" spans="1:7" x14ac:dyDescent="0.3">
      <c r="A224" s="271"/>
      <c r="B224" s="263" t="s">
        <v>843</v>
      </c>
      <c r="C224" s="422" t="s">
        <v>446</v>
      </c>
      <c r="D224" s="232">
        <v>3</v>
      </c>
      <c r="E224" s="423"/>
      <c r="F224" s="234"/>
      <c r="G224" s="234">
        <f t="shared" si="21"/>
        <v>0</v>
      </c>
    </row>
    <row r="225" spans="1:7" x14ac:dyDescent="0.3">
      <c r="A225" s="271"/>
      <c r="B225" s="426" t="s">
        <v>1089</v>
      </c>
      <c r="C225" s="422" t="s">
        <v>446</v>
      </c>
      <c r="D225" s="232">
        <v>2</v>
      </c>
      <c r="E225" s="423"/>
      <c r="F225" s="234"/>
      <c r="G225" s="234">
        <f t="shared" si="21"/>
        <v>0</v>
      </c>
    </row>
    <row r="226" spans="1:7" x14ac:dyDescent="0.3">
      <c r="A226" s="271"/>
      <c r="B226" s="263" t="s">
        <v>844</v>
      </c>
      <c r="C226" s="422" t="s">
        <v>446</v>
      </c>
      <c r="D226" s="232">
        <v>3</v>
      </c>
      <c r="E226" s="423"/>
      <c r="F226" s="234"/>
      <c r="G226" s="234">
        <f t="shared" si="21"/>
        <v>0</v>
      </c>
    </row>
    <row r="227" spans="1:7" x14ac:dyDescent="0.3">
      <c r="A227" s="271"/>
      <c r="B227" s="263" t="s">
        <v>845</v>
      </c>
      <c r="C227" s="422" t="s">
        <v>446</v>
      </c>
      <c r="D227" s="232">
        <v>1</v>
      </c>
      <c r="E227" s="423"/>
      <c r="F227" s="234"/>
      <c r="G227" s="234">
        <f t="shared" si="21"/>
        <v>0</v>
      </c>
    </row>
    <row r="228" spans="1:7" x14ac:dyDescent="0.3">
      <c r="A228" s="271"/>
      <c r="B228" s="263" t="s">
        <v>846</v>
      </c>
      <c r="C228" s="422" t="s">
        <v>446</v>
      </c>
      <c r="D228" s="232">
        <v>1</v>
      </c>
      <c r="E228" s="423"/>
      <c r="F228" s="234"/>
      <c r="G228" s="234">
        <f t="shared" si="21"/>
        <v>0</v>
      </c>
    </row>
    <row r="229" spans="1:7" x14ac:dyDescent="0.3">
      <c r="A229" s="271"/>
      <c r="B229" s="263" t="s">
        <v>847</v>
      </c>
      <c r="C229" s="422" t="s">
        <v>446</v>
      </c>
      <c r="D229" s="232">
        <v>1</v>
      </c>
      <c r="E229" s="423"/>
      <c r="F229" s="234"/>
      <c r="G229" s="234">
        <f t="shared" si="21"/>
        <v>0</v>
      </c>
    </row>
    <row r="230" spans="1:7" x14ac:dyDescent="0.3">
      <c r="A230" s="271"/>
      <c r="B230" s="263" t="s">
        <v>848</v>
      </c>
      <c r="C230" s="422" t="s">
        <v>446</v>
      </c>
      <c r="D230" s="232">
        <v>4</v>
      </c>
      <c r="E230" s="423"/>
      <c r="F230" s="234"/>
      <c r="G230" s="234">
        <f t="shared" si="21"/>
        <v>0</v>
      </c>
    </row>
    <row r="231" spans="1:7" x14ac:dyDescent="0.3">
      <c r="A231" s="271"/>
      <c r="B231" s="263" t="s">
        <v>849</v>
      </c>
      <c r="C231" s="422" t="s">
        <v>446</v>
      </c>
      <c r="D231" s="232">
        <v>1</v>
      </c>
      <c r="E231" s="423"/>
      <c r="F231" s="234"/>
      <c r="G231" s="234">
        <f t="shared" si="21"/>
        <v>0</v>
      </c>
    </row>
    <row r="232" spans="1:7" x14ac:dyDescent="0.3">
      <c r="A232" s="271"/>
      <c r="B232" s="263"/>
      <c r="C232" s="248"/>
      <c r="D232" s="240"/>
      <c r="E232" s="335"/>
      <c r="F232" s="242" t="str">
        <f>IF(E232="","",D232*E232)</f>
        <v/>
      </c>
      <c r="G232" s="242" t="str">
        <f t="shared" si="21"/>
        <v/>
      </c>
    </row>
    <row r="233" spans="1:7" x14ac:dyDescent="0.3">
      <c r="A233" s="267" t="s">
        <v>850</v>
      </c>
      <c r="B233" s="430"/>
      <c r="C233" s="268"/>
      <c r="D233" s="268"/>
      <c r="E233" s="268"/>
      <c r="F233" s="269"/>
      <c r="G233" s="269">
        <f>G214</f>
        <v>0</v>
      </c>
    </row>
    <row r="234" spans="1:7" ht="15" thickBot="1" x14ac:dyDescent="0.35">
      <c r="A234" s="213">
        <v>10</v>
      </c>
      <c r="B234" s="492" t="s">
        <v>1068</v>
      </c>
      <c r="C234" s="493"/>
      <c r="D234" s="493"/>
      <c r="E234" s="494"/>
      <c r="F234" s="214"/>
      <c r="G234" s="214"/>
    </row>
    <row r="235" spans="1:7" ht="15" thickTop="1" x14ac:dyDescent="0.3">
      <c r="A235" s="349"/>
      <c r="B235" s="236"/>
      <c r="C235" s="291"/>
      <c r="D235" s="292"/>
      <c r="E235" s="250"/>
      <c r="F235" s="251"/>
      <c r="G235" s="251"/>
    </row>
    <row r="236" spans="1:7" x14ac:dyDescent="0.3">
      <c r="A236" s="257">
        <v>10</v>
      </c>
      <c r="B236" s="489" t="s">
        <v>182</v>
      </c>
      <c r="C236" s="490"/>
      <c r="D236" s="490"/>
      <c r="E236" s="491"/>
      <c r="F236" s="258"/>
      <c r="G236" s="258" t="str">
        <f t="shared" ref="G236" si="22">+IF(D236="","",(D236*E236+D236*F236))</f>
        <v/>
      </c>
    </row>
    <row r="237" spans="1:7" ht="37.799999999999997" x14ac:dyDescent="0.3">
      <c r="A237" s="271" t="s">
        <v>718</v>
      </c>
      <c r="B237" s="263" t="s">
        <v>852</v>
      </c>
      <c r="C237" s="248"/>
      <c r="D237" s="288"/>
      <c r="E237" s="289"/>
      <c r="F237" s="290"/>
      <c r="G237" s="290"/>
    </row>
    <row r="238" spans="1:7" ht="37.799999999999997" x14ac:dyDescent="0.3">
      <c r="A238" s="271" t="s">
        <v>731</v>
      </c>
      <c r="B238" s="263" t="s">
        <v>853</v>
      </c>
      <c r="C238" s="248"/>
      <c r="D238" s="288"/>
      <c r="E238" s="289"/>
      <c r="F238" s="290"/>
      <c r="G238" s="290"/>
    </row>
    <row r="239" spans="1:7" ht="25.2" x14ac:dyDescent="0.3">
      <c r="A239" s="271" t="s">
        <v>733</v>
      </c>
      <c r="B239" s="263" t="s">
        <v>854</v>
      </c>
      <c r="C239" s="248"/>
      <c r="D239" s="288"/>
      <c r="E239" s="289"/>
      <c r="F239" s="290"/>
      <c r="G239" s="290"/>
    </row>
    <row r="240" spans="1:7" ht="37.799999999999997" x14ac:dyDescent="0.3">
      <c r="A240" s="271" t="s">
        <v>733</v>
      </c>
      <c r="B240" s="263" t="s">
        <v>855</v>
      </c>
      <c r="C240" s="248"/>
      <c r="D240" s="288"/>
      <c r="E240" s="289"/>
      <c r="F240" s="290"/>
      <c r="G240" s="290"/>
    </row>
    <row r="241" spans="1:7" ht="25.2" x14ac:dyDescent="0.3">
      <c r="A241" s="271" t="s">
        <v>735</v>
      </c>
      <c r="B241" s="263" t="s">
        <v>856</v>
      </c>
      <c r="C241" s="248"/>
      <c r="D241" s="288"/>
      <c r="E241" s="289"/>
      <c r="F241" s="290"/>
      <c r="G241" s="290"/>
    </row>
    <row r="242" spans="1:7" x14ac:dyDescent="0.3">
      <c r="A242" s="271" t="s">
        <v>737</v>
      </c>
      <c r="B242" s="263" t="s">
        <v>804</v>
      </c>
      <c r="C242" s="291"/>
      <c r="D242" s="292"/>
      <c r="E242" s="250"/>
      <c r="F242" s="251"/>
      <c r="G242" s="251"/>
    </row>
    <row r="243" spans="1:7" x14ac:dyDescent="0.3">
      <c r="A243" s="273"/>
      <c r="B243" s="350"/>
      <c r="C243" s="351"/>
      <c r="D243" s="352"/>
      <c r="E243" s="353"/>
      <c r="F243" s="354"/>
      <c r="G243" s="354"/>
    </row>
    <row r="244" spans="1:7" x14ac:dyDescent="0.3">
      <c r="A244" s="257">
        <v>10.1</v>
      </c>
      <c r="B244" s="501" t="s">
        <v>782</v>
      </c>
      <c r="C244" s="502"/>
      <c r="D244" s="502"/>
      <c r="E244" s="503"/>
      <c r="F244" s="258"/>
      <c r="G244" s="258">
        <f>SUM(G247:G274)</f>
        <v>0</v>
      </c>
    </row>
    <row r="245" spans="1:7" x14ac:dyDescent="0.3">
      <c r="A245" s="315"/>
      <c r="B245" s="316"/>
      <c r="C245" s="324"/>
      <c r="D245" s="355"/>
      <c r="E245" s="356"/>
      <c r="F245" s="357"/>
      <c r="G245" s="357"/>
    </row>
    <row r="246" spans="1:7" x14ac:dyDescent="0.3">
      <c r="A246" s="265" t="s">
        <v>712</v>
      </c>
      <c r="B246" s="236" t="s">
        <v>857</v>
      </c>
      <c r="C246" s="248"/>
      <c r="D246" s="240"/>
      <c r="E246" s="335"/>
      <c r="F246" s="242"/>
      <c r="G246" s="242" t="str">
        <f t="shared" ref="G246:G273" si="23">+IF(D246="","",(D246*E246+D246*F246))</f>
        <v/>
      </c>
    </row>
    <row r="247" spans="1:7" x14ac:dyDescent="0.3">
      <c r="A247" s="271"/>
      <c r="B247" s="263" t="s">
        <v>858</v>
      </c>
      <c r="C247" s="422" t="s">
        <v>51</v>
      </c>
      <c r="D247" s="232">
        <v>1</v>
      </c>
      <c r="E247" s="423"/>
      <c r="F247" s="234"/>
      <c r="G247" s="234">
        <f t="shared" si="23"/>
        <v>0</v>
      </c>
    </row>
    <row r="248" spans="1:7" ht="37.799999999999997" x14ac:dyDescent="0.3">
      <c r="A248" s="271"/>
      <c r="B248" s="263" t="s">
        <v>859</v>
      </c>
      <c r="C248" s="422" t="s">
        <v>51</v>
      </c>
      <c r="D248" s="232">
        <v>1</v>
      </c>
      <c r="E248" s="423"/>
      <c r="F248" s="234"/>
      <c r="G248" s="234">
        <f t="shared" si="23"/>
        <v>0</v>
      </c>
    </row>
    <row r="249" spans="1:7" x14ac:dyDescent="0.3">
      <c r="A249" s="271"/>
      <c r="B249" s="263" t="s">
        <v>860</v>
      </c>
      <c r="C249" s="422" t="s">
        <v>51</v>
      </c>
      <c r="D249" s="232">
        <v>1</v>
      </c>
      <c r="E249" s="423"/>
      <c r="F249" s="234"/>
      <c r="G249" s="234">
        <f t="shared" si="23"/>
        <v>0</v>
      </c>
    </row>
    <row r="250" spans="1:7" x14ac:dyDescent="0.3">
      <c r="A250" s="321"/>
      <c r="B250" s="263"/>
      <c r="C250" s="422"/>
      <c r="D250" s="232"/>
      <c r="E250" s="423"/>
      <c r="F250" s="234"/>
      <c r="G250" s="234" t="str">
        <f t="shared" si="23"/>
        <v/>
      </c>
    </row>
    <row r="251" spans="1:7" x14ac:dyDescent="0.3">
      <c r="A251" s="265" t="s">
        <v>748</v>
      </c>
      <c r="B251" s="236" t="s">
        <v>861</v>
      </c>
      <c r="C251" s="422"/>
      <c r="D251" s="232"/>
      <c r="E251" s="423"/>
      <c r="F251" s="234"/>
      <c r="G251" s="234" t="str">
        <f t="shared" si="23"/>
        <v/>
      </c>
    </row>
    <row r="252" spans="1:7" x14ac:dyDescent="0.3">
      <c r="A252" s="271"/>
      <c r="B252" s="421" t="s">
        <v>862</v>
      </c>
      <c r="C252" s="422" t="s">
        <v>446</v>
      </c>
      <c r="D252" s="232">
        <v>11</v>
      </c>
      <c r="E252" s="423"/>
      <c r="F252" s="234"/>
      <c r="G252" s="234">
        <f t="shared" si="23"/>
        <v>0</v>
      </c>
    </row>
    <row r="253" spans="1:7" x14ac:dyDescent="0.3">
      <c r="A253" s="271"/>
      <c r="B253" s="421" t="s">
        <v>863</v>
      </c>
      <c r="C253" s="422" t="s">
        <v>446</v>
      </c>
      <c r="D253" s="232">
        <v>1</v>
      </c>
      <c r="E253" s="423"/>
      <c r="F253" s="234"/>
      <c r="G253" s="234">
        <f t="shared" si="23"/>
        <v>0</v>
      </c>
    </row>
    <row r="254" spans="1:7" x14ac:dyDescent="0.3">
      <c r="A254" s="271"/>
      <c r="B254" s="421" t="s">
        <v>864</v>
      </c>
      <c r="C254" s="422" t="s">
        <v>446</v>
      </c>
      <c r="D254" s="232">
        <v>8</v>
      </c>
      <c r="E254" s="423"/>
      <c r="F254" s="234"/>
      <c r="G254" s="234">
        <f t="shared" si="23"/>
        <v>0</v>
      </c>
    </row>
    <row r="255" spans="1:7" x14ac:dyDescent="0.3">
      <c r="A255" s="271"/>
      <c r="B255" s="421" t="s">
        <v>865</v>
      </c>
      <c r="C255" s="422" t="s">
        <v>446</v>
      </c>
      <c r="D255" s="232">
        <v>10</v>
      </c>
      <c r="E255" s="423"/>
      <c r="F255" s="234"/>
      <c r="G255" s="234">
        <f t="shared" si="23"/>
        <v>0</v>
      </c>
    </row>
    <row r="256" spans="1:7" x14ac:dyDescent="0.3">
      <c r="A256" s="271"/>
      <c r="B256" s="421" t="s">
        <v>866</v>
      </c>
      <c r="C256" s="422" t="s">
        <v>446</v>
      </c>
      <c r="D256" s="232">
        <v>1</v>
      </c>
      <c r="E256" s="423"/>
      <c r="F256" s="234"/>
      <c r="G256" s="234">
        <f t="shared" si="23"/>
        <v>0</v>
      </c>
    </row>
    <row r="257" spans="1:7" x14ac:dyDescent="0.3">
      <c r="A257" s="271"/>
      <c r="B257" s="421" t="s">
        <v>867</v>
      </c>
      <c r="C257" s="422" t="s">
        <v>446</v>
      </c>
      <c r="D257" s="232">
        <v>5</v>
      </c>
      <c r="E257" s="423"/>
      <c r="F257" s="234"/>
      <c r="G257" s="234">
        <f t="shared" si="23"/>
        <v>0</v>
      </c>
    </row>
    <row r="258" spans="1:7" x14ac:dyDescent="0.3">
      <c r="A258" s="271"/>
      <c r="B258" s="421" t="s">
        <v>868</v>
      </c>
      <c r="C258" s="422" t="s">
        <v>446</v>
      </c>
      <c r="D258" s="232">
        <v>2</v>
      </c>
      <c r="E258" s="423"/>
      <c r="F258" s="234"/>
      <c r="G258" s="234">
        <f t="shared" si="23"/>
        <v>0</v>
      </c>
    </row>
    <row r="259" spans="1:7" x14ac:dyDescent="0.3">
      <c r="A259" s="271"/>
      <c r="B259" s="421" t="s">
        <v>869</v>
      </c>
      <c r="C259" s="422" t="s">
        <v>446</v>
      </c>
      <c r="D259" s="232">
        <v>2</v>
      </c>
      <c r="E259" s="423"/>
      <c r="F259" s="234"/>
      <c r="G259" s="234">
        <f t="shared" si="23"/>
        <v>0</v>
      </c>
    </row>
    <row r="260" spans="1:7" x14ac:dyDescent="0.3">
      <c r="A260" s="271"/>
      <c r="B260" s="421" t="s">
        <v>870</v>
      </c>
      <c r="C260" s="422" t="s">
        <v>446</v>
      </c>
      <c r="D260" s="232">
        <v>3</v>
      </c>
      <c r="E260" s="423"/>
      <c r="F260" s="234"/>
      <c r="G260" s="234">
        <f t="shared" si="23"/>
        <v>0</v>
      </c>
    </row>
    <row r="261" spans="1:7" x14ac:dyDescent="0.3">
      <c r="A261" s="271"/>
      <c r="B261" s="421" t="s">
        <v>871</v>
      </c>
      <c r="C261" s="422" t="s">
        <v>446</v>
      </c>
      <c r="D261" s="232">
        <v>2</v>
      </c>
      <c r="E261" s="423"/>
      <c r="F261" s="234"/>
      <c r="G261" s="234">
        <f t="shared" si="23"/>
        <v>0</v>
      </c>
    </row>
    <row r="262" spans="1:7" x14ac:dyDescent="0.3">
      <c r="A262" s="271"/>
      <c r="B262" s="421" t="s">
        <v>872</v>
      </c>
      <c r="C262" s="422" t="s">
        <v>446</v>
      </c>
      <c r="D262" s="232">
        <v>2</v>
      </c>
      <c r="E262" s="423"/>
      <c r="F262" s="234"/>
      <c r="G262" s="234">
        <f t="shared" si="23"/>
        <v>0</v>
      </c>
    </row>
    <row r="263" spans="1:7" x14ac:dyDescent="0.3">
      <c r="A263" s="271"/>
      <c r="B263" s="421" t="s">
        <v>873</v>
      </c>
      <c r="C263" s="422" t="s">
        <v>446</v>
      </c>
      <c r="D263" s="232">
        <v>2</v>
      </c>
      <c r="E263" s="423"/>
      <c r="F263" s="234"/>
      <c r="G263" s="234">
        <f t="shared" si="23"/>
        <v>0</v>
      </c>
    </row>
    <row r="264" spans="1:7" x14ac:dyDescent="0.3">
      <c r="A264" s="271"/>
      <c r="B264" s="421" t="s">
        <v>874</v>
      </c>
      <c r="C264" s="422" t="s">
        <v>446</v>
      </c>
      <c r="D264" s="232">
        <v>9</v>
      </c>
      <c r="E264" s="423"/>
      <c r="F264" s="234"/>
      <c r="G264" s="234">
        <f t="shared" si="23"/>
        <v>0</v>
      </c>
    </row>
    <row r="265" spans="1:7" x14ac:dyDescent="0.3">
      <c r="A265" s="271"/>
      <c r="B265" s="421" t="s">
        <v>875</v>
      </c>
      <c r="C265" s="422" t="s">
        <v>446</v>
      </c>
      <c r="D265" s="232">
        <v>18</v>
      </c>
      <c r="E265" s="423"/>
      <c r="F265" s="234"/>
      <c r="G265" s="234">
        <f t="shared" si="23"/>
        <v>0</v>
      </c>
    </row>
    <row r="266" spans="1:7" x14ac:dyDescent="0.3">
      <c r="A266" s="271"/>
      <c r="B266" s="421" t="s">
        <v>876</v>
      </c>
      <c r="C266" s="422" t="s">
        <v>446</v>
      </c>
      <c r="D266" s="232">
        <v>9</v>
      </c>
      <c r="E266" s="423"/>
      <c r="F266" s="234"/>
      <c r="G266" s="234">
        <f t="shared" si="23"/>
        <v>0</v>
      </c>
    </row>
    <row r="267" spans="1:7" x14ac:dyDescent="0.3">
      <c r="A267" s="271"/>
      <c r="B267" s="421" t="s">
        <v>877</v>
      </c>
      <c r="C267" s="422" t="s">
        <v>446</v>
      </c>
      <c r="D267" s="232">
        <v>4</v>
      </c>
      <c r="E267" s="423"/>
      <c r="F267" s="234"/>
      <c r="G267" s="234">
        <f t="shared" si="23"/>
        <v>0</v>
      </c>
    </row>
    <row r="268" spans="1:7" x14ac:dyDescent="0.3">
      <c r="A268" s="271"/>
      <c r="B268" s="421" t="s">
        <v>878</v>
      </c>
      <c r="C268" s="422" t="s">
        <v>446</v>
      </c>
      <c r="D268" s="232">
        <v>4</v>
      </c>
      <c r="E268" s="423"/>
      <c r="F268" s="234"/>
      <c r="G268" s="234">
        <f t="shared" si="23"/>
        <v>0</v>
      </c>
    </row>
    <row r="269" spans="1:7" x14ac:dyDescent="0.3">
      <c r="A269" s="271"/>
      <c r="B269" s="421" t="s">
        <v>879</v>
      </c>
      <c r="C269" s="422" t="s">
        <v>446</v>
      </c>
      <c r="D269" s="232">
        <v>1</v>
      </c>
      <c r="E269" s="423"/>
      <c r="F269" s="234"/>
      <c r="G269" s="234">
        <f t="shared" si="23"/>
        <v>0</v>
      </c>
    </row>
    <row r="270" spans="1:7" x14ac:dyDescent="0.3">
      <c r="A270" s="271"/>
      <c r="B270" s="421" t="s">
        <v>880</v>
      </c>
      <c r="C270" s="422" t="s">
        <v>446</v>
      </c>
      <c r="D270" s="232">
        <v>6</v>
      </c>
      <c r="E270" s="423"/>
      <c r="F270" s="234"/>
      <c r="G270" s="234">
        <f t="shared" si="23"/>
        <v>0</v>
      </c>
    </row>
    <row r="271" spans="1:7" x14ac:dyDescent="0.3">
      <c r="A271" s="271"/>
      <c r="B271" s="421" t="s">
        <v>881</v>
      </c>
      <c r="C271" s="422" t="s">
        <v>446</v>
      </c>
      <c r="D271" s="232">
        <v>6</v>
      </c>
      <c r="E271" s="423"/>
      <c r="F271" s="234"/>
      <c r="G271" s="234">
        <f t="shared" si="23"/>
        <v>0</v>
      </c>
    </row>
    <row r="272" spans="1:7" x14ac:dyDescent="0.3">
      <c r="A272" s="271"/>
      <c r="B272" s="421" t="s">
        <v>882</v>
      </c>
      <c r="C272" s="422" t="s">
        <v>446</v>
      </c>
      <c r="D272" s="232">
        <v>2</v>
      </c>
      <c r="E272" s="423"/>
      <c r="F272" s="234"/>
      <c r="G272" s="234">
        <f t="shared" si="23"/>
        <v>0</v>
      </c>
    </row>
    <row r="273" spans="1:7" x14ac:dyDescent="0.3">
      <c r="A273" s="271"/>
      <c r="B273" s="421" t="s">
        <v>883</v>
      </c>
      <c r="C273" s="422" t="s">
        <v>446</v>
      </c>
      <c r="D273" s="232">
        <v>1</v>
      </c>
      <c r="E273" s="423"/>
      <c r="F273" s="234"/>
      <c r="G273" s="234">
        <f t="shared" si="23"/>
        <v>0</v>
      </c>
    </row>
    <row r="274" spans="1:7" x14ac:dyDescent="0.3">
      <c r="A274" s="279"/>
      <c r="B274" s="236"/>
      <c r="C274" s="248"/>
      <c r="D274" s="249"/>
      <c r="E274" s="250"/>
      <c r="F274" s="242"/>
      <c r="G274" s="242" t="str">
        <f>IF(F274="","",E274*F274)</f>
        <v/>
      </c>
    </row>
    <row r="275" spans="1:7" x14ac:dyDescent="0.3">
      <c r="A275" s="267" t="s">
        <v>884</v>
      </c>
      <c r="B275" s="430"/>
      <c r="C275" s="268"/>
      <c r="D275" s="268"/>
      <c r="E275" s="268"/>
      <c r="F275" s="269"/>
      <c r="G275" s="269">
        <f>G244</f>
        <v>0</v>
      </c>
    </row>
    <row r="276" spans="1:7" ht="15" thickBot="1" x14ac:dyDescent="0.35">
      <c r="A276" s="213">
        <v>11</v>
      </c>
      <c r="B276" s="492" t="s">
        <v>1069</v>
      </c>
      <c r="C276" s="493"/>
      <c r="D276" s="493"/>
      <c r="E276" s="494"/>
      <c r="F276" s="214"/>
      <c r="G276" s="214"/>
    </row>
    <row r="277" spans="1:7" ht="15" thickTop="1" x14ac:dyDescent="0.3">
      <c r="A277" s="349"/>
      <c r="B277" s="236"/>
      <c r="C277" s="291"/>
      <c r="D277" s="292"/>
      <c r="E277" s="250"/>
      <c r="F277" s="251"/>
      <c r="G277" s="251"/>
    </row>
    <row r="278" spans="1:7" x14ac:dyDescent="0.3">
      <c r="A278" s="257">
        <v>11</v>
      </c>
      <c r="B278" s="489" t="s">
        <v>182</v>
      </c>
      <c r="C278" s="490"/>
      <c r="D278" s="490"/>
      <c r="E278" s="491"/>
      <c r="F278" s="258"/>
      <c r="G278" s="258" t="str">
        <f t="shared" ref="G278" si="24">+IF(D278="","",(D278*E278+D278*F278))</f>
        <v/>
      </c>
    </row>
    <row r="279" spans="1:7" ht="25.2" x14ac:dyDescent="0.3">
      <c r="A279" s="271" t="s">
        <v>718</v>
      </c>
      <c r="B279" s="263" t="s">
        <v>885</v>
      </c>
      <c r="C279" s="248"/>
      <c r="D279" s="329"/>
      <c r="E279" s="261"/>
      <c r="F279" s="330"/>
      <c r="G279" s="330"/>
    </row>
    <row r="280" spans="1:7" x14ac:dyDescent="0.3">
      <c r="A280" s="271" t="s">
        <v>731</v>
      </c>
      <c r="B280" s="263" t="s">
        <v>886</v>
      </c>
      <c r="C280" s="248"/>
      <c r="D280" s="329"/>
      <c r="E280" s="261"/>
      <c r="F280" s="330"/>
      <c r="G280" s="330"/>
    </row>
    <row r="281" spans="1:7" x14ac:dyDescent="0.3">
      <c r="A281" s="271" t="s">
        <v>733</v>
      </c>
      <c r="B281" s="263" t="s">
        <v>887</v>
      </c>
      <c r="C281" s="248"/>
      <c r="D281" s="329"/>
      <c r="E281" s="261"/>
      <c r="F281" s="330"/>
      <c r="G281" s="330"/>
    </row>
    <row r="282" spans="1:7" x14ac:dyDescent="0.3">
      <c r="A282" s="271" t="s">
        <v>735</v>
      </c>
      <c r="B282" s="263" t="s">
        <v>888</v>
      </c>
      <c r="C282" s="248"/>
      <c r="D282" s="329"/>
      <c r="E282" s="261"/>
      <c r="F282" s="330"/>
      <c r="G282" s="330"/>
    </row>
    <row r="283" spans="1:7" x14ac:dyDescent="0.3">
      <c r="A283" s="271" t="s">
        <v>737</v>
      </c>
      <c r="B283" s="263" t="s">
        <v>889</v>
      </c>
      <c r="C283" s="248"/>
      <c r="D283" s="329"/>
      <c r="E283" s="261"/>
      <c r="F283" s="330"/>
      <c r="G283" s="330"/>
    </row>
    <row r="284" spans="1:7" x14ac:dyDescent="0.3">
      <c r="A284" s="311"/>
      <c r="B284" s="312"/>
      <c r="C284" s="313"/>
      <c r="D284" s="314"/>
      <c r="E284" s="297"/>
      <c r="F284" s="298"/>
      <c r="G284" s="298"/>
    </row>
    <row r="285" spans="1:7" x14ac:dyDescent="0.3">
      <c r="A285" s="257">
        <v>11.1</v>
      </c>
      <c r="B285" s="489" t="s">
        <v>782</v>
      </c>
      <c r="C285" s="490"/>
      <c r="D285" s="490"/>
      <c r="E285" s="491"/>
      <c r="F285" s="258"/>
      <c r="G285" s="258">
        <f>SUM(G287:G298)</f>
        <v>0</v>
      </c>
    </row>
    <row r="286" spans="1:7" x14ac:dyDescent="0.3">
      <c r="A286" s="331"/>
      <c r="B286" s="216"/>
      <c r="C286" s="324"/>
      <c r="D286" s="332"/>
      <c r="E286" s="219"/>
      <c r="F286" s="220"/>
      <c r="G286" s="220"/>
    </row>
    <row r="287" spans="1:7" x14ac:dyDescent="0.3">
      <c r="A287" s="333">
        <v>1</v>
      </c>
      <c r="B287" s="263" t="s">
        <v>1090</v>
      </c>
      <c r="C287" s="422" t="s">
        <v>446</v>
      </c>
      <c r="D287" s="334">
        <v>4</v>
      </c>
      <c r="E287" s="255"/>
      <c r="F287" s="234"/>
      <c r="G287" s="234">
        <f t="shared" ref="G287:G298" si="25">+IF(D287="","",(D287*E287+D287*F287))</f>
        <v>0</v>
      </c>
    </row>
    <row r="288" spans="1:7" x14ac:dyDescent="0.3">
      <c r="A288" s="333">
        <v>2</v>
      </c>
      <c r="B288" s="263" t="s">
        <v>1091</v>
      </c>
      <c r="C288" s="422" t="s">
        <v>446</v>
      </c>
      <c r="D288" s="334">
        <v>3</v>
      </c>
      <c r="E288" s="255"/>
      <c r="F288" s="234"/>
      <c r="G288" s="234">
        <f t="shared" si="25"/>
        <v>0</v>
      </c>
    </row>
    <row r="289" spans="1:7" x14ac:dyDescent="0.3">
      <c r="A289" s="333">
        <v>3</v>
      </c>
      <c r="B289" s="263" t="s">
        <v>890</v>
      </c>
      <c r="C289" s="422" t="s">
        <v>446</v>
      </c>
      <c r="D289" s="334">
        <v>2</v>
      </c>
      <c r="E289" s="255"/>
      <c r="F289" s="234"/>
      <c r="G289" s="234">
        <f t="shared" si="25"/>
        <v>0</v>
      </c>
    </row>
    <row r="290" spans="1:7" x14ac:dyDescent="0.3">
      <c r="A290" s="333">
        <v>4</v>
      </c>
      <c r="B290" s="263" t="s">
        <v>891</v>
      </c>
      <c r="C290" s="422" t="s">
        <v>446</v>
      </c>
      <c r="D290" s="334">
        <v>5</v>
      </c>
      <c r="E290" s="255"/>
      <c r="F290" s="234"/>
      <c r="G290" s="234">
        <f t="shared" si="25"/>
        <v>0</v>
      </c>
    </row>
    <row r="291" spans="1:7" x14ac:dyDescent="0.3">
      <c r="A291" s="333">
        <v>5</v>
      </c>
      <c r="B291" s="263" t="s">
        <v>892</v>
      </c>
      <c r="C291" s="422" t="s">
        <v>446</v>
      </c>
      <c r="D291" s="334">
        <v>3</v>
      </c>
      <c r="E291" s="255"/>
      <c r="F291" s="234"/>
      <c r="G291" s="234">
        <f t="shared" si="25"/>
        <v>0</v>
      </c>
    </row>
    <row r="292" spans="1:7" x14ac:dyDescent="0.3">
      <c r="A292" s="333">
        <v>6</v>
      </c>
      <c r="B292" s="263" t="s">
        <v>893</v>
      </c>
      <c r="C292" s="422" t="s">
        <v>446</v>
      </c>
      <c r="D292" s="334">
        <v>5</v>
      </c>
      <c r="E292" s="255"/>
      <c r="F292" s="234"/>
      <c r="G292" s="234">
        <f t="shared" si="25"/>
        <v>0</v>
      </c>
    </row>
    <row r="293" spans="1:7" x14ac:dyDescent="0.3">
      <c r="A293" s="333">
        <v>7</v>
      </c>
      <c r="B293" s="263" t="s">
        <v>894</v>
      </c>
      <c r="C293" s="422" t="s">
        <v>446</v>
      </c>
      <c r="D293" s="334">
        <v>1</v>
      </c>
      <c r="E293" s="255"/>
      <c r="F293" s="234"/>
      <c r="G293" s="234">
        <f t="shared" si="25"/>
        <v>0</v>
      </c>
    </row>
    <row r="294" spans="1:7" x14ac:dyDescent="0.3">
      <c r="A294" s="333">
        <v>8</v>
      </c>
      <c r="B294" s="263" t="s">
        <v>895</v>
      </c>
      <c r="C294" s="422" t="s">
        <v>446</v>
      </c>
      <c r="D294" s="334">
        <v>1</v>
      </c>
      <c r="E294" s="255"/>
      <c r="F294" s="234"/>
      <c r="G294" s="234">
        <f t="shared" si="25"/>
        <v>0</v>
      </c>
    </row>
    <row r="295" spans="1:7" x14ac:dyDescent="0.3">
      <c r="A295" s="333">
        <v>9</v>
      </c>
      <c r="B295" s="263" t="s">
        <v>896</v>
      </c>
      <c r="C295" s="422" t="s">
        <v>446</v>
      </c>
      <c r="D295" s="334">
        <v>1</v>
      </c>
      <c r="E295" s="255"/>
      <c r="F295" s="234"/>
      <c r="G295" s="234">
        <f t="shared" si="25"/>
        <v>0</v>
      </c>
    </row>
    <row r="296" spans="1:7" x14ac:dyDescent="0.3">
      <c r="A296" s="333">
        <v>10</v>
      </c>
      <c r="B296" s="263" t="s">
        <v>897</v>
      </c>
      <c r="C296" s="422" t="s">
        <v>446</v>
      </c>
      <c r="D296" s="334">
        <v>4</v>
      </c>
      <c r="E296" s="255"/>
      <c r="F296" s="234"/>
      <c r="G296" s="234">
        <f t="shared" si="25"/>
        <v>0</v>
      </c>
    </row>
    <row r="297" spans="1:7" x14ac:dyDescent="0.3">
      <c r="A297" s="333">
        <v>11</v>
      </c>
      <c r="B297" s="263" t="s">
        <v>898</v>
      </c>
      <c r="C297" s="422" t="s">
        <v>446</v>
      </c>
      <c r="D297" s="334">
        <v>1</v>
      </c>
      <c r="E297" s="255"/>
      <c r="F297" s="234"/>
      <c r="G297" s="234">
        <f t="shared" si="25"/>
        <v>0</v>
      </c>
    </row>
    <row r="298" spans="1:7" x14ac:dyDescent="0.3">
      <c r="A298" s="333"/>
      <c r="B298" s="263"/>
      <c r="C298" s="248"/>
      <c r="D298" s="358"/>
      <c r="E298" s="261"/>
      <c r="F298" s="242"/>
      <c r="G298" s="242" t="str">
        <f t="shared" si="25"/>
        <v/>
      </c>
    </row>
    <row r="299" spans="1:7" x14ac:dyDescent="0.3">
      <c r="A299" s="267" t="s">
        <v>899</v>
      </c>
      <c r="B299" s="430"/>
      <c r="C299" s="268"/>
      <c r="D299" s="268"/>
      <c r="E299" s="268"/>
      <c r="F299" s="269"/>
      <c r="G299" s="269">
        <f>G285</f>
        <v>0</v>
      </c>
    </row>
    <row r="300" spans="1:7" ht="15" thickBot="1" x14ac:dyDescent="0.35">
      <c r="A300" s="213">
        <v>12</v>
      </c>
      <c r="B300" s="492" t="s">
        <v>1070</v>
      </c>
      <c r="C300" s="493"/>
      <c r="D300" s="493"/>
      <c r="E300" s="494"/>
      <c r="F300" s="214"/>
      <c r="G300" s="214"/>
    </row>
    <row r="301" spans="1:7" ht="15" thickTop="1" x14ac:dyDescent="0.3">
      <c r="A301" s="293"/>
      <c r="B301" s="294"/>
      <c r="C301" s="295"/>
      <c r="D301" s="296"/>
      <c r="E301" s="297"/>
      <c r="F301" s="298"/>
      <c r="G301" s="298"/>
    </row>
    <row r="302" spans="1:7" x14ac:dyDescent="0.3">
      <c r="A302" s="257">
        <v>12.1</v>
      </c>
      <c r="B302" s="501" t="s">
        <v>900</v>
      </c>
      <c r="C302" s="502"/>
      <c r="D302" s="502"/>
      <c r="E302" s="503"/>
      <c r="F302" s="258"/>
      <c r="G302" s="258"/>
    </row>
    <row r="303" spans="1:7" x14ac:dyDescent="0.3">
      <c r="A303" s="315"/>
      <c r="B303" s="316"/>
      <c r="C303" s="324"/>
      <c r="D303" s="355"/>
      <c r="E303" s="356"/>
      <c r="F303" s="357"/>
      <c r="G303" s="357"/>
    </row>
    <row r="304" spans="1:7" ht="50.4" x14ac:dyDescent="0.3">
      <c r="A304" s="271" t="s">
        <v>718</v>
      </c>
      <c r="B304" s="263" t="s">
        <v>901</v>
      </c>
      <c r="C304" s="422"/>
      <c r="D304" s="232"/>
      <c r="E304" s="423"/>
      <c r="F304" s="234"/>
      <c r="G304" s="234"/>
    </row>
    <row r="305" spans="1:7" x14ac:dyDescent="0.3">
      <c r="A305" s="315"/>
      <c r="B305" s="316"/>
      <c r="C305" s="324"/>
      <c r="D305" s="355"/>
      <c r="E305" s="356"/>
      <c r="F305" s="357"/>
      <c r="G305" s="357"/>
    </row>
    <row r="306" spans="1:7" x14ac:dyDescent="0.3">
      <c r="A306" s="257" t="s">
        <v>902</v>
      </c>
      <c r="B306" s="501" t="s">
        <v>903</v>
      </c>
      <c r="C306" s="502"/>
      <c r="D306" s="502"/>
      <c r="E306" s="503"/>
      <c r="F306" s="258"/>
      <c r="G306" s="258">
        <f>SUM(G308:G310)</f>
        <v>0</v>
      </c>
    </row>
    <row r="307" spans="1:7" x14ac:dyDescent="0.3">
      <c r="A307" s="331"/>
      <c r="B307" s="216"/>
      <c r="C307" s="324"/>
      <c r="D307" s="332"/>
      <c r="E307" s="219"/>
      <c r="F307" s="220"/>
      <c r="G307" s="220"/>
    </row>
    <row r="308" spans="1:7" x14ac:dyDescent="0.3">
      <c r="A308" s="271">
        <v>1</v>
      </c>
      <c r="B308" s="359" t="s">
        <v>904</v>
      </c>
      <c r="C308" s="422" t="s">
        <v>51</v>
      </c>
      <c r="D308" s="232">
        <v>2</v>
      </c>
      <c r="E308" s="423"/>
      <c r="F308" s="234"/>
      <c r="G308" s="234">
        <f t="shared" ref="G308:G310" si="26">+IF(D308="","",(D308*E308+D308*F308))</f>
        <v>0</v>
      </c>
    </row>
    <row r="309" spans="1:7" x14ac:dyDescent="0.3">
      <c r="A309" s="271">
        <v>2</v>
      </c>
      <c r="B309" s="359" t="s">
        <v>905</v>
      </c>
      <c r="C309" s="422" t="s">
        <v>51</v>
      </c>
      <c r="D309" s="232">
        <v>1</v>
      </c>
      <c r="E309" s="423"/>
      <c r="F309" s="234"/>
      <c r="G309" s="234">
        <f t="shared" si="26"/>
        <v>0</v>
      </c>
    </row>
    <row r="310" spans="1:7" x14ac:dyDescent="0.3">
      <c r="A310" s="279"/>
      <c r="B310" s="236"/>
      <c r="C310" s="248"/>
      <c r="D310" s="249"/>
      <c r="E310" s="250"/>
      <c r="F310" s="242"/>
      <c r="G310" s="242" t="str">
        <f t="shared" si="26"/>
        <v/>
      </c>
    </row>
    <row r="311" spans="1:7" x14ac:dyDescent="0.3">
      <c r="A311" s="267" t="s">
        <v>906</v>
      </c>
      <c r="B311" s="430"/>
      <c r="C311" s="268"/>
      <c r="D311" s="268"/>
      <c r="E311" s="268"/>
      <c r="F311" s="269"/>
      <c r="G311" s="269">
        <f>G306</f>
        <v>0</v>
      </c>
    </row>
    <row r="312" spans="1:7" ht="15" thickBot="1" x14ac:dyDescent="0.35">
      <c r="A312" s="213">
        <v>13</v>
      </c>
      <c r="B312" s="492" t="s">
        <v>1071</v>
      </c>
      <c r="C312" s="493"/>
      <c r="D312" s="493"/>
      <c r="E312" s="494"/>
      <c r="F312" s="214"/>
      <c r="G312" s="214"/>
    </row>
    <row r="313" spans="1:7" ht="15" thickTop="1" x14ac:dyDescent="0.3">
      <c r="A313" s="293"/>
      <c r="B313" s="294"/>
      <c r="C313" s="295"/>
      <c r="D313" s="296"/>
      <c r="E313" s="297"/>
      <c r="F313" s="298"/>
      <c r="G313" s="298"/>
    </row>
    <row r="314" spans="1:7" x14ac:dyDescent="0.3">
      <c r="A314" s="257">
        <v>13</v>
      </c>
      <c r="B314" s="501" t="s">
        <v>907</v>
      </c>
      <c r="C314" s="502"/>
      <c r="D314" s="502"/>
      <c r="E314" s="503"/>
      <c r="F314" s="360"/>
      <c r="G314" s="360">
        <f>SUM(G316:G329)</f>
        <v>0</v>
      </c>
    </row>
    <row r="315" spans="1:7" s="361" customFormat="1" ht="12.6" x14ac:dyDescent="0.3">
      <c r="A315" s="331" t="s">
        <v>908</v>
      </c>
      <c r="B315" s="216" t="s">
        <v>501</v>
      </c>
      <c r="C315" s="305"/>
      <c r="D315" s="217"/>
      <c r="E315" s="221"/>
      <c r="F315" s="222"/>
      <c r="G315" s="234" t="str">
        <f t="shared" ref="G315:G377" si="27">+IF(D315="","",(D315*E315+D315*F315))</f>
        <v/>
      </c>
    </row>
    <row r="316" spans="1:7" s="361" customFormat="1" ht="37.799999999999997" x14ac:dyDescent="0.3">
      <c r="A316" s="271" t="s">
        <v>718</v>
      </c>
      <c r="B316" s="263" t="s">
        <v>909</v>
      </c>
      <c r="C316" s="422"/>
      <c r="D316" s="232"/>
      <c r="E316" s="423"/>
      <c r="F316" s="234"/>
      <c r="G316" s="234" t="str">
        <f t="shared" si="27"/>
        <v/>
      </c>
    </row>
    <row r="317" spans="1:7" s="361" customFormat="1" ht="12.6" x14ac:dyDescent="0.3">
      <c r="A317" s="271"/>
      <c r="B317" s="263"/>
      <c r="C317" s="422"/>
      <c r="D317" s="232"/>
      <c r="E317" s="423"/>
      <c r="F317" s="234"/>
      <c r="G317" s="234" t="str">
        <f t="shared" si="27"/>
        <v/>
      </c>
    </row>
    <row r="318" spans="1:7" s="361" customFormat="1" ht="12.6" x14ac:dyDescent="0.3">
      <c r="A318" s="331" t="s">
        <v>910</v>
      </c>
      <c r="B318" s="216" t="s">
        <v>912</v>
      </c>
      <c r="C318" s="305"/>
      <c r="D318" s="217"/>
      <c r="E318" s="221"/>
      <c r="F318" s="222"/>
      <c r="G318" s="234" t="str">
        <f t="shared" si="27"/>
        <v/>
      </c>
    </row>
    <row r="319" spans="1:7" s="361" customFormat="1" ht="37.799999999999997" x14ac:dyDescent="0.3">
      <c r="A319" s="271" t="s">
        <v>718</v>
      </c>
      <c r="B319" s="263" t="s">
        <v>913</v>
      </c>
      <c r="C319" s="422"/>
      <c r="D319" s="255"/>
      <c r="E319" s="423"/>
      <c r="F319" s="234"/>
      <c r="G319" s="234" t="str">
        <f t="shared" si="27"/>
        <v/>
      </c>
    </row>
    <row r="320" spans="1:7" s="362" customFormat="1" ht="12.6" x14ac:dyDescent="0.25">
      <c r="A320" s="271" t="s">
        <v>712</v>
      </c>
      <c r="B320" s="263" t="s">
        <v>914</v>
      </c>
      <c r="C320" s="422" t="s">
        <v>915</v>
      </c>
      <c r="D320" s="255">
        <v>5.0625</v>
      </c>
      <c r="E320" s="423"/>
      <c r="F320" s="234"/>
      <c r="G320" s="234">
        <f t="shared" si="27"/>
        <v>0</v>
      </c>
    </row>
    <row r="321" spans="1:7" s="361" customFormat="1" ht="12.6" x14ac:dyDescent="0.3">
      <c r="A321" s="271"/>
      <c r="B321" s="263"/>
      <c r="C321" s="422"/>
      <c r="D321" s="255"/>
      <c r="E321" s="423"/>
      <c r="F321" s="234"/>
      <c r="G321" s="234" t="str">
        <f t="shared" si="27"/>
        <v/>
      </c>
    </row>
    <row r="322" spans="1:7" s="361" customFormat="1" ht="12.6" x14ac:dyDescent="0.3">
      <c r="A322" s="331" t="s">
        <v>911</v>
      </c>
      <c r="B322" s="216" t="s">
        <v>917</v>
      </c>
      <c r="C322" s="422"/>
      <c r="D322" s="255"/>
      <c r="E322" s="423"/>
      <c r="F322" s="234"/>
      <c r="G322" s="234" t="str">
        <f t="shared" si="27"/>
        <v/>
      </c>
    </row>
    <row r="323" spans="1:7" s="361" customFormat="1" ht="25.2" x14ac:dyDescent="0.3">
      <c r="A323" s="271" t="s">
        <v>718</v>
      </c>
      <c r="B323" s="263" t="s">
        <v>918</v>
      </c>
      <c r="C323" s="422"/>
      <c r="D323" s="255"/>
      <c r="E323" s="423"/>
      <c r="F323" s="234"/>
      <c r="G323" s="234" t="str">
        <f t="shared" si="27"/>
        <v/>
      </c>
    </row>
    <row r="324" spans="1:7" s="361" customFormat="1" ht="25.2" x14ac:dyDescent="0.3">
      <c r="A324" s="271" t="s">
        <v>731</v>
      </c>
      <c r="B324" s="263" t="s">
        <v>919</v>
      </c>
      <c r="C324" s="422"/>
      <c r="D324" s="255"/>
      <c r="E324" s="423"/>
      <c r="F324" s="234"/>
      <c r="G324" s="234" t="str">
        <f t="shared" si="27"/>
        <v/>
      </c>
    </row>
    <row r="325" spans="1:7" s="361" customFormat="1" ht="12.6" x14ac:dyDescent="0.3">
      <c r="A325" s="271" t="s">
        <v>712</v>
      </c>
      <c r="B325" s="263" t="str">
        <f>B320</f>
        <v xml:space="preserve">Foundation Pad </v>
      </c>
      <c r="C325" s="422" t="s">
        <v>920</v>
      </c>
      <c r="D325" s="255">
        <v>3.5437500000000002</v>
      </c>
      <c r="E325" s="423"/>
      <c r="F325" s="234"/>
      <c r="G325" s="234">
        <f t="shared" si="27"/>
        <v>0</v>
      </c>
    </row>
    <row r="326" spans="1:7" s="361" customFormat="1" ht="12.6" x14ac:dyDescent="0.3">
      <c r="A326" s="271"/>
      <c r="B326" s="263"/>
      <c r="C326" s="422"/>
      <c r="D326" s="255"/>
      <c r="E326" s="423"/>
      <c r="F326" s="234"/>
      <c r="G326" s="234"/>
    </row>
    <row r="327" spans="1:7" s="361" customFormat="1" ht="12.6" x14ac:dyDescent="0.3">
      <c r="A327" s="331" t="s">
        <v>916</v>
      </c>
      <c r="B327" s="216" t="s">
        <v>921</v>
      </c>
      <c r="C327" s="427"/>
      <c r="D327" s="255"/>
      <c r="E327" s="423"/>
      <c r="F327" s="234"/>
      <c r="G327" s="234" t="str">
        <f t="shared" si="27"/>
        <v/>
      </c>
    </row>
    <row r="328" spans="1:7" s="361" customFormat="1" ht="25.2" x14ac:dyDescent="0.3">
      <c r="A328" s="271" t="s">
        <v>718</v>
      </c>
      <c r="B328" s="263" t="s">
        <v>922</v>
      </c>
      <c r="C328" s="422"/>
      <c r="D328" s="255"/>
      <c r="E328" s="423"/>
      <c r="F328" s="234"/>
      <c r="G328" s="234" t="str">
        <f t="shared" si="27"/>
        <v/>
      </c>
    </row>
    <row r="329" spans="1:7" s="361" customFormat="1" ht="12.6" x14ac:dyDescent="0.3">
      <c r="A329" s="271" t="s">
        <v>712</v>
      </c>
      <c r="B329" s="263" t="s">
        <v>923</v>
      </c>
      <c r="C329" s="422" t="s">
        <v>920</v>
      </c>
      <c r="D329" s="255">
        <v>5.0625</v>
      </c>
      <c r="E329" s="423"/>
      <c r="F329" s="234"/>
      <c r="G329" s="234">
        <f t="shared" si="27"/>
        <v>0</v>
      </c>
    </row>
    <row r="330" spans="1:7" s="361" customFormat="1" ht="12.6" x14ac:dyDescent="0.3">
      <c r="A330" s="271"/>
      <c r="B330" s="263"/>
      <c r="C330" s="422"/>
      <c r="D330" s="255"/>
      <c r="E330" s="423"/>
      <c r="F330" s="234"/>
      <c r="G330" s="234"/>
    </row>
    <row r="331" spans="1:7" s="361" customFormat="1" ht="12.6" x14ac:dyDescent="0.3">
      <c r="A331" s="257">
        <v>13.1</v>
      </c>
      <c r="B331" s="501" t="s">
        <v>729</v>
      </c>
      <c r="C331" s="502"/>
      <c r="D331" s="502"/>
      <c r="E331" s="503"/>
      <c r="F331" s="360"/>
      <c r="G331" s="360">
        <f>SUM(G334:G377)</f>
        <v>0</v>
      </c>
    </row>
    <row r="332" spans="1:7" s="361" customFormat="1" ht="12.6" x14ac:dyDescent="0.3">
      <c r="A332" s="331" t="s">
        <v>924</v>
      </c>
      <c r="B332" s="216" t="s">
        <v>501</v>
      </c>
      <c r="C332" s="305"/>
      <c r="D332" s="217"/>
      <c r="E332" s="221"/>
      <c r="F332" s="222"/>
      <c r="G332" s="234" t="str">
        <f t="shared" ref="G332" si="28">+IF(D332="","",(D332*E332+D332*F332))</f>
        <v/>
      </c>
    </row>
    <row r="333" spans="1:7" s="361" customFormat="1" ht="37.799999999999997" x14ac:dyDescent="0.3">
      <c r="A333" s="271" t="s">
        <v>718</v>
      </c>
      <c r="B333" s="263" t="s">
        <v>730</v>
      </c>
      <c r="C333" s="422"/>
      <c r="D333" s="255"/>
      <c r="E333" s="423"/>
      <c r="F333" s="234"/>
      <c r="G333" s="234" t="str">
        <f t="shared" si="27"/>
        <v/>
      </c>
    </row>
    <row r="334" spans="1:7" s="361" customFormat="1" ht="25.2" x14ac:dyDescent="0.3">
      <c r="A334" s="271" t="s">
        <v>731</v>
      </c>
      <c r="B334" s="263" t="s">
        <v>925</v>
      </c>
      <c r="C334" s="422"/>
      <c r="D334" s="255"/>
      <c r="E334" s="423"/>
      <c r="F334" s="234"/>
      <c r="G334" s="234" t="str">
        <f t="shared" si="27"/>
        <v/>
      </c>
    </row>
    <row r="335" spans="1:7" s="361" customFormat="1" ht="37.799999999999997" x14ac:dyDescent="0.3">
      <c r="A335" s="271" t="s">
        <v>733</v>
      </c>
      <c r="B335" s="263" t="s">
        <v>926</v>
      </c>
      <c r="C335" s="422"/>
      <c r="D335" s="255"/>
      <c r="E335" s="423"/>
      <c r="F335" s="234"/>
      <c r="G335" s="234" t="str">
        <f t="shared" si="27"/>
        <v/>
      </c>
    </row>
    <row r="336" spans="1:7" s="361" customFormat="1" ht="12.6" x14ac:dyDescent="0.3">
      <c r="A336" s="363"/>
      <c r="B336" s="364"/>
      <c r="C336" s="422"/>
      <c r="D336" s="255"/>
      <c r="E336" s="423"/>
      <c r="F336" s="234"/>
      <c r="G336" s="234"/>
    </row>
    <row r="337" spans="1:7" s="361" customFormat="1" ht="12.6" x14ac:dyDescent="0.3">
      <c r="A337" s="331" t="s">
        <v>927</v>
      </c>
      <c r="B337" s="216" t="s">
        <v>928</v>
      </c>
      <c r="C337" s="422"/>
      <c r="D337" s="255"/>
      <c r="E337" s="423"/>
      <c r="F337" s="234"/>
      <c r="G337" s="234" t="str">
        <f t="shared" si="27"/>
        <v/>
      </c>
    </row>
    <row r="338" spans="1:7" s="366" customFormat="1" ht="12.6" x14ac:dyDescent="0.3">
      <c r="A338" s="271"/>
      <c r="B338" s="365" t="s">
        <v>929</v>
      </c>
      <c r="C338" s="422"/>
      <c r="D338" s="255"/>
      <c r="E338" s="423"/>
      <c r="F338" s="234"/>
      <c r="G338" s="234" t="str">
        <f t="shared" si="27"/>
        <v/>
      </c>
    </row>
    <row r="339" spans="1:7" s="361" customFormat="1" ht="12.6" x14ac:dyDescent="0.3">
      <c r="A339" s="337" t="s">
        <v>712</v>
      </c>
      <c r="B339" s="263" t="s">
        <v>930</v>
      </c>
      <c r="C339" s="422" t="s">
        <v>920</v>
      </c>
      <c r="D339" s="255">
        <v>5.0625</v>
      </c>
      <c r="E339" s="423"/>
      <c r="F339" s="234"/>
      <c r="G339" s="234">
        <f t="shared" si="27"/>
        <v>0</v>
      </c>
    </row>
    <row r="340" spans="1:7" s="361" customFormat="1" ht="12.6" x14ac:dyDescent="0.3">
      <c r="A340" s="337"/>
      <c r="B340" s="364"/>
      <c r="C340" s="422"/>
      <c r="D340" s="255"/>
      <c r="E340" s="423"/>
      <c r="F340" s="234"/>
      <c r="G340" s="234"/>
    </row>
    <row r="341" spans="1:7" s="361" customFormat="1" ht="12.6" x14ac:dyDescent="0.3">
      <c r="A341" s="331" t="s">
        <v>931</v>
      </c>
      <c r="B341" s="216" t="s">
        <v>932</v>
      </c>
      <c r="C341" s="422"/>
      <c r="D341" s="255"/>
      <c r="E341" s="423"/>
      <c r="F341" s="234"/>
      <c r="G341" s="234"/>
    </row>
    <row r="342" spans="1:7" s="362" customFormat="1" ht="12.6" x14ac:dyDescent="0.25">
      <c r="A342" s="331"/>
      <c r="B342" s="367" t="s">
        <v>933</v>
      </c>
      <c r="C342" s="422"/>
      <c r="D342" s="255"/>
      <c r="E342" s="423"/>
      <c r="F342" s="234"/>
      <c r="G342" s="234" t="str">
        <f t="shared" si="27"/>
        <v/>
      </c>
    </row>
    <row r="343" spans="1:7" s="362" customFormat="1" ht="12.6" x14ac:dyDescent="0.25">
      <c r="A343" s="337" t="s">
        <v>712</v>
      </c>
      <c r="B343" s="263" t="s">
        <v>914</v>
      </c>
      <c r="C343" s="422" t="s">
        <v>915</v>
      </c>
      <c r="D343" s="255">
        <v>1.5187499999999998</v>
      </c>
      <c r="E343" s="423"/>
      <c r="F343" s="234"/>
      <c r="G343" s="234">
        <f t="shared" si="27"/>
        <v>0</v>
      </c>
    </row>
    <row r="344" spans="1:7" s="362" customFormat="1" ht="12.6" x14ac:dyDescent="0.25">
      <c r="A344" s="337"/>
      <c r="B344" s="364"/>
      <c r="C344" s="422"/>
      <c r="D344" s="255"/>
      <c r="E344" s="423"/>
      <c r="F344" s="234"/>
      <c r="G344" s="234"/>
    </row>
    <row r="345" spans="1:7" s="362" customFormat="1" ht="12.6" x14ac:dyDescent="0.25">
      <c r="A345" s="331"/>
      <c r="B345" s="367" t="s">
        <v>782</v>
      </c>
      <c r="C345" s="422"/>
      <c r="D345" s="255"/>
      <c r="E345" s="423"/>
      <c r="F345" s="234"/>
      <c r="G345" s="234" t="str">
        <f t="shared" si="27"/>
        <v/>
      </c>
    </row>
    <row r="346" spans="1:7" s="362" customFormat="1" ht="12.6" x14ac:dyDescent="0.25">
      <c r="A346" s="331"/>
      <c r="B346" s="367" t="s">
        <v>934</v>
      </c>
      <c r="C346" s="422"/>
      <c r="D346" s="255"/>
      <c r="E346" s="423"/>
      <c r="F346" s="234"/>
      <c r="G346" s="234" t="str">
        <f t="shared" si="27"/>
        <v/>
      </c>
    </row>
    <row r="347" spans="1:7" s="362" customFormat="1" ht="13.8" x14ac:dyDescent="0.25">
      <c r="A347" s="337" t="s">
        <v>712</v>
      </c>
      <c r="B347" s="263" t="s">
        <v>935</v>
      </c>
      <c r="C347" s="422" t="s">
        <v>936</v>
      </c>
      <c r="D347" s="255">
        <v>0.43200000000000005</v>
      </c>
      <c r="E347" s="423"/>
      <c r="F347" s="234"/>
      <c r="G347" s="234">
        <f t="shared" si="27"/>
        <v>0</v>
      </c>
    </row>
    <row r="348" spans="1:7" s="362" customFormat="1" ht="12.6" x14ac:dyDescent="0.25">
      <c r="A348" s="337"/>
      <c r="B348" s="263"/>
      <c r="C348" s="422"/>
      <c r="D348" s="255"/>
      <c r="E348" s="423"/>
      <c r="F348" s="234"/>
      <c r="G348" s="234" t="str">
        <f t="shared" si="27"/>
        <v/>
      </c>
    </row>
    <row r="349" spans="1:7" s="362" customFormat="1" ht="12.6" x14ac:dyDescent="0.25">
      <c r="A349" s="331" t="s">
        <v>937</v>
      </c>
      <c r="B349" s="216" t="s">
        <v>938</v>
      </c>
      <c r="C349" s="422"/>
      <c r="D349" s="255"/>
      <c r="E349" s="423"/>
      <c r="F349" s="234"/>
      <c r="G349" s="234" t="str">
        <f t="shared" si="27"/>
        <v/>
      </c>
    </row>
    <row r="350" spans="1:7" s="362" customFormat="1" ht="25.2" x14ac:dyDescent="0.25">
      <c r="A350" s="337" t="s">
        <v>718</v>
      </c>
      <c r="B350" s="263" t="s">
        <v>939</v>
      </c>
      <c r="C350" s="422"/>
      <c r="D350" s="255"/>
      <c r="E350" s="423"/>
      <c r="F350" s="234"/>
      <c r="G350" s="234" t="str">
        <f t="shared" si="27"/>
        <v/>
      </c>
    </row>
    <row r="351" spans="1:7" s="362" customFormat="1" ht="50.4" x14ac:dyDescent="0.25">
      <c r="A351" s="337" t="s">
        <v>731</v>
      </c>
      <c r="B351" s="263" t="s">
        <v>940</v>
      </c>
      <c r="C351" s="422"/>
      <c r="D351" s="255"/>
      <c r="E351" s="423"/>
      <c r="F351" s="234"/>
      <c r="G351" s="234" t="str">
        <f t="shared" si="27"/>
        <v/>
      </c>
    </row>
    <row r="352" spans="1:7" s="362" customFormat="1" ht="25.2" x14ac:dyDescent="0.25">
      <c r="A352" s="337" t="s">
        <v>733</v>
      </c>
      <c r="B352" s="263" t="s">
        <v>941</v>
      </c>
      <c r="C352" s="422"/>
      <c r="D352" s="255"/>
      <c r="E352" s="423"/>
      <c r="F352" s="234"/>
      <c r="G352" s="234" t="str">
        <f t="shared" si="27"/>
        <v/>
      </c>
    </row>
    <row r="353" spans="1:7" s="362" customFormat="1" ht="37.799999999999997" x14ac:dyDescent="0.25">
      <c r="A353" s="337" t="s">
        <v>735</v>
      </c>
      <c r="B353" s="263" t="s">
        <v>942</v>
      </c>
      <c r="C353" s="422"/>
      <c r="D353" s="255"/>
      <c r="E353" s="423"/>
      <c r="F353" s="234"/>
      <c r="G353" s="234" t="str">
        <f t="shared" si="27"/>
        <v/>
      </c>
    </row>
    <row r="354" spans="1:7" s="362" customFormat="1" ht="12.6" x14ac:dyDescent="0.25">
      <c r="A354" s="337"/>
      <c r="B354" s="364"/>
      <c r="C354" s="422"/>
      <c r="D354" s="255"/>
      <c r="E354" s="423"/>
      <c r="F354" s="234"/>
      <c r="G354" s="234"/>
    </row>
    <row r="355" spans="1:7" s="362" customFormat="1" ht="12.6" x14ac:dyDescent="0.25">
      <c r="A355" s="331"/>
      <c r="B355" s="367" t="s">
        <v>933</v>
      </c>
      <c r="C355" s="422"/>
      <c r="D355" s="255"/>
      <c r="E355" s="423"/>
      <c r="F355" s="234"/>
      <c r="G355" s="234" t="str">
        <f t="shared" si="27"/>
        <v/>
      </c>
    </row>
    <row r="356" spans="1:7" s="362" customFormat="1" ht="13.8" x14ac:dyDescent="0.25">
      <c r="A356" s="337" t="s">
        <v>712</v>
      </c>
      <c r="B356" s="263" t="s">
        <v>943</v>
      </c>
      <c r="C356" s="422" t="s">
        <v>758</v>
      </c>
      <c r="D356" s="255">
        <v>0.89999999999999991</v>
      </c>
      <c r="E356" s="423"/>
      <c r="F356" s="234"/>
      <c r="G356" s="234">
        <f t="shared" si="27"/>
        <v>0</v>
      </c>
    </row>
    <row r="357" spans="1:7" s="362" customFormat="1" ht="12.6" x14ac:dyDescent="0.25">
      <c r="A357" s="337"/>
      <c r="B357" s="364"/>
      <c r="C357" s="422"/>
      <c r="D357" s="255"/>
      <c r="E357" s="423"/>
      <c r="F357" s="234"/>
      <c r="G357" s="234"/>
    </row>
    <row r="358" spans="1:7" s="362" customFormat="1" ht="12.6" x14ac:dyDescent="0.25">
      <c r="A358" s="331"/>
      <c r="B358" s="367" t="s">
        <v>782</v>
      </c>
      <c r="C358" s="422"/>
      <c r="D358" s="255"/>
      <c r="E358" s="423"/>
      <c r="F358" s="234"/>
      <c r="G358" s="234" t="str">
        <f t="shared" si="27"/>
        <v/>
      </c>
    </row>
    <row r="359" spans="1:7" s="362" customFormat="1" ht="13.2" x14ac:dyDescent="0.25">
      <c r="A359" s="368"/>
      <c r="B359" s="369" t="s">
        <v>934</v>
      </c>
      <c r="C359" s="422"/>
      <c r="D359" s="255"/>
      <c r="E359" s="423"/>
      <c r="F359" s="234"/>
      <c r="G359" s="234" t="str">
        <f t="shared" si="27"/>
        <v/>
      </c>
    </row>
    <row r="360" spans="1:7" s="362" customFormat="1" ht="13.8" x14ac:dyDescent="0.25">
      <c r="A360" s="337" t="s">
        <v>712</v>
      </c>
      <c r="B360" s="263" t="str">
        <f>B347</f>
        <v>Column Stump</v>
      </c>
      <c r="C360" s="422" t="s">
        <v>758</v>
      </c>
      <c r="D360" s="255">
        <v>8.64</v>
      </c>
      <c r="E360" s="423"/>
      <c r="F360" s="234"/>
      <c r="G360" s="234">
        <f t="shared" si="27"/>
        <v>0</v>
      </c>
    </row>
    <row r="361" spans="1:7" s="362" customFormat="1" ht="12.6" x14ac:dyDescent="0.25">
      <c r="A361" s="337"/>
      <c r="B361" s="263"/>
      <c r="C361" s="422"/>
      <c r="D361" s="255"/>
      <c r="E361" s="423"/>
      <c r="F361" s="234"/>
      <c r="G361" s="234" t="str">
        <f t="shared" si="27"/>
        <v/>
      </c>
    </row>
    <row r="362" spans="1:7" s="370" customFormat="1" ht="12.6" x14ac:dyDescent="0.25">
      <c r="A362" s="331" t="s">
        <v>944</v>
      </c>
      <c r="B362" s="216" t="s">
        <v>945</v>
      </c>
      <c r="C362" s="422"/>
      <c r="D362" s="255"/>
      <c r="E362" s="423"/>
      <c r="F362" s="234"/>
      <c r="G362" s="234" t="str">
        <f t="shared" si="27"/>
        <v/>
      </c>
    </row>
    <row r="363" spans="1:7" s="362" customFormat="1" ht="37.799999999999997" x14ac:dyDescent="0.25">
      <c r="A363" s="337" t="s">
        <v>718</v>
      </c>
      <c r="B363" s="263" t="s">
        <v>946</v>
      </c>
      <c r="C363" s="422"/>
      <c r="D363" s="255"/>
      <c r="E363" s="423"/>
      <c r="F363" s="234"/>
      <c r="G363" s="234" t="str">
        <f t="shared" si="27"/>
        <v/>
      </c>
    </row>
    <row r="364" spans="1:7" s="362" customFormat="1" ht="25.2" x14ac:dyDescent="0.25">
      <c r="A364" s="337" t="s">
        <v>731</v>
      </c>
      <c r="B364" s="263" t="s">
        <v>947</v>
      </c>
      <c r="C364" s="422"/>
      <c r="D364" s="255"/>
      <c r="E364" s="423"/>
      <c r="F364" s="234"/>
      <c r="G364" s="234" t="str">
        <f t="shared" si="27"/>
        <v/>
      </c>
    </row>
    <row r="365" spans="1:7" s="362" customFormat="1" ht="37.799999999999997" x14ac:dyDescent="0.25">
      <c r="A365" s="337" t="s">
        <v>733</v>
      </c>
      <c r="B365" s="263" t="s">
        <v>948</v>
      </c>
      <c r="C365" s="422"/>
      <c r="D365" s="255"/>
      <c r="E365" s="423"/>
      <c r="F365" s="234"/>
      <c r="G365" s="234" t="str">
        <f t="shared" si="27"/>
        <v/>
      </c>
    </row>
    <row r="366" spans="1:7" s="362" customFormat="1" ht="12.6" x14ac:dyDescent="0.25">
      <c r="A366" s="337"/>
      <c r="B366" s="364"/>
      <c r="C366" s="422"/>
      <c r="D366" s="255"/>
      <c r="E366" s="423"/>
      <c r="F366" s="234"/>
      <c r="G366" s="234"/>
    </row>
    <row r="367" spans="1:7" s="362" customFormat="1" ht="12.6" x14ac:dyDescent="0.25">
      <c r="A367" s="331"/>
      <c r="B367" s="367" t="s">
        <v>949</v>
      </c>
      <c r="C367" s="422"/>
      <c r="D367" s="255"/>
      <c r="E367" s="423"/>
      <c r="F367" s="234"/>
      <c r="G367" s="234" t="str">
        <f t="shared" si="27"/>
        <v/>
      </c>
    </row>
    <row r="368" spans="1:7" s="371" customFormat="1" ht="12.6" x14ac:dyDescent="0.25">
      <c r="A368" s="271"/>
      <c r="B368" s="365" t="s">
        <v>933</v>
      </c>
      <c r="C368" s="422"/>
      <c r="D368" s="255"/>
      <c r="E368" s="423"/>
      <c r="F368" s="234"/>
      <c r="G368" s="234" t="str">
        <f t="shared" si="27"/>
        <v/>
      </c>
    </row>
    <row r="369" spans="1:7" s="362" customFormat="1" ht="12.6" x14ac:dyDescent="0.25">
      <c r="A369" s="337" t="s">
        <v>712</v>
      </c>
      <c r="B369" s="263" t="str">
        <f>B356</f>
        <v>Foundation Pad</v>
      </c>
      <c r="C369" s="422"/>
      <c r="D369" s="255"/>
      <c r="E369" s="423"/>
      <c r="F369" s="234"/>
      <c r="G369" s="234" t="str">
        <f t="shared" si="27"/>
        <v/>
      </c>
    </row>
    <row r="370" spans="1:7" s="362" customFormat="1" ht="12.6" x14ac:dyDescent="0.25">
      <c r="A370" s="337"/>
      <c r="B370" s="263" t="s">
        <v>950</v>
      </c>
      <c r="C370" s="422" t="s">
        <v>753</v>
      </c>
      <c r="D370" s="255">
        <v>41.85</v>
      </c>
      <c r="E370" s="423"/>
      <c r="F370" s="234"/>
      <c r="G370" s="234">
        <f t="shared" si="27"/>
        <v>0</v>
      </c>
    </row>
    <row r="371" spans="1:7" s="362" customFormat="1" ht="12.6" x14ac:dyDescent="0.25">
      <c r="A371" s="337"/>
      <c r="B371" s="263"/>
      <c r="C371" s="422"/>
      <c r="D371" s="255"/>
      <c r="E371" s="423"/>
      <c r="F371" s="234"/>
      <c r="G371" s="234"/>
    </row>
    <row r="372" spans="1:7" s="362" customFormat="1" ht="12.6" x14ac:dyDescent="0.25">
      <c r="A372" s="331"/>
      <c r="B372" s="365" t="s">
        <v>782</v>
      </c>
      <c r="C372" s="422"/>
      <c r="D372" s="255"/>
      <c r="E372" s="423"/>
      <c r="F372" s="234"/>
      <c r="G372" s="234" t="str">
        <f t="shared" si="27"/>
        <v/>
      </c>
    </row>
    <row r="373" spans="1:7" s="362" customFormat="1" ht="12.6" x14ac:dyDescent="0.25">
      <c r="A373" s="271"/>
      <c r="B373" s="365" t="s">
        <v>934</v>
      </c>
      <c r="C373" s="422"/>
      <c r="D373" s="255"/>
      <c r="E373" s="423"/>
      <c r="F373" s="234"/>
      <c r="G373" s="234" t="str">
        <f t="shared" si="27"/>
        <v/>
      </c>
    </row>
    <row r="374" spans="1:7" s="362" customFormat="1" ht="12.6" x14ac:dyDescent="0.25">
      <c r="A374" s="337" t="s">
        <v>712</v>
      </c>
      <c r="B374" s="263" t="str">
        <f>B360</f>
        <v>Column Stump</v>
      </c>
      <c r="C374" s="422"/>
      <c r="D374" s="255"/>
      <c r="E374" s="423"/>
      <c r="F374" s="234"/>
      <c r="G374" s="234" t="str">
        <f t="shared" si="27"/>
        <v/>
      </c>
    </row>
    <row r="375" spans="1:7" s="362" customFormat="1" ht="12.6" x14ac:dyDescent="0.25">
      <c r="A375" s="337"/>
      <c r="B375" s="263" t="s">
        <v>950</v>
      </c>
      <c r="C375" s="422" t="s">
        <v>753</v>
      </c>
      <c r="D375" s="255">
        <v>26.783999999999999</v>
      </c>
      <c r="E375" s="423"/>
      <c r="F375" s="234"/>
      <c r="G375" s="234">
        <f t="shared" si="27"/>
        <v>0</v>
      </c>
    </row>
    <row r="376" spans="1:7" s="362" customFormat="1" ht="12.6" x14ac:dyDescent="0.25">
      <c r="A376" s="337"/>
      <c r="B376" s="263" t="s">
        <v>951</v>
      </c>
      <c r="C376" s="422" t="s">
        <v>753</v>
      </c>
      <c r="D376" s="255">
        <v>12.7872</v>
      </c>
      <c r="E376" s="423"/>
      <c r="F376" s="234"/>
      <c r="G376" s="234">
        <f t="shared" si="27"/>
        <v>0</v>
      </c>
    </row>
    <row r="377" spans="1:7" s="362" customFormat="1" ht="12.6" x14ac:dyDescent="0.25">
      <c r="A377" s="337"/>
      <c r="B377" s="263"/>
      <c r="C377" s="422"/>
      <c r="D377" s="255"/>
      <c r="E377" s="423"/>
      <c r="F377" s="234"/>
      <c r="G377" s="234" t="str">
        <f t="shared" si="27"/>
        <v/>
      </c>
    </row>
    <row r="378" spans="1:7" s="362" customFormat="1" ht="12.6" x14ac:dyDescent="0.25">
      <c r="A378" s="257">
        <v>13.2</v>
      </c>
      <c r="B378" s="489" t="s">
        <v>814</v>
      </c>
      <c r="C378" s="490"/>
      <c r="D378" s="490"/>
      <c r="E378" s="491"/>
      <c r="F378" s="372"/>
      <c r="G378" s="372">
        <f>SUM(G380:G386)</f>
        <v>0</v>
      </c>
    </row>
    <row r="379" spans="1:7" s="362" customFormat="1" ht="12.6" x14ac:dyDescent="0.25">
      <c r="A379" s="331" t="s">
        <v>952</v>
      </c>
      <c r="B379" s="216" t="s">
        <v>501</v>
      </c>
      <c r="C379" s="305" t="s">
        <v>72</v>
      </c>
      <c r="D379" s="217"/>
      <c r="E379" s="221"/>
      <c r="F379" s="222"/>
      <c r="G379" s="234" t="str">
        <f t="shared" ref="G379:G386" si="29">+IF(D379="","",(D379*E379+D379*F379))</f>
        <v/>
      </c>
    </row>
    <row r="380" spans="1:7" s="362" customFormat="1" ht="50.4" x14ac:dyDescent="0.25">
      <c r="A380" s="337" t="s">
        <v>718</v>
      </c>
      <c r="B380" s="263" t="s">
        <v>953</v>
      </c>
      <c r="C380" s="422"/>
      <c r="D380" s="255"/>
      <c r="E380" s="423"/>
      <c r="F380" s="234"/>
      <c r="G380" s="234" t="str">
        <f t="shared" si="29"/>
        <v/>
      </c>
    </row>
    <row r="381" spans="1:7" s="362" customFormat="1" ht="25.2" x14ac:dyDescent="0.25">
      <c r="A381" s="337" t="s">
        <v>731</v>
      </c>
      <c r="B381" s="263" t="s">
        <v>954</v>
      </c>
      <c r="C381" s="422"/>
      <c r="D381" s="255"/>
      <c r="E381" s="423"/>
      <c r="F381" s="234"/>
      <c r="G381" s="234" t="str">
        <f t="shared" si="29"/>
        <v/>
      </c>
    </row>
    <row r="382" spans="1:7" s="362" customFormat="1" ht="25.2" x14ac:dyDescent="0.25">
      <c r="A382" s="337" t="s">
        <v>733</v>
      </c>
      <c r="B382" s="263" t="s">
        <v>955</v>
      </c>
      <c r="C382" s="422"/>
      <c r="D382" s="255"/>
      <c r="E382" s="423"/>
      <c r="F382" s="234"/>
      <c r="G382" s="234" t="str">
        <f t="shared" si="29"/>
        <v/>
      </c>
    </row>
    <row r="383" spans="1:7" s="362" customFormat="1" ht="12.6" x14ac:dyDescent="0.25">
      <c r="A383" s="337"/>
      <c r="B383" s="263"/>
      <c r="C383" s="422"/>
      <c r="D383" s="255"/>
      <c r="E383" s="423"/>
      <c r="F383" s="234"/>
      <c r="G383" s="234" t="str">
        <f t="shared" si="29"/>
        <v/>
      </c>
    </row>
    <row r="384" spans="1:7" s="362" customFormat="1" ht="12.6" x14ac:dyDescent="0.25">
      <c r="A384" s="271"/>
      <c r="B384" s="365" t="s">
        <v>782</v>
      </c>
      <c r="C384" s="422"/>
      <c r="D384" s="255"/>
      <c r="E384" s="423"/>
      <c r="F384" s="234"/>
      <c r="G384" s="234" t="str">
        <f t="shared" si="29"/>
        <v/>
      </c>
    </row>
    <row r="385" spans="1:7" s="362" customFormat="1" ht="12.6" x14ac:dyDescent="0.25">
      <c r="A385" s="331" t="s">
        <v>956</v>
      </c>
      <c r="B385" s="263" t="s">
        <v>957</v>
      </c>
      <c r="C385" s="422" t="s">
        <v>51</v>
      </c>
      <c r="D385" s="255">
        <v>1</v>
      </c>
      <c r="E385" s="423"/>
      <c r="F385" s="234"/>
      <c r="G385" s="234">
        <f t="shared" si="29"/>
        <v>0</v>
      </c>
    </row>
    <row r="386" spans="1:7" s="362" customFormat="1" ht="12.6" x14ac:dyDescent="0.25">
      <c r="A386" s="331" t="s">
        <v>958</v>
      </c>
      <c r="B386" s="294" t="s">
        <v>959</v>
      </c>
      <c r="C386" s="307" t="s">
        <v>51</v>
      </c>
      <c r="D386" s="309">
        <v>1</v>
      </c>
      <c r="E386" s="374"/>
      <c r="F386" s="375"/>
      <c r="G386" s="375">
        <f t="shared" si="29"/>
        <v>0</v>
      </c>
    </row>
    <row r="387" spans="1:7" s="362" customFormat="1" ht="12.6" x14ac:dyDescent="0.25">
      <c r="A387" s="337"/>
      <c r="B387" s="263"/>
      <c r="C387" s="422"/>
      <c r="D387" s="255"/>
      <c r="E387" s="423"/>
      <c r="F387" s="234"/>
      <c r="G387" s="234"/>
    </row>
    <row r="388" spans="1:7" s="362" customFormat="1" ht="12.6" x14ac:dyDescent="0.25">
      <c r="A388" s="257">
        <v>13.3</v>
      </c>
      <c r="B388" s="489" t="s">
        <v>960</v>
      </c>
      <c r="C388" s="490"/>
      <c r="D388" s="490"/>
      <c r="E388" s="491"/>
      <c r="F388" s="372"/>
      <c r="G388" s="372">
        <f>SUM(G390:G396)</f>
        <v>0</v>
      </c>
    </row>
    <row r="389" spans="1:7" s="362" customFormat="1" ht="12.6" x14ac:dyDescent="0.25">
      <c r="A389" s="331" t="s">
        <v>961</v>
      </c>
      <c r="B389" s="216" t="s">
        <v>501</v>
      </c>
      <c r="C389" s="305"/>
      <c r="D389" s="217"/>
      <c r="E389" s="221"/>
      <c r="F389" s="222"/>
      <c r="G389" s="234"/>
    </row>
    <row r="390" spans="1:7" s="362" customFormat="1" ht="37.799999999999997" x14ac:dyDescent="0.25">
      <c r="A390" s="337" t="s">
        <v>718</v>
      </c>
      <c r="B390" s="263" t="s">
        <v>962</v>
      </c>
      <c r="C390" s="422"/>
      <c r="D390" s="255"/>
      <c r="E390" s="423"/>
      <c r="F390" s="234"/>
      <c r="G390" s="234" t="str">
        <f t="shared" ref="G390:G398" si="30">+IF(D390="","",(D390*E390+D390*F390))</f>
        <v/>
      </c>
    </row>
    <row r="391" spans="1:7" s="362" customFormat="1" ht="12.6" x14ac:dyDescent="0.25">
      <c r="A391" s="337"/>
      <c r="B391" s="364"/>
      <c r="C391" s="305"/>
      <c r="D391" s="304"/>
      <c r="E391" s="376"/>
      <c r="F391" s="377"/>
      <c r="G391" s="234"/>
    </row>
    <row r="392" spans="1:7" s="370" customFormat="1" ht="25.2" x14ac:dyDescent="0.25">
      <c r="A392" s="331" t="s">
        <v>963</v>
      </c>
      <c r="B392" s="216" t="s">
        <v>1114</v>
      </c>
      <c r="C392" s="305"/>
      <c r="D392" s="217"/>
      <c r="E392" s="221"/>
      <c r="F392" s="222"/>
      <c r="G392" s="234" t="str">
        <f t="shared" si="30"/>
        <v/>
      </c>
    </row>
    <row r="393" spans="1:7" s="362" customFormat="1" ht="12.6" x14ac:dyDescent="0.25">
      <c r="A393" s="271"/>
      <c r="B393" s="365" t="s">
        <v>964</v>
      </c>
      <c r="C393" s="422"/>
      <c r="D393" s="255"/>
      <c r="E393" s="423"/>
      <c r="F393" s="234"/>
      <c r="G393" s="234" t="str">
        <f t="shared" si="30"/>
        <v/>
      </c>
    </row>
    <row r="394" spans="1:7" s="371" customFormat="1" ht="12.6" x14ac:dyDescent="0.25">
      <c r="A394" s="337" t="s">
        <v>712</v>
      </c>
      <c r="B394" s="263" t="s">
        <v>965</v>
      </c>
      <c r="C394" s="422" t="s">
        <v>446</v>
      </c>
      <c r="D394" s="255">
        <v>8</v>
      </c>
      <c r="E394" s="423"/>
      <c r="F394" s="234"/>
      <c r="G394" s="234">
        <f t="shared" si="30"/>
        <v>0</v>
      </c>
    </row>
    <row r="395" spans="1:7" s="371" customFormat="1" ht="12.6" x14ac:dyDescent="0.25">
      <c r="A395" s="337" t="s">
        <v>748</v>
      </c>
      <c r="B395" s="263" t="s">
        <v>966</v>
      </c>
      <c r="C395" s="422" t="s">
        <v>446</v>
      </c>
      <c r="D395" s="255">
        <v>3</v>
      </c>
      <c r="E395" s="423"/>
      <c r="F395" s="234"/>
      <c r="G395" s="234">
        <f t="shared" si="30"/>
        <v>0</v>
      </c>
    </row>
    <row r="396" spans="1:7" s="371" customFormat="1" ht="13.8" x14ac:dyDescent="0.25">
      <c r="A396" s="337" t="s">
        <v>755</v>
      </c>
      <c r="B396" s="263" t="s">
        <v>967</v>
      </c>
      <c r="C396" s="422" t="s">
        <v>758</v>
      </c>
      <c r="D396" s="255">
        <f>7*7.04</f>
        <v>49.28</v>
      </c>
      <c r="E396" s="423"/>
      <c r="F396" s="234"/>
      <c r="G396" s="234">
        <f t="shared" si="30"/>
        <v>0</v>
      </c>
    </row>
    <row r="397" spans="1:7" s="424" customFormat="1" ht="25.2" x14ac:dyDescent="0.25">
      <c r="A397" s="425" t="s">
        <v>759</v>
      </c>
      <c r="B397" s="426" t="s">
        <v>1113</v>
      </c>
      <c r="C397" s="427" t="s">
        <v>446</v>
      </c>
      <c r="D397" s="418">
        <v>12</v>
      </c>
      <c r="E397" s="423"/>
      <c r="F397" s="420"/>
      <c r="G397" s="420"/>
    </row>
    <row r="398" spans="1:7" s="362" customFormat="1" ht="12.6" x14ac:dyDescent="0.25">
      <c r="A398" s="337"/>
      <c r="B398" s="263"/>
      <c r="C398" s="422"/>
      <c r="D398" s="255"/>
      <c r="E398" s="423"/>
      <c r="F398" s="234"/>
      <c r="G398" s="234" t="str">
        <f t="shared" si="30"/>
        <v/>
      </c>
    </row>
    <row r="399" spans="1:7" s="362" customFormat="1" x14ac:dyDescent="0.3">
      <c r="A399" s="267" t="s">
        <v>975</v>
      </c>
      <c r="B399" s="430"/>
      <c r="C399" s="380"/>
      <c r="D399" s="380"/>
      <c r="E399" s="380"/>
      <c r="F399" s="381"/>
      <c r="G399" s="381">
        <f>+G388+G378+G331+G314</f>
        <v>0</v>
      </c>
    </row>
    <row r="400" spans="1:7" ht="15" thickBot="1" x14ac:dyDescent="0.35">
      <c r="A400" s="213">
        <v>14</v>
      </c>
      <c r="B400" s="492" t="s">
        <v>1072</v>
      </c>
      <c r="C400" s="493"/>
      <c r="D400" s="493"/>
      <c r="E400" s="494"/>
      <c r="F400" s="214"/>
      <c r="G400" s="214"/>
    </row>
    <row r="401" spans="1:7" ht="15" thickTop="1" x14ac:dyDescent="0.3">
      <c r="A401" s="293"/>
      <c r="B401" s="294"/>
      <c r="C401" s="295"/>
      <c r="D401" s="296"/>
      <c r="E401" s="297"/>
      <c r="F401" s="298"/>
      <c r="G401" s="298"/>
    </row>
    <row r="402" spans="1:7" s="361" customFormat="1" ht="12.6" x14ac:dyDescent="0.2">
      <c r="A402" s="257">
        <v>14</v>
      </c>
      <c r="B402" s="489" t="s">
        <v>907</v>
      </c>
      <c r="C402" s="490"/>
      <c r="D402" s="490"/>
      <c r="E402" s="491"/>
      <c r="F402" s="382"/>
      <c r="G402" s="382">
        <f>+SUM(G404:G412)</f>
        <v>0</v>
      </c>
    </row>
    <row r="403" spans="1:7" s="361" customFormat="1" ht="12.6" x14ac:dyDescent="0.2">
      <c r="A403" s="331" t="s">
        <v>976</v>
      </c>
      <c r="B403" s="236" t="s">
        <v>501</v>
      </c>
      <c r="C403" s="248"/>
      <c r="D403" s="261"/>
      <c r="E403" s="335"/>
      <c r="F403" s="242"/>
      <c r="G403" s="242"/>
    </row>
    <row r="404" spans="1:7" s="361" customFormat="1" ht="37.799999999999997" x14ac:dyDescent="0.2">
      <c r="A404" s="337" t="s">
        <v>718</v>
      </c>
      <c r="B404" s="359" t="s">
        <v>909</v>
      </c>
      <c r="C404" s="422"/>
      <c r="D404" s="255"/>
      <c r="E404" s="423"/>
      <c r="F404" s="234"/>
      <c r="G404" s="234" t="str">
        <f t="shared" ref="G404:G439" si="31">+IF(D404="","",(D404*E404+D404*F404))</f>
        <v/>
      </c>
    </row>
    <row r="405" spans="1:7" s="361" customFormat="1" ht="12.6" x14ac:dyDescent="0.3">
      <c r="A405" s="331"/>
      <c r="B405" s="216"/>
      <c r="C405" s="305"/>
      <c r="D405" s="217"/>
      <c r="E405" s="221"/>
      <c r="F405" s="222"/>
      <c r="G405" s="234" t="str">
        <f t="shared" si="31"/>
        <v/>
      </c>
    </row>
    <row r="406" spans="1:7" s="361" customFormat="1" ht="12.6" x14ac:dyDescent="0.3">
      <c r="A406" s="331" t="s">
        <v>977</v>
      </c>
      <c r="B406" s="216" t="s">
        <v>912</v>
      </c>
      <c r="C406" s="305"/>
      <c r="D406" s="217"/>
      <c r="E406" s="221"/>
      <c r="F406" s="222"/>
      <c r="G406" s="234" t="str">
        <f t="shared" si="31"/>
        <v/>
      </c>
    </row>
    <row r="407" spans="1:7" s="361" customFormat="1" ht="37.799999999999997" x14ac:dyDescent="0.2">
      <c r="A407" s="337" t="s">
        <v>718</v>
      </c>
      <c r="B407" s="359" t="s">
        <v>913</v>
      </c>
      <c r="C407" s="422"/>
      <c r="D407" s="255"/>
      <c r="E407" s="423"/>
      <c r="F407" s="234"/>
      <c r="G407" s="234" t="str">
        <f t="shared" si="31"/>
        <v/>
      </c>
    </row>
    <row r="408" spans="1:7" s="361" customFormat="1" ht="25.2" x14ac:dyDescent="0.2">
      <c r="A408" s="337" t="s">
        <v>731</v>
      </c>
      <c r="B408" s="359" t="s">
        <v>978</v>
      </c>
      <c r="C408" s="422"/>
      <c r="D408" s="255"/>
      <c r="E408" s="423"/>
      <c r="F408" s="234"/>
      <c r="G408" s="234" t="str">
        <f t="shared" si="31"/>
        <v/>
      </c>
    </row>
    <row r="409" spans="1:7" s="361" customFormat="1" ht="25.2" x14ac:dyDescent="0.2">
      <c r="A409" s="337" t="s">
        <v>733</v>
      </c>
      <c r="B409" s="359" t="s">
        <v>918</v>
      </c>
      <c r="C409" s="422"/>
      <c r="D409" s="255"/>
      <c r="E409" s="423"/>
      <c r="F409" s="234"/>
      <c r="G409" s="234" t="str">
        <f t="shared" si="31"/>
        <v/>
      </c>
    </row>
    <row r="410" spans="1:7" s="361" customFormat="1" ht="12.6" x14ac:dyDescent="0.2">
      <c r="A410" s="337" t="s">
        <v>735</v>
      </c>
      <c r="B410" s="359" t="s">
        <v>979</v>
      </c>
      <c r="C410" s="422"/>
      <c r="D410" s="255"/>
      <c r="E410" s="423"/>
      <c r="F410" s="234"/>
      <c r="G410" s="234" t="str">
        <f t="shared" si="31"/>
        <v/>
      </c>
    </row>
    <row r="411" spans="1:7" s="362" customFormat="1" ht="13.2" x14ac:dyDescent="0.25">
      <c r="A411" s="337" t="s">
        <v>712</v>
      </c>
      <c r="B411" s="359" t="s">
        <v>980</v>
      </c>
      <c r="C411" s="422" t="s">
        <v>1092</v>
      </c>
      <c r="D411" s="255">
        <v>122.48</v>
      </c>
      <c r="E411" s="423"/>
      <c r="F411" s="234"/>
      <c r="G411" s="234">
        <f t="shared" si="31"/>
        <v>0</v>
      </c>
    </row>
    <row r="412" spans="1:7" s="361" customFormat="1" ht="12.6" x14ac:dyDescent="0.2">
      <c r="A412" s="378"/>
      <c r="B412" s="383"/>
      <c r="C412" s="313"/>
      <c r="D412" s="384"/>
      <c r="E412" s="385"/>
      <c r="F412" s="386"/>
      <c r="G412" s="242" t="str">
        <f t="shared" si="31"/>
        <v/>
      </c>
    </row>
    <row r="413" spans="1:7" s="361" customFormat="1" ht="12.6" x14ac:dyDescent="0.2">
      <c r="A413" s="257">
        <v>14.1</v>
      </c>
      <c r="B413" s="489" t="s">
        <v>729</v>
      </c>
      <c r="C413" s="490"/>
      <c r="D413" s="490"/>
      <c r="E413" s="491"/>
      <c r="F413" s="382"/>
      <c r="G413" s="382">
        <f>+SUM(G415:G440)</f>
        <v>0</v>
      </c>
    </row>
    <row r="414" spans="1:7" s="361" customFormat="1" ht="12.6" x14ac:dyDescent="0.2">
      <c r="A414" s="331" t="s">
        <v>981</v>
      </c>
      <c r="B414" s="236" t="s">
        <v>501</v>
      </c>
      <c r="C414" s="248"/>
      <c r="D414" s="261"/>
      <c r="E414" s="335"/>
      <c r="F414" s="242"/>
      <c r="G414" s="242"/>
    </row>
    <row r="415" spans="1:7" s="361" customFormat="1" ht="37.799999999999997" x14ac:dyDescent="0.3">
      <c r="A415" s="337" t="s">
        <v>718</v>
      </c>
      <c r="B415" s="263" t="s">
        <v>730</v>
      </c>
      <c r="C415" s="422"/>
      <c r="D415" s="255"/>
      <c r="E415" s="423"/>
      <c r="F415" s="234"/>
      <c r="G415" s="234" t="str">
        <f t="shared" si="31"/>
        <v/>
      </c>
    </row>
    <row r="416" spans="1:7" s="361" customFormat="1" ht="25.2" x14ac:dyDescent="0.3">
      <c r="A416" s="337" t="s">
        <v>731</v>
      </c>
      <c r="B416" s="263" t="s">
        <v>925</v>
      </c>
      <c r="C416" s="422"/>
      <c r="D416" s="255"/>
      <c r="E416" s="423"/>
      <c r="F416" s="234"/>
      <c r="G416" s="234" t="str">
        <f t="shared" si="31"/>
        <v/>
      </c>
    </row>
    <row r="417" spans="1:7" s="361" customFormat="1" ht="25.2" x14ac:dyDescent="0.3">
      <c r="A417" s="337" t="s">
        <v>733</v>
      </c>
      <c r="B417" s="263" t="s">
        <v>982</v>
      </c>
      <c r="C417" s="422"/>
      <c r="D417" s="255"/>
      <c r="E417" s="423"/>
      <c r="F417" s="234"/>
      <c r="G417" s="234" t="str">
        <f t="shared" si="31"/>
        <v/>
      </c>
    </row>
    <row r="418" spans="1:7" s="362" customFormat="1" ht="37.799999999999997" x14ac:dyDescent="0.25">
      <c r="A418" s="337" t="s">
        <v>735</v>
      </c>
      <c r="B418" s="263" t="s">
        <v>946</v>
      </c>
      <c r="C418" s="422"/>
      <c r="D418" s="255"/>
      <c r="E418" s="423"/>
      <c r="F418" s="234"/>
      <c r="G418" s="234" t="str">
        <f t="shared" si="31"/>
        <v/>
      </c>
    </row>
    <row r="419" spans="1:7" s="362" customFormat="1" ht="25.2" x14ac:dyDescent="0.25">
      <c r="A419" s="337" t="s">
        <v>737</v>
      </c>
      <c r="B419" s="263" t="s">
        <v>947</v>
      </c>
      <c r="C419" s="422"/>
      <c r="D419" s="255"/>
      <c r="E419" s="423"/>
      <c r="F419" s="234"/>
      <c r="G419" s="234" t="str">
        <f t="shared" si="31"/>
        <v/>
      </c>
    </row>
    <row r="420" spans="1:7" s="362" customFormat="1" ht="37.799999999999997" x14ac:dyDescent="0.25">
      <c r="A420" s="337" t="s">
        <v>739</v>
      </c>
      <c r="B420" s="263" t="s">
        <v>948</v>
      </c>
      <c r="C420" s="422"/>
      <c r="D420" s="255"/>
      <c r="E420" s="423"/>
      <c r="F420" s="234"/>
      <c r="G420" s="234" t="str">
        <f t="shared" si="31"/>
        <v/>
      </c>
    </row>
    <row r="421" spans="1:7" s="362" customFormat="1" ht="25.2" x14ac:dyDescent="0.25">
      <c r="A421" s="337" t="s">
        <v>741</v>
      </c>
      <c r="B421" s="263" t="s">
        <v>939</v>
      </c>
      <c r="C421" s="422"/>
      <c r="D421" s="255"/>
      <c r="E421" s="423"/>
      <c r="F421" s="234"/>
      <c r="G421" s="234" t="str">
        <f t="shared" si="31"/>
        <v/>
      </c>
    </row>
    <row r="422" spans="1:7" s="362" customFormat="1" ht="50.4" x14ac:dyDescent="0.25">
      <c r="A422" s="337" t="s">
        <v>743</v>
      </c>
      <c r="B422" s="263" t="s">
        <v>940</v>
      </c>
      <c r="C422" s="422"/>
      <c r="D422" s="255"/>
      <c r="E422" s="423"/>
      <c r="F422" s="234"/>
      <c r="G422" s="234" t="str">
        <f t="shared" si="31"/>
        <v/>
      </c>
    </row>
    <row r="423" spans="1:7" s="362" customFormat="1" ht="25.2" x14ac:dyDescent="0.25">
      <c r="A423" s="337" t="s">
        <v>983</v>
      </c>
      <c r="B423" s="263" t="s">
        <v>941</v>
      </c>
      <c r="C423" s="422"/>
      <c r="D423" s="255"/>
      <c r="E423" s="423"/>
      <c r="F423" s="234"/>
      <c r="G423" s="234" t="str">
        <f t="shared" si="31"/>
        <v/>
      </c>
    </row>
    <row r="424" spans="1:7" s="362" customFormat="1" ht="37.799999999999997" x14ac:dyDescent="0.25">
      <c r="A424" s="337" t="s">
        <v>984</v>
      </c>
      <c r="B424" s="263" t="s">
        <v>942</v>
      </c>
      <c r="C424" s="422"/>
      <c r="D424" s="255"/>
      <c r="E424" s="423"/>
      <c r="F424" s="234"/>
      <c r="G424" s="234" t="str">
        <f t="shared" si="31"/>
        <v/>
      </c>
    </row>
    <row r="425" spans="1:7" s="361" customFormat="1" ht="12.6" x14ac:dyDescent="0.2">
      <c r="A425" s="337"/>
      <c r="B425" s="359"/>
      <c r="C425" s="422"/>
      <c r="D425" s="255"/>
      <c r="E425" s="423"/>
      <c r="F425" s="234"/>
      <c r="G425" s="234" t="str">
        <f t="shared" si="31"/>
        <v/>
      </c>
    </row>
    <row r="426" spans="1:7" s="361" customFormat="1" ht="12.6" x14ac:dyDescent="0.3">
      <c r="A426" s="331" t="s">
        <v>985</v>
      </c>
      <c r="B426" s="216" t="s">
        <v>928</v>
      </c>
      <c r="C426" s="305"/>
      <c r="D426" s="217"/>
      <c r="E426" s="221"/>
      <c r="F426" s="222"/>
      <c r="G426" s="234" t="str">
        <f t="shared" si="31"/>
        <v/>
      </c>
    </row>
    <row r="427" spans="1:7" s="366" customFormat="1" ht="12.6" x14ac:dyDescent="0.3">
      <c r="A427" s="379"/>
      <c r="B427" s="365" t="s">
        <v>929</v>
      </c>
      <c r="C427" s="422"/>
      <c r="D427" s="255"/>
      <c r="E427" s="423"/>
      <c r="F427" s="234"/>
      <c r="G427" s="234" t="str">
        <f t="shared" si="31"/>
        <v/>
      </c>
    </row>
    <row r="428" spans="1:7" s="361" customFormat="1" ht="12.6" x14ac:dyDescent="0.2">
      <c r="A428" s="337" t="s">
        <v>712</v>
      </c>
      <c r="B428" s="359" t="s">
        <v>986</v>
      </c>
      <c r="C428" s="422" t="s">
        <v>51</v>
      </c>
      <c r="D428" s="255">
        <v>1</v>
      </c>
      <c r="E428" s="423"/>
      <c r="F428" s="234"/>
      <c r="G428" s="234">
        <f t="shared" si="31"/>
        <v>0</v>
      </c>
    </row>
    <row r="429" spans="1:7" s="361" customFormat="1" ht="12.6" x14ac:dyDescent="0.2">
      <c r="A429" s="337"/>
      <c r="B429" s="359"/>
      <c r="C429" s="422"/>
      <c r="D429" s="255"/>
      <c r="E429" s="423"/>
      <c r="F429" s="234"/>
      <c r="G429" s="234" t="str">
        <f t="shared" si="31"/>
        <v/>
      </c>
    </row>
    <row r="430" spans="1:7" s="361" customFormat="1" ht="12.6" x14ac:dyDescent="0.3">
      <c r="A430" s="331" t="s">
        <v>987</v>
      </c>
      <c r="B430" s="236" t="s">
        <v>932</v>
      </c>
      <c r="C430" s="422"/>
      <c r="D430" s="255"/>
      <c r="E430" s="423"/>
      <c r="F430" s="234"/>
      <c r="G430" s="234" t="str">
        <f t="shared" si="31"/>
        <v/>
      </c>
    </row>
    <row r="431" spans="1:7" s="362" customFormat="1" ht="12.6" x14ac:dyDescent="0.25">
      <c r="A431" s="331"/>
      <c r="B431" s="367" t="s">
        <v>933</v>
      </c>
      <c r="C431" s="305"/>
      <c r="D431" s="217"/>
      <c r="E431" s="221"/>
      <c r="F431" s="222"/>
      <c r="G431" s="234" t="str">
        <f t="shared" si="31"/>
        <v/>
      </c>
    </row>
    <row r="432" spans="1:7" s="362" customFormat="1" ht="13.2" x14ac:dyDescent="0.25">
      <c r="A432" s="337" t="s">
        <v>712</v>
      </c>
      <c r="B432" s="359" t="s">
        <v>988</v>
      </c>
      <c r="C432" s="422" t="s">
        <v>51</v>
      </c>
      <c r="D432" s="255">
        <v>1</v>
      </c>
      <c r="E432" s="423"/>
      <c r="F432" s="234"/>
      <c r="G432" s="234">
        <f t="shared" si="31"/>
        <v>0</v>
      </c>
    </row>
    <row r="433" spans="1:7" s="362" customFormat="1" ht="13.2" x14ac:dyDescent="0.25">
      <c r="A433" s="337" t="s">
        <v>748</v>
      </c>
      <c r="B433" s="359" t="s">
        <v>914</v>
      </c>
      <c r="C433" s="422" t="s">
        <v>51</v>
      </c>
      <c r="D433" s="255">
        <v>1</v>
      </c>
      <c r="E433" s="423"/>
      <c r="F433" s="234"/>
      <c r="G433" s="234">
        <f t="shared" si="31"/>
        <v>0</v>
      </c>
    </row>
    <row r="434" spans="1:7" s="362" customFormat="1" ht="13.2" x14ac:dyDescent="0.25">
      <c r="A434" s="337"/>
      <c r="B434" s="387"/>
      <c r="C434" s="305"/>
      <c r="D434" s="304"/>
      <c r="E434" s="376"/>
      <c r="F434" s="377"/>
      <c r="G434" s="234"/>
    </row>
    <row r="435" spans="1:7" s="362" customFormat="1" ht="12.6" x14ac:dyDescent="0.25">
      <c r="A435" s="331" t="s">
        <v>989</v>
      </c>
      <c r="B435" s="216" t="s">
        <v>782</v>
      </c>
      <c r="C435" s="305"/>
      <c r="D435" s="217"/>
      <c r="E435" s="221"/>
      <c r="F435" s="222"/>
      <c r="G435" s="234" t="str">
        <f t="shared" si="31"/>
        <v/>
      </c>
    </row>
    <row r="436" spans="1:7" s="362" customFormat="1" ht="12.6" x14ac:dyDescent="0.25">
      <c r="A436" s="379"/>
      <c r="B436" s="365" t="s">
        <v>990</v>
      </c>
      <c r="C436" s="422"/>
      <c r="D436" s="255"/>
      <c r="E436" s="423"/>
      <c r="F436" s="234"/>
      <c r="G436" s="234" t="str">
        <f t="shared" si="31"/>
        <v/>
      </c>
    </row>
    <row r="437" spans="1:7" s="362" customFormat="1" ht="13.2" x14ac:dyDescent="0.25">
      <c r="A437" s="337" t="s">
        <v>712</v>
      </c>
      <c r="B437" s="359" t="s">
        <v>991</v>
      </c>
      <c r="C437" s="422" t="s">
        <v>51</v>
      </c>
      <c r="D437" s="255">
        <v>1</v>
      </c>
      <c r="E437" s="423"/>
      <c r="F437" s="234"/>
      <c r="G437" s="234">
        <f t="shared" si="31"/>
        <v>0</v>
      </c>
    </row>
    <row r="438" spans="1:7" s="362" customFormat="1" ht="13.2" x14ac:dyDescent="0.25">
      <c r="A438" s="337" t="s">
        <v>748</v>
      </c>
      <c r="B438" s="359" t="s">
        <v>992</v>
      </c>
      <c r="C438" s="422" t="s">
        <v>51</v>
      </c>
      <c r="D438" s="255">
        <v>1</v>
      </c>
      <c r="E438" s="423"/>
      <c r="F438" s="234"/>
      <c r="G438" s="234">
        <f t="shared" si="31"/>
        <v>0</v>
      </c>
    </row>
    <row r="439" spans="1:7" s="362" customFormat="1" ht="13.2" x14ac:dyDescent="0.25">
      <c r="A439" s="337" t="s">
        <v>755</v>
      </c>
      <c r="B439" s="359" t="s">
        <v>1093</v>
      </c>
      <c r="C439" s="422" t="s">
        <v>51</v>
      </c>
      <c r="D439" s="255">
        <v>1</v>
      </c>
      <c r="E439" s="423"/>
      <c r="F439" s="234"/>
      <c r="G439" s="234">
        <f t="shared" si="31"/>
        <v>0</v>
      </c>
    </row>
    <row r="440" spans="1:7" s="362" customFormat="1" ht="13.2" x14ac:dyDescent="0.25">
      <c r="A440" s="337"/>
      <c r="B440" s="359"/>
      <c r="C440" s="248"/>
      <c r="D440" s="261"/>
      <c r="E440" s="335"/>
      <c r="F440" s="242"/>
      <c r="G440" s="242"/>
    </row>
    <row r="441" spans="1:7" s="362" customFormat="1" ht="13.2" x14ac:dyDescent="0.25">
      <c r="A441" s="257">
        <v>14.2</v>
      </c>
      <c r="B441" s="489" t="s">
        <v>993</v>
      </c>
      <c r="C441" s="490"/>
      <c r="D441" s="490"/>
      <c r="E441" s="491"/>
      <c r="F441" s="382"/>
      <c r="G441" s="382">
        <f>+SUM(G443:G468)</f>
        <v>0</v>
      </c>
    </row>
    <row r="442" spans="1:7" s="362" customFormat="1" ht="13.2" x14ac:dyDescent="0.25">
      <c r="A442" s="331" t="s">
        <v>994</v>
      </c>
      <c r="B442" s="365" t="s">
        <v>501</v>
      </c>
      <c r="C442" s="248"/>
      <c r="D442" s="261"/>
      <c r="E442" s="335"/>
      <c r="F442" s="242"/>
      <c r="G442" s="242" t="str">
        <f t="shared" ref="G442:G468" si="32">+IF(D442="","",(D442*E442+D442*F442))</f>
        <v/>
      </c>
    </row>
    <row r="443" spans="1:7" s="362" customFormat="1" ht="50.4" x14ac:dyDescent="0.25">
      <c r="A443" s="337" t="s">
        <v>718</v>
      </c>
      <c r="B443" s="263" t="s">
        <v>995</v>
      </c>
      <c r="C443" s="422"/>
      <c r="D443" s="255"/>
      <c r="E443" s="423"/>
      <c r="F443" s="234"/>
      <c r="G443" s="234" t="str">
        <f t="shared" si="32"/>
        <v/>
      </c>
    </row>
    <row r="444" spans="1:7" s="362" customFormat="1" ht="50.4" x14ac:dyDescent="0.25">
      <c r="A444" s="337" t="s">
        <v>731</v>
      </c>
      <c r="B444" s="263" t="s">
        <v>996</v>
      </c>
      <c r="C444" s="422"/>
      <c r="D444" s="255"/>
      <c r="E444" s="423"/>
      <c r="F444" s="234"/>
      <c r="G444" s="234" t="str">
        <f t="shared" si="32"/>
        <v/>
      </c>
    </row>
    <row r="445" spans="1:7" s="362" customFormat="1" ht="25.2" x14ac:dyDescent="0.25">
      <c r="A445" s="337" t="s">
        <v>733</v>
      </c>
      <c r="B445" s="263" t="s">
        <v>997</v>
      </c>
      <c r="C445" s="422"/>
      <c r="D445" s="255"/>
      <c r="E445" s="423"/>
      <c r="F445" s="234"/>
      <c r="G445" s="234" t="str">
        <f t="shared" si="32"/>
        <v/>
      </c>
    </row>
    <row r="446" spans="1:7" s="362" customFormat="1" ht="12.6" x14ac:dyDescent="0.25">
      <c r="A446" s="337"/>
      <c r="B446" s="364"/>
      <c r="C446" s="305"/>
      <c r="D446" s="304"/>
      <c r="E446" s="376"/>
      <c r="F446" s="377"/>
      <c r="G446" s="234"/>
    </row>
    <row r="447" spans="1:7" s="362" customFormat="1" ht="12.6" x14ac:dyDescent="0.25">
      <c r="A447" s="331"/>
      <c r="B447" s="367" t="s">
        <v>999</v>
      </c>
      <c r="C447" s="305"/>
      <c r="D447" s="217"/>
      <c r="E447" s="221"/>
      <c r="F447" s="222"/>
      <c r="G447" s="234" t="str">
        <f t="shared" si="32"/>
        <v/>
      </c>
    </row>
    <row r="448" spans="1:7" s="362" customFormat="1" ht="12.6" x14ac:dyDescent="0.25">
      <c r="A448" s="331" t="s">
        <v>998</v>
      </c>
      <c r="B448" s="236" t="s">
        <v>1000</v>
      </c>
      <c r="C448" s="422"/>
      <c r="D448" s="255"/>
      <c r="E448" s="423"/>
      <c r="F448" s="234"/>
      <c r="G448" s="234" t="str">
        <f t="shared" si="32"/>
        <v/>
      </c>
    </row>
    <row r="449" spans="1:7" s="362" customFormat="1" ht="13.2" x14ac:dyDescent="0.25">
      <c r="A449" s="368"/>
      <c r="B449" s="216" t="s">
        <v>1001</v>
      </c>
      <c r="C449" s="305"/>
      <c r="D449" s="217"/>
      <c r="E449" s="221"/>
      <c r="F449" s="222"/>
      <c r="G449" s="234" t="str">
        <f t="shared" si="32"/>
        <v/>
      </c>
    </row>
    <row r="450" spans="1:7" s="362" customFormat="1" ht="25.2" x14ac:dyDescent="0.25">
      <c r="A450" s="337" t="s">
        <v>1002</v>
      </c>
      <c r="B450" s="263" t="s">
        <v>1094</v>
      </c>
      <c r="C450" s="422" t="s">
        <v>1092</v>
      </c>
      <c r="D450" s="255">
        <v>122.48</v>
      </c>
      <c r="E450" s="423"/>
      <c r="F450" s="234"/>
      <c r="G450" s="234">
        <f t="shared" si="32"/>
        <v>0</v>
      </c>
    </row>
    <row r="451" spans="1:7" s="362" customFormat="1" ht="12.6" x14ac:dyDescent="0.25">
      <c r="A451" s="337"/>
      <c r="B451" s="263"/>
      <c r="C451" s="422"/>
      <c r="D451" s="255"/>
      <c r="E451" s="423"/>
      <c r="F451" s="234"/>
      <c r="G451" s="234"/>
    </row>
    <row r="452" spans="1:7" s="362" customFormat="1" ht="12.6" x14ac:dyDescent="0.25">
      <c r="A452" s="379" t="s">
        <v>1003</v>
      </c>
      <c r="B452" s="236" t="s">
        <v>1004</v>
      </c>
      <c r="C452" s="422"/>
      <c r="D452" s="255"/>
      <c r="E452" s="423"/>
      <c r="F452" s="234"/>
      <c r="G452" s="234" t="str">
        <f t="shared" si="32"/>
        <v/>
      </c>
    </row>
    <row r="453" spans="1:7" s="362" customFormat="1" ht="12.6" x14ac:dyDescent="0.25">
      <c r="A453" s="331"/>
      <c r="B453" s="216" t="s">
        <v>1005</v>
      </c>
      <c r="C453" s="305"/>
      <c r="D453" s="217"/>
      <c r="E453" s="221"/>
      <c r="F453" s="222"/>
      <c r="G453" s="234" t="str">
        <f t="shared" si="32"/>
        <v/>
      </c>
    </row>
    <row r="454" spans="1:7" s="362" customFormat="1" ht="12.6" x14ac:dyDescent="0.25">
      <c r="A454" s="337" t="s">
        <v>1002</v>
      </c>
      <c r="B454" s="263" t="s">
        <v>1006</v>
      </c>
      <c r="C454" s="422" t="s">
        <v>1092</v>
      </c>
      <c r="D454" s="255">
        <v>122.48</v>
      </c>
      <c r="E454" s="423"/>
      <c r="F454" s="234"/>
      <c r="G454" s="234">
        <f t="shared" si="32"/>
        <v>0</v>
      </c>
    </row>
    <row r="455" spans="1:7" s="362" customFormat="1" ht="12.6" x14ac:dyDescent="0.25">
      <c r="A455" s="337"/>
      <c r="B455" s="263"/>
      <c r="C455" s="422"/>
      <c r="D455" s="255"/>
      <c r="E455" s="423"/>
      <c r="F455" s="234"/>
      <c r="G455" s="234" t="str">
        <f t="shared" si="32"/>
        <v/>
      </c>
    </row>
    <row r="456" spans="1:7" s="370" customFormat="1" ht="12.6" x14ac:dyDescent="0.25">
      <c r="A456" s="331"/>
      <c r="B456" s="367" t="s">
        <v>1008</v>
      </c>
      <c r="C456" s="305"/>
      <c r="D456" s="217"/>
      <c r="E456" s="221"/>
      <c r="F456" s="222"/>
      <c r="G456" s="234" t="str">
        <f t="shared" si="32"/>
        <v/>
      </c>
    </row>
    <row r="457" spans="1:7" s="362" customFormat="1" ht="75.599999999999994" x14ac:dyDescent="0.25">
      <c r="A457" s="337" t="s">
        <v>718</v>
      </c>
      <c r="B457" s="263" t="s">
        <v>1009</v>
      </c>
      <c r="C457" s="422"/>
      <c r="D457" s="255"/>
      <c r="E457" s="423"/>
      <c r="F457" s="234"/>
      <c r="G457" s="234" t="str">
        <f t="shared" si="32"/>
        <v/>
      </c>
    </row>
    <row r="458" spans="1:7" s="362" customFormat="1" ht="25.2" x14ac:dyDescent="0.25">
      <c r="A458" s="337" t="s">
        <v>731</v>
      </c>
      <c r="B458" s="263" t="s">
        <v>1010</v>
      </c>
      <c r="C458" s="422"/>
      <c r="D458" s="255"/>
      <c r="E458" s="423"/>
      <c r="F458" s="234"/>
      <c r="G458" s="234" t="str">
        <f t="shared" si="32"/>
        <v/>
      </c>
    </row>
    <row r="459" spans="1:7" s="362" customFormat="1" ht="37.799999999999997" x14ac:dyDescent="0.25">
      <c r="A459" s="337" t="s">
        <v>733</v>
      </c>
      <c r="B459" s="263" t="s">
        <v>1011</v>
      </c>
      <c r="C459" s="422"/>
      <c r="D459" s="255"/>
      <c r="E459" s="423"/>
      <c r="F459" s="234"/>
      <c r="G459" s="234" t="str">
        <f t="shared" si="32"/>
        <v/>
      </c>
    </row>
    <row r="460" spans="1:7" s="362" customFormat="1" ht="12.6" x14ac:dyDescent="0.25">
      <c r="A460" s="337"/>
      <c r="B460" s="263"/>
      <c r="C460" s="422"/>
      <c r="D460" s="255"/>
      <c r="E460" s="423"/>
      <c r="F460" s="234"/>
      <c r="G460" s="234"/>
    </row>
    <row r="461" spans="1:7" s="362" customFormat="1" ht="12.6" x14ac:dyDescent="0.25">
      <c r="A461" s="379" t="s">
        <v>1007</v>
      </c>
      <c r="B461" s="236" t="s">
        <v>1000</v>
      </c>
      <c r="C461" s="422"/>
      <c r="D461" s="255"/>
      <c r="E461" s="423"/>
      <c r="F461" s="234"/>
      <c r="G461" s="234" t="str">
        <f t="shared" si="32"/>
        <v/>
      </c>
    </row>
    <row r="462" spans="1:7" s="362" customFormat="1" ht="12.6" x14ac:dyDescent="0.25">
      <c r="A462" s="331"/>
      <c r="B462" s="216" t="s">
        <v>1013</v>
      </c>
      <c r="C462" s="422"/>
      <c r="D462" s="255"/>
      <c r="E462" s="423"/>
      <c r="F462" s="234"/>
      <c r="G462" s="234" t="str">
        <f t="shared" si="32"/>
        <v/>
      </c>
    </row>
    <row r="463" spans="1:7" s="362" customFormat="1" ht="12.6" x14ac:dyDescent="0.25">
      <c r="A463" s="337" t="s">
        <v>1002</v>
      </c>
      <c r="B463" s="263" t="s">
        <v>1014</v>
      </c>
      <c r="C463" s="422" t="s">
        <v>1092</v>
      </c>
      <c r="D463" s="255">
        <v>122.48</v>
      </c>
      <c r="E463" s="423"/>
      <c r="F463" s="234"/>
      <c r="G463" s="234">
        <f t="shared" si="32"/>
        <v>0</v>
      </c>
    </row>
    <row r="464" spans="1:7" s="362" customFormat="1" ht="12.6" x14ac:dyDescent="0.25">
      <c r="A464" s="337"/>
      <c r="B464" s="263"/>
      <c r="C464" s="422"/>
      <c r="D464" s="255"/>
      <c r="E464" s="423"/>
      <c r="F464" s="234"/>
      <c r="G464" s="234"/>
    </row>
    <row r="465" spans="1:7" s="362" customFormat="1" ht="12.6" x14ac:dyDescent="0.25">
      <c r="A465" s="379" t="s">
        <v>1012</v>
      </c>
      <c r="B465" s="236" t="s">
        <v>1004</v>
      </c>
      <c r="C465" s="422"/>
      <c r="D465" s="255"/>
      <c r="E465" s="423"/>
      <c r="F465" s="234"/>
      <c r="G465" s="234" t="str">
        <f t="shared" si="32"/>
        <v/>
      </c>
    </row>
    <row r="466" spans="1:7" s="362" customFormat="1" ht="12.6" x14ac:dyDescent="0.25">
      <c r="A466" s="331"/>
      <c r="B466" s="216" t="s">
        <v>1015</v>
      </c>
      <c r="C466" s="422"/>
      <c r="D466" s="255"/>
      <c r="E466" s="423"/>
      <c r="F466" s="234"/>
      <c r="G466" s="234" t="str">
        <f t="shared" si="32"/>
        <v/>
      </c>
    </row>
    <row r="467" spans="1:7" s="362" customFormat="1" ht="12.6" x14ac:dyDescent="0.25">
      <c r="A467" s="337" t="s">
        <v>1002</v>
      </c>
      <c r="B467" s="263" t="s">
        <v>1016</v>
      </c>
      <c r="C467" s="422" t="s">
        <v>1092</v>
      </c>
      <c r="D467" s="255">
        <v>122.48</v>
      </c>
      <c r="E467" s="423"/>
      <c r="F467" s="234"/>
      <c r="G467" s="234">
        <f t="shared" si="32"/>
        <v>0</v>
      </c>
    </row>
    <row r="468" spans="1:7" s="362" customFormat="1" ht="13.2" x14ac:dyDescent="0.25">
      <c r="A468" s="337"/>
      <c r="B468" s="263"/>
      <c r="C468" s="248"/>
      <c r="D468" s="261"/>
      <c r="E468" s="335"/>
      <c r="F468" s="242"/>
      <c r="G468" s="242" t="str">
        <f t="shared" si="32"/>
        <v/>
      </c>
    </row>
    <row r="469" spans="1:7" s="362" customFormat="1" ht="13.2" x14ac:dyDescent="0.25">
      <c r="A469" s="257">
        <v>14.3</v>
      </c>
      <c r="B469" s="489" t="s">
        <v>1017</v>
      </c>
      <c r="C469" s="490"/>
      <c r="D469" s="490"/>
      <c r="E469" s="491"/>
      <c r="F469" s="382"/>
      <c r="G469" s="382">
        <f>+SUM(G471:G478)</f>
        <v>0</v>
      </c>
    </row>
    <row r="470" spans="1:7" s="362" customFormat="1" ht="13.2" x14ac:dyDescent="0.25">
      <c r="A470" s="331" t="s">
        <v>1018</v>
      </c>
      <c r="B470" s="236" t="s">
        <v>501</v>
      </c>
      <c r="C470" s="248"/>
      <c r="D470" s="261"/>
      <c r="E470" s="335"/>
      <c r="F470" s="242"/>
      <c r="G470" s="242"/>
    </row>
    <row r="471" spans="1:7" s="362" customFormat="1" ht="25.2" x14ac:dyDescent="0.25">
      <c r="A471" s="337" t="s">
        <v>718</v>
      </c>
      <c r="B471" s="263" t="s">
        <v>1019</v>
      </c>
      <c r="C471" s="248"/>
      <c r="D471" s="261"/>
      <c r="E471" s="335"/>
      <c r="F471" s="242"/>
      <c r="G471" s="242" t="str">
        <f t="shared" ref="G471:G478" si="33">+IF(D471="","",(D471*E471+D471*F471))</f>
        <v/>
      </c>
    </row>
    <row r="472" spans="1:7" s="362" customFormat="1" ht="37.799999999999997" x14ac:dyDescent="0.25">
      <c r="A472" s="337" t="s">
        <v>731</v>
      </c>
      <c r="B472" s="263" t="s">
        <v>1020</v>
      </c>
      <c r="C472" s="248"/>
      <c r="D472" s="261"/>
      <c r="E472" s="335"/>
      <c r="F472" s="242"/>
      <c r="G472" s="242" t="str">
        <f t="shared" si="33"/>
        <v/>
      </c>
    </row>
    <row r="473" spans="1:7" s="362" customFormat="1" ht="13.2" x14ac:dyDescent="0.25">
      <c r="A473" s="337"/>
      <c r="B473" s="263"/>
      <c r="C473" s="248"/>
      <c r="D473" s="261"/>
      <c r="E473" s="335"/>
      <c r="F473" s="242"/>
      <c r="G473" s="242" t="str">
        <f t="shared" si="33"/>
        <v/>
      </c>
    </row>
    <row r="474" spans="1:7" s="362" customFormat="1" ht="13.2" x14ac:dyDescent="0.25">
      <c r="A474" s="379" t="s">
        <v>1021</v>
      </c>
      <c r="B474" s="236" t="s">
        <v>1022</v>
      </c>
      <c r="C474" s="248"/>
      <c r="D474" s="261"/>
      <c r="E474" s="335"/>
      <c r="F474" s="242"/>
      <c r="G474" s="242" t="str">
        <f t="shared" si="33"/>
        <v/>
      </c>
    </row>
    <row r="475" spans="1:7" s="370" customFormat="1" ht="13.2" x14ac:dyDescent="0.25">
      <c r="A475" s="331"/>
      <c r="B475" s="365" t="s">
        <v>1023</v>
      </c>
      <c r="C475" s="248"/>
      <c r="D475" s="261"/>
      <c r="E475" s="335"/>
      <c r="F475" s="242"/>
      <c r="G475" s="242" t="str">
        <f t="shared" si="33"/>
        <v/>
      </c>
    </row>
    <row r="476" spans="1:7" s="362" customFormat="1" ht="13.2" x14ac:dyDescent="0.25">
      <c r="A476" s="337" t="s">
        <v>1024</v>
      </c>
      <c r="B476" s="263" t="s">
        <v>1025</v>
      </c>
      <c r="C476" s="248" t="s">
        <v>713</v>
      </c>
      <c r="D476" s="261">
        <v>1</v>
      </c>
      <c r="E476" s="335"/>
      <c r="F476" s="242"/>
      <c r="G476" s="242">
        <f t="shared" si="33"/>
        <v>0</v>
      </c>
    </row>
    <row r="477" spans="1:7" s="362" customFormat="1" ht="13.2" x14ac:dyDescent="0.25">
      <c r="A477" s="337" t="s">
        <v>1026</v>
      </c>
      <c r="B477" s="263" t="s">
        <v>1027</v>
      </c>
      <c r="C477" s="248" t="s">
        <v>713</v>
      </c>
      <c r="D477" s="261">
        <v>1</v>
      </c>
      <c r="E477" s="335"/>
      <c r="F477" s="242"/>
      <c r="G477" s="242">
        <f t="shared" si="33"/>
        <v>0</v>
      </c>
    </row>
    <row r="478" spans="1:7" s="362" customFormat="1" ht="13.2" x14ac:dyDescent="0.25">
      <c r="A478" s="378"/>
      <c r="B478" s="294"/>
      <c r="C478" s="313"/>
      <c r="D478" s="384"/>
      <c r="E478" s="385"/>
      <c r="F478" s="386"/>
      <c r="G478" s="242" t="str">
        <f t="shared" si="33"/>
        <v/>
      </c>
    </row>
    <row r="479" spans="1:7" s="362" customFormat="1" ht="13.2" x14ac:dyDescent="0.25">
      <c r="A479" s="257">
        <v>14.4</v>
      </c>
      <c r="B479" s="489" t="s">
        <v>814</v>
      </c>
      <c r="C479" s="490"/>
      <c r="D479" s="490"/>
      <c r="E479" s="491"/>
      <c r="F479" s="382"/>
      <c r="G479" s="382">
        <f>+SUM(G481:G488)</f>
        <v>0</v>
      </c>
    </row>
    <row r="480" spans="1:7" s="362" customFormat="1" ht="13.2" x14ac:dyDescent="0.25">
      <c r="A480" s="331" t="s">
        <v>1028</v>
      </c>
      <c r="B480" s="236" t="s">
        <v>501</v>
      </c>
      <c r="C480" s="248" t="s">
        <v>72</v>
      </c>
      <c r="D480" s="261"/>
      <c r="E480" s="335"/>
      <c r="F480" s="242"/>
      <c r="G480" s="242"/>
    </row>
    <row r="481" spans="1:7" s="362" customFormat="1" ht="50.4" x14ac:dyDescent="0.25">
      <c r="A481" s="337" t="s">
        <v>718</v>
      </c>
      <c r="B481" s="263" t="s">
        <v>953</v>
      </c>
      <c r="C481" s="422"/>
      <c r="D481" s="255"/>
      <c r="E481" s="423"/>
      <c r="F481" s="234"/>
      <c r="G481" s="234" t="str">
        <f t="shared" ref="G481:G488" si="34">+IF(D481="","",(D481*E481+D481*F481))</f>
        <v/>
      </c>
    </row>
    <row r="482" spans="1:7" s="362" customFormat="1" ht="25.2" x14ac:dyDescent="0.25">
      <c r="A482" s="337" t="s">
        <v>731</v>
      </c>
      <c r="B482" s="263" t="s">
        <v>954</v>
      </c>
      <c r="C482" s="422"/>
      <c r="D482" s="255"/>
      <c r="E482" s="423"/>
      <c r="F482" s="234"/>
      <c r="G482" s="234" t="str">
        <f t="shared" si="34"/>
        <v/>
      </c>
    </row>
    <row r="483" spans="1:7" s="362" customFormat="1" ht="37.799999999999997" x14ac:dyDescent="0.25">
      <c r="A483" s="337" t="s">
        <v>733</v>
      </c>
      <c r="B483" s="263" t="s">
        <v>1029</v>
      </c>
      <c r="C483" s="422"/>
      <c r="D483" s="255"/>
      <c r="E483" s="423"/>
      <c r="F483" s="234"/>
      <c r="G483" s="234" t="str">
        <f t="shared" si="34"/>
        <v/>
      </c>
    </row>
    <row r="484" spans="1:7" s="362" customFormat="1" ht="50.4" x14ac:dyDescent="0.25">
      <c r="A484" s="337" t="s">
        <v>735</v>
      </c>
      <c r="B484" s="263" t="s">
        <v>1030</v>
      </c>
      <c r="C484" s="422"/>
      <c r="D484" s="255"/>
      <c r="E484" s="423"/>
      <c r="F484" s="234"/>
      <c r="G484" s="234" t="str">
        <f t="shared" si="34"/>
        <v/>
      </c>
    </row>
    <row r="485" spans="1:7" s="362" customFormat="1" ht="12.6" x14ac:dyDescent="0.25">
      <c r="A485" s="337"/>
      <c r="B485" s="263"/>
      <c r="C485" s="422"/>
      <c r="D485" s="255"/>
      <c r="E485" s="423"/>
      <c r="F485" s="234"/>
      <c r="G485" s="234"/>
    </row>
    <row r="486" spans="1:7" s="362" customFormat="1" ht="12.6" x14ac:dyDescent="0.25">
      <c r="A486" s="379" t="s">
        <v>1031</v>
      </c>
      <c r="B486" s="236" t="s">
        <v>782</v>
      </c>
      <c r="C486" s="422"/>
      <c r="D486" s="255"/>
      <c r="E486" s="423"/>
      <c r="F486" s="234"/>
      <c r="G486" s="234" t="str">
        <f t="shared" si="34"/>
        <v/>
      </c>
    </row>
    <row r="487" spans="1:7" s="362" customFormat="1" ht="12.6" x14ac:dyDescent="0.25">
      <c r="A487" s="337" t="s">
        <v>712</v>
      </c>
      <c r="B487" s="263" t="s">
        <v>1095</v>
      </c>
      <c r="C487" s="422" t="s">
        <v>1092</v>
      </c>
      <c r="D487" s="255">
        <v>121.61</v>
      </c>
      <c r="E487" s="423"/>
      <c r="F487" s="234"/>
      <c r="G487" s="234">
        <f t="shared" si="34"/>
        <v>0</v>
      </c>
    </row>
    <row r="488" spans="1:7" s="362" customFormat="1" ht="13.2" x14ac:dyDescent="0.25">
      <c r="A488" s="337"/>
      <c r="B488" s="263"/>
      <c r="C488" s="248"/>
      <c r="D488" s="261"/>
      <c r="E488" s="335"/>
      <c r="F488" s="242"/>
      <c r="G488" s="242" t="str">
        <f t="shared" si="34"/>
        <v/>
      </c>
    </row>
    <row r="489" spans="1:7" s="362" customFormat="1" ht="13.2" x14ac:dyDescent="0.25">
      <c r="A489" s="257">
        <v>14.5</v>
      </c>
      <c r="B489" s="489" t="s">
        <v>960</v>
      </c>
      <c r="C489" s="490"/>
      <c r="D489" s="490"/>
      <c r="E489" s="491"/>
      <c r="F489" s="382"/>
      <c r="G489" s="382">
        <f>+SUM(G491:G497)</f>
        <v>0</v>
      </c>
    </row>
    <row r="490" spans="1:7" s="362" customFormat="1" ht="13.2" x14ac:dyDescent="0.25">
      <c r="A490" s="331" t="s">
        <v>1032</v>
      </c>
      <c r="B490" s="236" t="s">
        <v>501</v>
      </c>
      <c r="C490" s="248"/>
      <c r="D490" s="261"/>
      <c r="E490" s="335"/>
      <c r="F490" s="242"/>
      <c r="G490" s="242"/>
    </row>
    <row r="491" spans="1:7" s="362" customFormat="1" ht="37.799999999999997" x14ac:dyDescent="0.25">
      <c r="A491" s="337" t="s">
        <v>718</v>
      </c>
      <c r="B491" s="263" t="s">
        <v>962</v>
      </c>
      <c r="C491" s="422"/>
      <c r="D491" s="255"/>
      <c r="E491" s="423"/>
      <c r="F491" s="234"/>
      <c r="G491" s="234" t="str">
        <f t="shared" ref="G491:G497" si="35">+IF(D491="","",(D491*E491+D491*F491))</f>
        <v/>
      </c>
    </row>
    <row r="492" spans="1:7" s="362" customFormat="1" ht="12.6" x14ac:dyDescent="0.25">
      <c r="A492" s="337"/>
      <c r="B492" s="263"/>
      <c r="C492" s="422"/>
      <c r="D492" s="255"/>
      <c r="E492" s="423"/>
      <c r="F492" s="234"/>
      <c r="G492" s="234"/>
    </row>
    <row r="493" spans="1:7" s="370" customFormat="1" ht="25.2" x14ac:dyDescent="0.25">
      <c r="A493" s="379" t="s">
        <v>1033</v>
      </c>
      <c r="B493" s="236" t="s">
        <v>1114</v>
      </c>
      <c r="C493" s="422"/>
      <c r="D493" s="255"/>
      <c r="E493" s="423"/>
      <c r="F493" s="234"/>
      <c r="G493" s="234" t="str">
        <f t="shared" si="35"/>
        <v/>
      </c>
    </row>
    <row r="494" spans="1:7" s="362" customFormat="1" ht="12.6" x14ac:dyDescent="0.25">
      <c r="A494" s="379"/>
      <c r="B494" s="365" t="s">
        <v>1034</v>
      </c>
      <c r="C494" s="422"/>
      <c r="D494" s="255"/>
      <c r="E494" s="423"/>
      <c r="F494" s="234"/>
      <c r="G494" s="234" t="str">
        <f t="shared" si="35"/>
        <v/>
      </c>
    </row>
    <row r="495" spans="1:7" s="371" customFormat="1" ht="13.2" x14ac:dyDescent="0.25">
      <c r="A495" s="388" t="s">
        <v>1024</v>
      </c>
      <c r="B495" s="364" t="s">
        <v>1035</v>
      </c>
      <c r="C495" s="305"/>
      <c r="D495" s="217"/>
      <c r="E495" s="221"/>
      <c r="F495" s="222"/>
      <c r="G495" s="234" t="str">
        <f t="shared" si="35"/>
        <v/>
      </c>
    </row>
    <row r="496" spans="1:7" s="371" customFormat="1" ht="25.2" x14ac:dyDescent="0.25">
      <c r="A496" s="337"/>
      <c r="B496" s="263" t="s">
        <v>1036</v>
      </c>
      <c r="C496" s="422" t="s">
        <v>1092</v>
      </c>
      <c r="D496" s="255">
        <v>121.61</v>
      </c>
      <c r="E496" s="423"/>
      <c r="F496" s="234"/>
      <c r="G496" s="234">
        <f t="shared" si="35"/>
        <v>0</v>
      </c>
    </row>
    <row r="497" spans="1:7" s="362" customFormat="1" ht="13.2" x14ac:dyDescent="0.25">
      <c r="A497" s="337"/>
      <c r="B497" s="263"/>
      <c r="C497" s="248"/>
      <c r="D497" s="261"/>
      <c r="E497" s="335"/>
      <c r="F497" s="242"/>
      <c r="G497" s="242" t="str">
        <f t="shared" si="35"/>
        <v/>
      </c>
    </row>
    <row r="498" spans="1:7" s="362" customFormat="1" ht="13.2" x14ac:dyDescent="0.25">
      <c r="A498" s="257">
        <v>14.6</v>
      </c>
      <c r="B498" s="489" t="s">
        <v>851</v>
      </c>
      <c r="C498" s="490"/>
      <c r="D498" s="490"/>
      <c r="E498" s="491"/>
      <c r="F498" s="382"/>
      <c r="G498" s="382">
        <f>+SUM(G500:G517)</f>
        <v>0</v>
      </c>
    </row>
    <row r="499" spans="1:7" s="362" customFormat="1" ht="13.2" x14ac:dyDescent="0.25">
      <c r="A499" s="331" t="s">
        <v>1037</v>
      </c>
      <c r="B499" s="365" t="s">
        <v>501</v>
      </c>
      <c r="C499" s="248"/>
      <c r="D499" s="261"/>
      <c r="E499" s="335"/>
      <c r="F499" s="242"/>
      <c r="G499" s="242"/>
    </row>
    <row r="500" spans="1:7" s="362" customFormat="1" ht="37.799999999999997" x14ac:dyDescent="0.25">
      <c r="A500" s="337"/>
      <c r="B500" s="263" t="s">
        <v>1038</v>
      </c>
      <c r="C500" s="422"/>
      <c r="D500" s="255"/>
      <c r="E500" s="423"/>
      <c r="F500" s="234"/>
      <c r="G500" s="234" t="str">
        <f t="shared" ref="G500:G517" si="36">+IF(D500="","",(D500*E500+D500*F500))</f>
        <v/>
      </c>
    </row>
    <row r="501" spans="1:7" s="362" customFormat="1" ht="37.799999999999997" x14ac:dyDescent="0.25">
      <c r="A501" s="337"/>
      <c r="B501" s="263" t="s">
        <v>1039</v>
      </c>
      <c r="C501" s="422"/>
      <c r="D501" s="255"/>
      <c r="E501" s="423"/>
      <c r="F501" s="234"/>
      <c r="G501" s="234" t="str">
        <f t="shared" si="36"/>
        <v/>
      </c>
    </row>
    <row r="502" spans="1:7" s="362" customFormat="1" ht="37.799999999999997" x14ac:dyDescent="0.25">
      <c r="A502" s="337"/>
      <c r="B502" s="263" t="s">
        <v>1040</v>
      </c>
      <c r="C502" s="422"/>
      <c r="D502" s="255"/>
      <c r="E502" s="423"/>
      <c r="F502" s="234"/>
      <c r="G502" s="234" t="str">
        <f t="shared" si="36"/>
        <v/>
      </c>
    </row>
    <row r="503" spans="1:7" s="362" customFormat="1" ht="37.799999999999997" x14ac:dyDescent="0.25">
      <c r="A503" s="337"/>
      <c r="B503" s="263" t="s">
        <v>1041</v>
      </c>
      <c r="C503" s="422"/>
      <c r="D503" s="255"/>
      <c r="E503" s="423"/>
      <c r="F503" s="234"/>
      <c r="G503" s="234" t="str">
        <f t="shared" si="36"/>
        <v/>
      </c>
    </row>
    <row r="504" spans="1:7" s="362" customFormat="1" ht="25.2" x14ac:dyDescent="0.25">
      <c r="A504" s="337"/>
      <c r="B504" s="263" t="s">
        <v>1042</v>
      </c>
      <c r="C504" s="422"/>
      <c r="D504" s="255"/>
      <c r="E504" s="423"/>
      <c r="F504" s="234"/>
      <c r="G504" s="234" t="str">
        <f t="shared" si="36"/>
        <v/>
      </c>
    </row>
    <row r="505" spans="1:7" s="362" customFormat="1" ht="12.6" x14ac:dyDescent="0.25">
      <c r="A505" s="337"/>
      <c r="B505" s="263"/>
      <c r="C505" s="422"/>
      <c r="D505" s="255"/>
      <c r="E505" s="423"/>
      <c r="F505" s="234"/>
      <c r="G505" s="234"/>
    </row>
    <row r="506" spans="1:7" s="362" customFormat="1" ht="12.6" x14ac:dyDescent="0.25">
      <c r="A506" s="379"/>
      <c r="B506" s="365" t="s">
        <v>782</v>
      </c>
      <c r="C506" s="422"/>
      <c r="D506" s="255"/>
      <c r="E506" s="423"/>
      <c r="F506" s="234"/>
      <c r="G506" s="234" t="str">
        <f t="shared" si="36"/>
        <v/>
      </c>
    </row>
    <row r="507" spans="1:7" s="373" customFormat="1" ht="12.6" x14ac:dyDescent="0.3">
      <c r="A507" s="379" t="s">
        <v>1043</v>
      </c>
      <c r="B507" s="236" t="s">
        <v>968</v>
      </c>
      <c r="C507" s="422"/>
      <c r="D507" s="255"/>
      <c r="E507" s="423"/>
      <c r="F507" s="234"/>
      <c r="G507" s="234" t="str">
        <f t="shared" si="36"/>
        <v/>
      </c>
    </row>
    <row r="508" spans="1:7" s="362" customFormat="1" ht="12.6" x14ac:dyDescent="0.25">
      <c r="A508" s="337" t="s">
        <v>712</v>
      </c>
      <c r="B508" s="263" t="s">
        <v>969</v>
      </c>
      <c r="C508" s="422" t="s">
        <v>446</v>
      </c>
      <c r="D508" s="255">
        <v>1</v>
      </c>
      <c r="E508" s="423"/>
      <c r="F508" s="234"/>
      <c r="G508" s="234">
        <f t="shared" si="36"/>
        <v>0</v>
      </c>
    </row>
    <row r="509" spans="1:7" s="362" customFormat="1" ht="12.6" x14ac:dyDescent="0.25">
      <c r="A509" s="337"/>
      <c r="B509" s="263"/>
      <c r="C509" s="422"/>
      <c r="D509" s="255"/>
      <c r="E509" s="423"/>
      <c r="F509" s="234"/>
      <c r="G509" s="234" t="str">
        <f t="shared" si="36"/>
        <v/>
      </c>
    </row>
    <row r="510" spans="1:7" s="362" customFormat="1" ht="12.6" x14ac:dyDescent="0.25">
      <c r="A510" s="379" t="s">
        <v>1044</v>
      </c>
      <c r="B510" s="236" t="s">
        <v>970</v>
      </c>
      <c r="C510" s="422"/>
      <c r="D510" s="255"/>
      <c r="E510" s="423"/>
      <c r="F510" s="234"/>
      <c r="G510" s="234" t="str">
        <f t="shared" si="36"/>
        <v/>
      </c>
    </row>
    <row r="511" spans="1:7" s="362" customFormat="1" ht="12.6" x14ac:dyDescent="0.25">
      <c r="A511" s="337" t="s">
        <v>712</v>
      </c>
      <c r="B511" s="263" t="s">
        <v>971</v>
      </c>
      <c r="C511" s="422" t="s">
        <v>446</v>
      </c>
      <c r="D511" s="255">
        <v>4</v>
      </c>
      <c r="E511" s="423"/>
      <c r="F511" s="234"/>
      <c r="G511" s="234">
        <f t="shared" si="36"/>
        <v>0</v>
      </c>
    </row>
    <row r="512" spans="1:7" s="362" customFormat="1" ht="12.6" x14ac:dyDescent="0.25">
      <c r="A512" s="337" t="s">
        <v>748</v>
      </c>
      <c r="B512" s="263" t="s">
        <v>1096</v>
      </c>
      <c r="C512" s="422" t="s">
        <v>446</v>
      </c>
      <c r="D512" s="255">
        <v>4</v>
      </c>
      <c r="E512" s="423"/>
      <c r="F512" s="234"/>
      <c r="G512" s="234">
        <f t="shared" si="36"/>
        <v>0</v>
      </c>
    </row>
    <row r="513" spans="1:7" s="362" customFormat="1" ht="12.6" x14ac:dyDescent="0.25">
      <c r="A513" s="337" t="s">
        <v>755</v>
      </c>
      <c r="B513" s="263" t="s">
        <v>1097</v>
      </c>
      <c r="C513" s="422" t="s">
        <v>446</v>
      </c>
      <c r="D513" s="255">
        <v>4</v>
      </c>
      <c r="E513" s="423"/>
      <c r="F513" s="234"/>
      <c r="G513" s="234"/>
    </row>
    <row r="514" spans="1:7" s="362" customFormat="1" ht="12.6" x14ac:dyDescent="0.25">
      <c r="A514" s="337"/>
      <c r="B514" s="263"/>
      <c r="C514" s="422"/>
      <c r="D514" s="255"/>
      <c r="E514" s="423"/>
      <c r="F514" s="234"/>
      <c r="G514" s="234"/>
    </row>
    <row r="515" spans="1:7" s="362" customFormat="1" ht="12.6" x14ac:dyDescent="0.25">
      <c r="A515" s="379" t="s">
        <v>1045</v>
      </c>
      <c r="B515" s="236" t="s">
        <v>972</v>
      </c>
      <c r="C515" s="422"/>
      <c r="D515" s="255"/>
      <c r="E515" s="423"/>
      <c r="F515" s="234"/>
      <c r="G515" s="234" t="str">
        <f t="shared" si="36"/>
        <v/>
      </c>
    </row>
    <row r="516" spans="1:7" s="362" customFormat="1" ht="13.8" x14ac:dyDescent="0.25">
      <c r="A516" s="337" t="s">
        <v>712</v>
      </c>
      <c r="B516" s="263" t="s">
        <v>973</v>
      </c>
      <c r="C516" s="422" t="s">
        <v>974</v>
      </c>
      <c r="D516" s="255">
        <v>4</v>
      </c>
      <c r="E516" s="423"/>
      <c r="F516" s="234"/>
      <c r="G516" s="234">
        <f t="shared" si="36"/>
        <v>0</v>
      </c>
    </row>
    <row r="517" spans="1:7" s="362" customFormat="1" ht="13.2" x14ac:dyDescent="0.25">
      <c r="A517" s="337"/>
      <c r="B517" s="263"/>
      <c r="C517" s="248"/>
      <c r="D517" s="261"/>
      <c r="E517" s="335"/>
      <c r="F517" s="242"/>
      <c r="G517" s="242" t="str">
        <f t="shared" si="36"/>
        <v/>
      </c>
    </row>
    <row r="518" spans="1:7" s="362" customFormat="1" ht="13.2" x14ac:dyDescent="0.25">
      <c r="A518" s="257">
        <v>14.7</v>
      </c>
      <c r="B518" s="489" t="s">
        <v>1046</v>
      </c>
      <c r="C518" s="490"/>
      <c r="D518" s="490"/>
      <c r="E518" s="491"/>
      <c r="F518" s="382"/>
      <c r="G518" s="382">
        <f>+SUM(G519:G527)</f>
        <v>0</v>
      </c>
    </row>
    <row r="519" spans="1:7" s="362" customFormat="1" ht="13.2" x14ac:dyDescent="0.25">
      <c r="A519" s="331" t="s">
        <v>1047</v>
      </c>
      <c r="B519" s="365" t="s">
        <v>501</v>
      </c>
      <c r="C519" s="248"/>
      <c r="D519" s="261"/>
      <c r="E519" s="335"/>
      <c r="F519" s="242"/>
      <c r="G519" s="242"/>
    </row>
    <row r="520" spans="1:7" s="362" customFormat="1" ht="50.4" x14ac:dyDescent="0.25">
      <c r="A520" s="337" t="s">
        <v>718</v>
      </c>
      <c r="B520" s="263" t="s">
        <v>995</v>
      </c>
      <c r="C520" s="422"/>
      <c r="D520" s="255"/>
      <c r="E520" s="423"/>
      <c r="F520" s="234"/>
      <c r="G520" s="234" t="str">
        <f t="shared" ref="G520:G527" si="37">+IF(D520="","",(D520*E520+D520*F520))</f>
        <v/>
      </c>
    </row>
    <row r="521" spans="1:7" s="362" customFormat="1" ht="50.4" x14ac:dyDescent="0.25">
      <c r="A521" s="337" t="s">
        <v>731</v>
      </c>
      <c r="B521" s="263" t="s">
        <v>1048</v>
      </c>
      <c r="C521" s="422"/>
      <c r="D521" s="255"/>
      <c r="E521" s="423"/>
      <c r="F521" s="234"/>
      <c r="G521" s="234" t="str">
        <f t="shared" si="37"/>
        <v/>
      </c>
    </row>
    <row r="522" spans="1:7" s="362" customFormat="1" ht="12.6" x14ac:dyDescent="0.25">
      <c r="A522" s="337" t="s">
        <v>733</v>
      </c>
      <c r="B522" s="263" t="s">
        <v>1049</v>
      </c>
      <c r="C522" s="422"/>
      <c r="D522" s="255"/>
      <c r="E522" s="423"/>
      <c r="F522" s="234"/>
      <c r="G522" s="234" t="str">
        <f t="shared" si="37"/>
        <v/>
      </c>
    </row>
    <row r="523" spans="1:7" s="362" customFormat="1" ht="12.6" x14ac:dyDescent="0.25">
      <c r="A523" s="337"/>
      <c r="B523" s="263"/>
      <c r="C523" s="422"/>
      <c r="D523" s="255"/>
      <c r="E523" s="423"/>
      <c r="F523" s="234"/>
      <c r="G523" s="234"/>
    </row>
    <row r="524" spans="1:7" s="362" customFormat="1" ht="12.6" x14ac:dyDescent="0.25">
      <c r="A524" s="331" t="s">
        <v>1050</v>
      </c>
      <c r="B524" s="236" t="s">
        <v>1046</v>
      </c>
      <c r="C524" s="422"/>
      <c r="D524" s="255"/>
      <c r="E524" s="423"/>
      <c r="F524" s="234"/>
      <c r="G524" s="234" t="str">
        <f t="shared" si="37"/>
        <v/>
      </c>
    </row>
    <row r="525" spans="1:7" s="362" customFormat="1" ht="12.6" x14ac:dyDescent="0.25">
      <c r="A525" s="331"/>
      <c r="B525" s="365" t="s">
        <v>1051</v>
      </c>
      <c r="C525" s="422"/>
      <c r="D525" s="255"/>
      <c r="E525" s="423"/>
      <c r="F525" s="234"/>
      <c r="G525" s="234" t="str">
        <f t="shared" si="37"/>
        <v/>
      </c>
    </row>
    <row r="526" spans="1:7" s="362" customFormat="1" ht="13.8" x14ac:dyDescent="0.25">
      <c r="A526" s="337"/>
      <c r="B526" s="263" t="s">
        <v>1052</v>
      </c>
      <c r="C526" s="422" t="s">
        <v>1053</v>
      </c>
      <c r="D526" s="255">
        <v>141</v>
      </c>
      <c r="E526" s="423"/>
      <c r="F526" s="234"/>
      <c r="G526" s="234">
        <f t="shared" si="37"/>
        <v>0</v>
      </c>
    </row>
    <row r="527" spans="1:7" s="362" customFormat="1" ht="13.2" x14ac:dyDescent="0.25">
      <c r="A527" s="337"/>
      <c r="B527" s="263"/>
      <c r="C527" s="248"/>
      <c r="D527" s="261"/>
      <c r="E527" s="335"/>
      <c r="F527" s="242"/>
      <c r="G527" s="242" t="str">
        <f t="shared" si="37"/>
        <v/>
      </c>
    </row>
    <row r="528" spans="1:7" s="362" customFormat="1" x14ac:dyDescent="0.3">
      <c r="A528" s="267" t="s">
        <v>1054</v>
      </c>
      <c r="B528" s="436"/>
      <c r="C528" s="389"/>
      <c r="D528" s="389"/>
      <c r="E528" s="389"/>
      <c r="F528" s="390"/>
      <c r="G528" s="390">
        <f>+G518+G498+G489+G469+G479+G441+G413+G402</f>
        <v>0</v>
      </c>
    </row>
    <row r="529" spans="1:7" ht="15" thickBot="1" x14ac:dyDescent="0.35">
      <c r="A529" s="213">
        <v>15</v>
      </c>
      <c r="B529" s="492" t="s">
        <v>1073</v>
      </c>
      <c r="C529" s="493"/>
      <c r="D529" s="493"/>
      <c r="E529" s="494"/>
      <c r="F529" s="214"/>
      <c r="G529" s="214">
        <f>+SUM(G531:G542)</f>
        <v>0</v>
      </c>
    </row>
    <row r="530" spans="1:7" ht="15" thickTop="1" x14ac:dyDescent="0.3">
      <c r="A530" s="315"/>
      <c r="B530" s="316"/>
      <c r="C530" s="305"/>
      <c r="D530" s="317"/>
      <c r="E530" s="304"/>
      <c r="F530" s="318"/>
      <c r="G530" s="318"/>
    </row>
    <row r="531" spans="1:7" x14ac:dyDescent="0.3">
      <c r="A531" s="265">
        <v>1</v>
      </c>
      <c r="B531" s="236" t="s">
        <v>1055</v>
      </c>
      <c r="C531" s="319"/>
      <c r="D531" s="320"/>
      <c r="E531" s="282"/>
      <c r="F531" s="234" t="str">
        <f t="shared" ref="F531:F542" si="38">IF(E531="","",D531*E531)</f>
        <v/>
      </c>
      <c r="G531" s="234" t="str">
        <f t="shared" ref="G531:G543" si="39">+IF(D531="","",(D531*E531+D531*F531))</f>
        <v/>
      </c>
    </row>
    <row r="532" spans="1:7" x14ac:dyDescent="0.3">
      <c r="A532" s="265"/>
      <c r="B532" s="236"/>
      <c r="C532" s="319"/>
      <c r="D532" s="320"/>
      <c r="E532" s="282"/>
      <c r="F532" s="234" t="str">
        <f t="shared" si="38"/>
        <v/>
      </c>
      <c r="G532" s="234" t="str">
        <f t="shared" si="39"/>
        <v/>
      </c>
    </row>
    <row r="533" spans="1:7" x14ac:dyDescent="0.3">
      <c r="A533" s="265"/>
      <c r="B533" s="236"/>
      <c r="C533" s="319"/>
      <c r="D533" s="320"/>
      <c r="E533" s="282"/>
      <c r="F533" s="234" t="str">
        <f t="shared" si="38"/>
        <v/>
      </c>
      <c r="G533" s="234" t="str">
        <f t="shared" si="39"/>
        <v/>
      </c>
    </row>
    <row r="534" spans="1:7" x14ac:dyDescent="0.3">
      <c r="A534" s="265"/>
      <c r="B534" s="236"/>
      <c r="C534" s="319"/>
      <c r="D534" s="320"/>
      <c r="E534" s="282"/>
      <c r="F534" s="234" t="str">
        <f t="shared" si="38"/>
        <v/>
      </c>
      <c r="G534" s="234" t="str">
        <f t="shared" si="39"/>
        <v/>
      </c>
    </row>
    <row r="535" spans="1:7" x14ac:dyDescent="0.3">
      <c r="A535" s="265"/>
      <c r="B535" s="236"/>
      <c r="C535" s="319"/>
      <c r="D535" s="320"/>
      <c r="E535" s="282"/>
      <c r="F535" s="234" t="str">
        <f t="shared" si="38"/>
        <v/>
      </c>
      <c r="G535" s="234" t="str">
        <f t="shared" si="39"/>
        <v/>
      </c>
    </row>
    <row r="536" spans="1:7" x14ac:dyDescent="0.3">
      <c r="A536" s="265"/>
      <c r="B536" s="236"/>
      <c r="C536" s="319"/>
      <c r="D536" s="320"/>
      <c r="E536" s="282"/>
      <c r="F536" s="234" t="str">
        <f t="shared" si="38"/>
        <v/>
      </c>
      <c r="G536" s="234" t="str">
        <f t="shared" si="39"/>
        <v/>
      </c>
    </row>
    <row r="537" spans="1:7" x14ac:dyDescent="0.3">
      <c r="A537" s="265"/>
      <c r="B537" s="236"/>
      <c r="C537" s="319"/>
      <c r="D537" s="320"/>
      <c r="E537" s="282"/>
      <c r="F537" s="234" t="str">
        <f t="shared" si="38"/>
        <v/>
      </c>
      <c r="G537" s="234" t="str">
        <f t="shared" si="39"/>
        <v/>
      </c>
    </row>
    <row r="538" spans="1:7" x14ac:dyDescent="0.3">
      <c r="A538" s="265"/>
      <c r="B538" s="236"/>
      <c r="C538" s="319"/>
      <c r="D538" s="320"/>
      <c r="E538" s="282"/>
      <c r="F538" s="234" t="str">
        <f t="shared" si="38"/>
        <v/>
      </c>
      <c r="G538" s="234" t="str">
        <f t="shared" si="39"/>
        <v/>
      </c>
    </row>
    <row r="539" spans="1:7" x14ac:dyDescent="0.3">
      <c r="A539" s="265"/>
      <c r="B539" s="236"/>
      <c r="C539" s="319"/>
      <c r="D539" s="320"/>
      <c r="E539" s="282"/>
      <c r="F539" s="234" t="str">
        <f t="shared" si="38"/>
        <v/>
      </c>
      <c r="G539" s="234" t="str">
        <f t="shared" si="39"/>
        <v/>
      </c>
    </row>
    <row r="540" spans="1:7" x14ac:dyDescent="0.3">
      <c r="A540" s="271"/>
      <c r="B540" s="263"/>
      <c r="C540" s="422"/>
      <c r="D540" s="300"/>
      <c r="E540" s="255"/>
      <c r="F540" s="234" t="str">
        <f t="shared" si="38"/>
        <v/>
      </c>
      <c r="G540" s="234" t="str">
        <f t="shared" si="39"/>
        <v/>
      </c>
    </row>
    <row r="541" spans="1:7" x14ac:dyDescent="0.3">
      <c r="A541" s="271"/>
      <c r="B541" s="263"/>
      <c r="C541" s="422"/>
      <c r="D541" s="300"/>
      <c r="E541" s="255"/>
      <c r="F541" s="234" t="str">
        <f t="shared" si="38"/>
        <v/>
      </c>
      <c r="G541" s="234" t="str">
        <f t="shared" si="39"/>
        <v/>
      </c>
    </row>
    <row r="542" spans="1:7" x14ac:dyDescent="0.3">
      <c r="A542" s="271"/>
      <c r="B542" s="263"/>
      <c r="C542" s="422"/>
      <c r="D542" s="300"/>
      <c r="E542" s="255"/>
      <c r="F542" s="234" t="str">
        <f t="shared" si="38"/>
        <v/>
      </c>
      <c r="G542" s="234" t="str">
        <f t="shared" si="39"/>
        <v/>
      </c>
    </row>
    <row r="543" spans="1:7" x14ac:dyDescent="0.3">
      <c r="A543" s="299"/>
      <c r="B543" s="421"/>
      <c r="C543" s="422"/>
      <c r="D543" s="232"/>
      <c r="E543" s="255"/>
      <c r="F543" s="234"/>
      <c r="G543" s="234" t="str">
        <f t="shared" si="39"/>
        <v/>
      </c>
    </row>
    <row r="544" spans="1:7" x14ac:dyDescent="0.3">
      <c r="A544" s="267" t="s">
        <v>1056</v>
      </c>
      <c r="B544" s="430"/>
      <c r="C544" s="268"/>
      <c r="D544" s="268"/>
      <c r="E544" s="268"/>
      <c r="F544" s="269"/>
      <c r="G544" s="269">
        <f>G529</f>
        <v>0</v>
      </c>
    </row>
    <row r="545" spans="1:7" ht="15" thickBot="1" x14ac:dyDescent="0.35">
      <c r="A545" s="213">
        <v>16</v>
      </c>
      <c r="B545" s="492" t="s">
        <v>1074</v>
      </c>
      <c r="C545" s="493"/>
      <c r="D545" s="493"/>
      <c r="E545" s="494"/>
      <c r="F545" s="214"/>
      <c r="G545" s="214">
        <f>+SUM(G547:G563)</f>
        <v>0</v>
      </c>
    </row>
    <row r="546" spans="1:7" ht="15" thickTop="1" x14ac:dyDescent="0.3">
      <c r="A546" s="315"/>
      <c r="B546" s="316"/>
      <c r="C546" s="305"/>
      <c r="D546" s="317"/>
      <c r="E546" s="304"/>
      <c r="F546" s="318"/>
      <c r="G546" s="318"/>
    </row>
    <row r="547" spans="1:7" x14ac:dyDescent="0.3">
      <c r="A547" s="265">
        <v>1</v>
      </c>
      <c r="B547" s="236" t="s">
        <v>1057</v>
      </c>
      <c r="C547" s="319"/>
      <c r="D547" s="320"/>
      <c r="E547" s="282"/>
      <c r="F547" s="234" t="str">
        <f t="shared" ref="F547:F563" si="40">IF(E547="","",D547*E547)</f>
        <v/>
      </c>
      <c r="G547" s="234" t="str">
        <f t="shared" ref="G547:G563" si="41">+IF(D547="","",(D547*E547+D547*F547))</f>
        <v/>
      </c>
    </row>
    <row r="548" spans="1:7" x14ac:dyDescent="0.3">
      <c r="A548" s="265"/>
      <c r="B548" s="236"/>
      <c r="C548" s="319"/>
      <c r="D548" s="320"/>
      <c r="E548" s="282"/>
      <c r="F548" s="234" t="str">
        <f t="shared" si="40"/>
        <v/>
      </c>
      <c r="G548" s="234" t="str">
        <f t="shared" si="41"/>
        <v/>
      </c>
    </row>
    <row r="549" spans="1:7" x14ac:dyDescent="0.3">
      <c r="A549" s="265"/>
      <c r="B549" s="236"/>
      <c r="C549" s="319"/>
      <c r="D549" s="320"/>
      <c r="E549" s="282"/>
      <c r="F549" s="234" t="str">
        <f t="shared" si="40"/>
        <v/>
      </c>
      <c r="G549" s="234" t="str">
        <f t="shared" si="41"/>
        <v/>
      </c>
    </row>
    <row r="550" spans="1:7" x14ac:dyDescent="0.3">
      <c r="A550" s="265"/>
      <c r="B550" s="236"/>
      <c r="C550" s="319"/>
      <c r="D550" s="320"/>
      <c r="E550" s="282"/>
      <c r="F550" s="234" t="str">
        <f t="shared" si="40"/>
        <v/>
      </c>
      <c r="G550" s="234" t="str">
        <f t="shared" si="41"/>
        <v/>
      </c>
    </row>
    <row r="551" spans="1:7" x14ac:dyDescent="0.3">
      <c r="A551" s="265"/>
      <c r="B551" s="236"/>
      <c r="C551" s="319"/>
      <c r="D551" s="320"/>
      <c r="E551" s="282"/>
      <c r="F551" s="234" t="str">
        <f t="shared" si="40"/>
        <v/>
      </c>
      <c r="G551" s="234" t="str">
        <f t="shared" si="41"/>
        <v/>
      </c>
    </row>
    <row r="552" spans="1:7" x14ac:dyDescent="0.3">
      <c r="A552" s="265"/>
      <c r="B552" s="236"/>
      <c r="C552" s="319"/>
      <c r="D552" s="320"/>
      <c r="E552" s="282"/>
      <c r="F552" s="234" t="str">
        <f t="shared" si="40"/>
        <v/>
      </c>
      <c r="G552" s="234" t="str">
        <f t="shared" si="41"/>
        <v/>
      </c>
    </row>
    <row r="553" spans="1:7" x14ac:dyDescent="0.3">
      <c r="A553" s="265"/>
      <c r="B553" s="236"/>
      <c r="C553" s="319"/>
      <c r="D553" s="320"/>
      <c r="E553" s="282"/>
      <c r="F553" s="234" t="str">
        <f t="shared" si="40"/>
        <v/>
      </c>
      <c r="G553" s="234" t="str">
        <f t="shared" si="41"/>
        <v/>
      </c>
    </row>
    <row r="554" spans="1:7" x14ac:dyDescent="0.3">
      <c r="A554" s="265"/>
      <c r="B554" s="236"/>
      <c r="C554" s="319"/>
      <c r="D554" s="320"/>
      <c r="E554" s="282"/>
      <c r="F554" s="234" t="str">
        <f t="shared" si="40"/>
        <v/>
      </c>
      <c r="G554" s="234" t="str">
        <f t="shared" si="41"/>
        <v/>
      </c>
    </row>
    <row r="555" spans="1:7" x14ac:dyDescent="0.3">
      <c r="A555" s="265"/>
      <c r="B555" s="236"/>
      <c r="C555" s="319"/>
      <c r="D555" s="320"/>
      <c r="E555" s="282"/>
      <c r="F555" s="234" t="str">
        <f t="shared" si="40"/>
        <v/>
      </c>
      <c r="G555" s="234" t="str">
        <f t="shared" si="41"/>
        <v/>
      </c>
    </row>
    <row r="556" spans="1:7" x14ac:dyDescent="0.3">
      <c r="A556" s="265"/>
      <c r="B556" s="236"/>
      <c r="C556" s="319"/>
      <c r="D556" s="320"/>
      <c r="E556" s="282"/>
      <c r="F556" s="234" t="str">
        <f t="shared" si="40"/>
        <v/>
      </c>
      <c r="G556" s="234" t="str">
        <f t="shared" si="41"/>
        <v/>
      </c>
    </row>
    <row r="557" spans="1:7" x14ac:dyDescent="0.3">
      <c r="A557" s="271"/>
      <c r="B557" s="263"/>
      <c r="C557" s="422"/>
      <c r="D557" s="300"/>
      <c r="E557" s="255"/>
      <c r="F557" s="234" t="str">
        <f t="shared" si="40"/>
        <v/>
      </c>
      <c r="G557" s="234" t="str">
        <f t="shared" si="41"/>
        <v/>
      </c>
    </row>
    <row r="558" spans="1:7" x14ac:dyDescent="0.3">
      <c r="A558" s="271"/>
      <c r="B558" s="263"/>
      <c r="C558" s="422"/>
      <c r="D558" s="300"/>
      <c r="E558" s="255"/>
      <c r="F558" s="234" t="str">
        <f t="shared" si="40"/>
        <v/>
      </c>
      <c r="G558" s="234" t="str">
        <f t="shared" si="41"/>
        <v/>
      </c>
    </row>
    <row r="559" spans="1:7" x14ac:dyDescent="0.3">
      <c r="A559" s="321"/>
      <c r="B559" s="263"/>
      <c r="C559" s="422"/>
      <c r="D559" s="322"/>
      <c r="E559" s="255"/>
      <c r="F559" s="234" t="str">
        <f t="shared" si="40"/>
        <v/>
      </c>
      <c r="G559" s="234" t="str">
        <f t="shared" si="41"/>
        <v/>
      </c>
    </row>
    <row r="560" spans="1:7" x14ac:dyDescent="0.3">
      <c r="A560" s="265"/>
      <c r="B560" s="236"/>
      <c r="C560" s="319"/>
      <c r="D560" s="320"/>
      <c r="E560" s="282"/>
      <c r="F560" s="234" t="str">
        <f t="shared" si="40"/>
        <v/>
      </c>
      <c r="G560" s="234" t="str">
        <f t="shared" si="41"/>
        <v/>
      </c>
    </row>
    <row r="561" spans="1:7" x14ac:dyDescent="0.3">
      <c r="A561" s="271"/>
      <c r="B561" s="263"/>
      <c r="C561" s="422"/>
      <c r="D561" s="300"/>
      <c r="E561" s="255"/>
      <c r="F561" s="234" t="str">
        <f t="shared" si="40"/>
        <v/>
      </c>
      <c r="G561" s="234" t="str">
        <f t="shared" si="41"/>
        <v/>
      </c>
    </row>
    <row r="562" spans="1:7" x14ac:dyDescent="0.3">
      <c r="A562" s="271"/>
      <c r="B562" s="263"/>
      <c r="C562" s="422"/>
      <c r="D562" s="300"/>
      <c r="E562" s="255"/>
      <c r="F562" s="234" t="str">
        <f t="shared" si="40"/>
        <v/>
      </c>
      <c r="G562" s="234" t="str">
        <f t="shared" si="41"/>
        <v/>
      </c>
    </row>
    <row r="563" spans="1:7" x14ac:dyDescent="0.3">
      <c r="A563" s="271"/>
      <c r="B563" s="263"/>
      <c r="C563" s="422"/>
      <c r="D563" s="300"/>
      <c r="E563" s="255"/>
      <c r="F563" s="234" t="str">
        <f t="shared" si="40"/>
        <v/>
      </c>
      <c r="G563" s="234" t="str">
        <f t="shared" si="41"/>
        <v/>
      </c>
    </row>
    <row r="564" spans="1:7" x14ac:dyDescent="0.3">
      <c r="A564" s="299"/>
      <c r="B564" s="421"/>
      <c r="C564" s="422"/>
      <c r="D564" s="232"/>
      <c r="E564" s="255"/>
      <c r="F564" s="234"/>
      <c r="G564" s="234"/>
    </row>
    <row r="565" spans="1:7" x14ac:dyDescent="0.3">
      <c r="A565" s="267" t="s">
        <v>1058</v>
      </c>
      <c r="B565" s="430"/>
      <c r="C565" s="268"/>
      <c r="D565" s="268"/>
      <c r="E565" s="268"/>
      <c r="F565" s="269"/>
      <c r="G565" s="269">
        <f>G545</f>
        <v>0</v>
      </c>
    </row>
  </sheetData>
  <mergeCells count="52">
    <mergeCell ref="B498:E498"/>
    <mergeCell ref="B518:E518"/>
    <mergeCell ref="B529:E529"/>
    <mergeCell ref="B545:E545"/>
    <mergeCell ref="B402:E402"/>
    <mergeCell ref="B413:E413"/>
    <mergeCell ref="B441:E441"/>
    <mergeCell ref="B469:E469"/>
    <mergeCell ref="B479:E479"/>
    <mergeCell ref="B489:E489"/>
    <mergeCell ref="B400:E400"/>
    <mergeCell ref="B276:E276"/>
    <mergeCell ref="B278:E278"/>
    <mergeCell ref="B285:E285"/>
    <mergeCell ref="B300:E300"/>
    <mergeCell ref="B302:E302"/>
    <mergeCell ref="B306:E306"/>
    <mergeCell ref="B312:E312"/>
    <mergeCell ref="B314:E314"/>
    <mergeCell ref="B331:E331"/>
    <mergeCell ref="B378:E378"/>
    <mergeCell ref="B388:E388"/>
    <mergeCell ref="B244:E244"/>
    <mergeCell ref="B179:E179"/>
    <mergeCell ref="B181:E181"/>
    <mergeCell ref="B186:E186"/>
    <mergeCell ref="B194:E194"/>
    <mergeCell ref="B196:E196"/>
    <mergeCell ref="B199:E199"/>
    <mergeCell ref="B207:E207"/>
    <mergeCell ref="B209:E209"/>
    <mergeCell ref="B214:E214"/>
    <mergeCell ref="B234:E234"/>
    <mergeCell ref="B236:E236"/>
    <mergeCell ref="B168:E168"/>
    <mergeCell ref="B80:E80"/>
    <mergeCell ref="B98:E98"/>
    <mergeCell ref="B119:E119"/>
    <mergeCell ref="B121:E121"/>
    <mergeCell ref="B129:E129"/>
    <mergeCell ref="B135:E135"/>
    <mergeCell ref="B141:E141"/>
    <mergeCell ref="B143:E143"/>
    <mergeCell ref="B149:E149"/>
    <mergeCell ref="B161:E161"/>
    <mergeCell ref="B163:E163"/>
    <mergeCell ref="B58:E58"/>
    <mergeCell ref="B8:E8"/>
    <mergeCell ref="B29:E29"/>
    <mergeCell ref="B32:E32"/>
    <mergeCell ref="B46:E46"/>
    <mergeCell ref="B47:E47"/>
  </mergeCells>
  <pageMargins left="0.7" right="0.7" top="0.75" bottom="0.75" header="0.3" footer="0.3"/>
  <pageSetup paperSize="9" scale="61" fitToHeight="0" orientation="portrait" r:id="rId1"/>
  <headerFooter>
    <oddFooter>&amp;R&amp;P</oddFooter>
  </headerFooter>
  <rowBreaks count="12" manualBreakCount="12">
    <brk id="45" max="16383" man="1"/>
    <brk id="87" max="16383" man="1"/>
    <brk id="118" max="16383" man="1"/>
    <brk id="160" max="16383" man="1"/>
    <brk id="193" max="16383" man="1"/>
    <brk id="233" max="16383" man="1"/>
    <brk id="275" max="16383" man="1"/>
    <brk id="311"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30" zoomScaleNormal="100" zoomScaleSheetLayoutView="130" workbookViewId="0">
      <selection activeCell="B29" sqref="B29"/>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71" t="s">
        <v>0</v>
      </c>
      <c r="B2" s="471"/>
      <c r="C2" s="471"/>
      <c r="D2" s="471"/>
      <c r="E2" s="471"/>
      <c r="F2" s="471"/>
    </row>
    <row r="3" spans="1:7" ht="18" x14ac:dyDescent="0.3">
      <c r="A3" s="472" t="str">
        <f>'Cover Page'!A16:I16</f>
        <v>WATER SUPPLY &amp; SEWERAGE SYSTEM IN L.KUNAHANDHOO</v>
      </c>
      <c r="B3" s="473"/>
      <c r="C3" s="473"/>
      <c r="D3" s="473"/>
      <c r="E3" s="473"/>
      <c r="F3" s="474"/>
    </row>
    <row r="5" spans="1:7" x14ac:dyDescent="0.3">
      <c r="B5" s="475" t="s">
        <v>1</v>
      </c>
      <c r="C5" s="477"/>
      <c r="D5" s="479" t="s">
        <v>2</v>
      </c>
      <c r="E5" s="477" t="s">
        <v>3</v>
      </c>
    </row>
    <row r="6" spans="1:7" x14ac:dyDescent="0.3">
      <c r="B6" s="476"/>
      <c r="C6" s="478"/>
      <c r="D6" s="480"/>
      <c r="E6" s="481"/>
    </row>
    <row r="7" spans="1:7" x14ac:dyDescent="0.3">
      <c r="B7" s="2"/>
      <c r="C7" s="3"/>
      <c r="D7" s="4"/>
      <c r="E7" s="5"/>
    </row>
    <row r="8" spans="1:7" x14ac:dyDescent="0.3">
      <c r="B8" s="6" t="s">
        <v>4</v>
      </c>
      <c r="C8" s="3"/>
      <c r="D8" s="4">
        <f>+'01 General BoQ Summary'!D22</f>
        <v>0</v>
      </c>
      <c r="E8" s="5"/>
    </row>
    <row r="9" spans="1:7" x14ac:dyDescent="0.3">
      <c r="B9" s="7" t="s">
        <v>177</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562</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13" t="s">
        <v>697</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7" sqref="B17"/>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71" t="s">
        <v>0</v>
      </c>
      <c r="B2" s="471"/>
      <c r="C2" s="471"/>
      <c r="D2" s="471"/>
      <c r="E2" s="471"/>
      <c r="F2" s="471"/>
    </row>
    <row r="3" spans="1:7" ht="18" x14ac:dyDescent="0.3">
      <c r="A3" s="482" t="str">
        <f>'Cover Page'!A16:I16</f>
        <v>WATER SUPPLY &amp; SEWERAGE SYSTEM IN L.KUNAHANDHOO</v>
      </c>
      <c r="B3" s="482"/>
      <c r="C3" s="482"/>
      <c r="D3" s="482"/>
      <c r="E3" s="482"/>
      <c r="F3" s="482"/>
    </row>
    <row r="4" spans="1:7" ht="18" x14ac:dyDescent="0.3">
      <c r="A4" s="482" t="str">
        <f>'01 General BOQ'!A3</f>
        <v>01 GENERAL WORKS</v>
      </c>
      <c r="B4" s="482"/>
      <c r="C4" s="482"/>
      <c r="D4" s="482"/>
      <c r="E4" s="482"/>
      <c r="F4" s="482"/>
    </row>
    <row r="6" spans="1:7" x14ac:dyDescent="0.3">
      <c r="B6" s="475" t="s">
        <v>1</v>
      </c>
      <c r="C6" s="477"/>
      <c r="D6" s="479" t="s">
        <v>2</v>
      </c>
      <c r="E6" s="477" t="s">
        <v>3</v>
      </c>
    </row>
    <row r="7" spans="1:7" x14ac:dyDescent="0.3">
      <c r="B7" s="476"/>
      <c r="C7" s="478"/>
      <c r="D7" s="480"/>
      <c r="E7" s="481"/>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OMMISSIONS</v>
      </c>
      <c r="C12" s="3"/>
      <c r="D12" s="8">
        <f>+'01 General BOQ'!H84</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84"/>
  <sheetViews>
    <sheetView view="pageBreakPreview" topLeftCell="A36" zoomScale="85" zoomScaleNormal="100" zoomScaleSheetLayoutView="85" workbookViewId="0">
      <selection activeCell="B85" sqref="B85"/>
    </sheetView>
  </sheetViews>
  <sheetFormatPr defaultRowHeight="13.8" x14ac:dyDescent="0.3"/>
  <cols>
    <col min="1" max="1" width="6.6640625" style="45" customWidth="1"/>
    <col min="2" max="2" width="63.88671875" style="456" customWidth="1"/>
    <col min="3" max="3" width="1.5546875" style="23" customWidth="1"/>
    <col min="4" max="4" width="6.44140625" style="46" bestFit="1" customWidth="1"/>
    <col min="5" max="5" width="7" style="47" bestFit="1" customWidth="1"/>
    <col min="6" max="7" width="9.44140625" style="4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B1" s="447"/>
      <c r="D1" s="15"/>
      <c r="E1" s="16"/>
    </row>
    <row r="2" spans="1:9" s="1" customFormat="1" ht="14.4" x14ac:dyDescent="0.3">
      <c r="A2" s="17" t="str">
        <f>'Cover Page'!A16:I16</f>
        <v>WATER SUPPLY &amp; SEWERAGE SYSTEM IN L.KUNAHANDHOO</v>
      </c>
      <c r="B2" s="447"/>
      <c r="D2" s="15"/>
      <c r="E2" s="16"/>
    </row>
    <row r="3" spans="1:9" s="1" customFormat="1" ht="14.4" x14ac:dyDescent="0.3">
      <c r="A3" s="17" t="s">
        <v>7</v>
      </c>
      <c r="B3" s="447"/>
      <c r="D3" s="15"/>
      <c r="E3" s="16"/>
    </row>
    <row r="4" spans="1:9" s="1" customFormat="1" ht="14.4" x14ac:dyDescent="0.3">
      <c r="A4" s="18" t="s">
        <v>8</v>
      </c>
      <c r="B4" s="447"/>
      <c r="D4" s="15"/>
      <c r="E4" s="16"/>
    </row>
    <row r="5" spans="1:9" s="1" customFormat="1" ht="14.4" x14ac:dyDescent="0.3">
      <c r="B5" s="447"/>
      <c r="D5" s="15"/>
      <c r="E5" s="16"/>
    </row>
    <row r="6" spans="1:9" ht="14.4" x14ac:dyDescent="0.3">
      <c r="A6" s="19" t="s">
        <v>9</v>
      </c>
      <c r="B6" s="448"/>
      <c r="C6" s="20"/>
      <c r="D6" s="21"/>
      <c r="E6" s="22"/>
      <c r="F6" s="20"/>
      <c r="G6" s="20"/>
      <c r="H6" s="20"/>
    </row>
    <row r="7" spans="1:9" ht="41.4" x14ac:dyDescent="0.3">
      <c r="A7" s="200" t="s">
        <v>10</v>
      </c>
      <c r="B7" s="201" t="s">
        <v>1</v>
      </c>
      <c r="C7" s="190"/>
      <c r="D7" s="202" t="s">
        <v>12</v>
      </c>
      <c r="E7" s="191" t="s">
        <v>11</v>
      </c>
      <c r="F7" s="192" t="s">
        <v>178</v>
      </c>
      <c r="G7" s="192" t="s">
        <v>179</v>
      </c>
      <c r="H7" s="193" t="s">
        <v>13</v>
      </c>
      <c r="I7" s="24"/>
    </row>
    <row r="8" spans="1:9" s="1" customFormat="1" ht="14.4" x14ac:dyDescent="0.3">
      <c r="A8" s="114"/>
      <c r="B8" s="449" t="s">
        <v>14</v>
      </c>
      <c r="C8" s="115"/>
      <c r="D8" s="116"/>
      <c r="E8" s="117"/>
      <c r="F8" s="118"/>
      <c r="G8" s="118"/>
      <c r="H8" s="119"/>
      <c r="I8" s="31"/>
    </row>
    <row r="9" spans="1:9" x14ac:dyDescent="0.3">
      <c r="A9" s="41"/>
      <c r="B9" s="156"/>
      <c r="C9" s="123"/>
      <c r="D9" s="142"/>
      <c r="E9" s="143"/>
      <c r="F9" s="126"/>
      <c r="G9" s="126"/>
      <c r="H9" s="144"/>
      <c r="I9" s="24"/>
    </row>
    <row r="10" spans="1:9" x14ac:dyDescent="0.3">
      <c r="A10" s="41" t="s">
        <v>15</v>
      </c>
      <c r="B10" s="156" t="s">
        <v>16</v>
      </c>
      <c r="C10" s="123"/>
      <c r="D10" s="142"/>
      <c r="E10" s="143"/>
      <c r="F10" s="126"/>
      <c r="G10" s="126"/>
      <c r="H10" s="144"/>
      <c r="I10" s="24"/>
    </row>
    <row r="11" spans="1:9" ht="27.6" x14ac:dyDescent="0.3">
      <c r="A11" s="37" t="s">
        <v>17</v>
      </c>
      <c r="B11" s="132" t="s">
        <v>18</v>
      </c>
      <c r="C11" s="154"/>
      <c r="D11" s="145">
        <v>1</v>
      </c>
      <c r="E11" s="130" t="s">
        <v>19</v>
      </c>
      <c r="F11" s="146"/>
      <c r="G11" s="146"/>
      <c r="H11" s="127">
        <f>+IF(D11="","",(D11*F11+D11*G11))</f>
        <v>0</v>
      </c>
      <c r="I11" s="24"/>
    </row>
    <row r="12" spans="1:9" s="107" customFormat="1" x14ac:dyDescent="0.3">
      <c r="A12" s="105" t="s">
        <v>295</v>
      </c>
      <c r="B12" s="415" t="s">
        <v>290</v>
      </c>
      <c r="C12" s="155"/>
      <c r="D12" s="147">
        <v>18</v>
      </c>
      <c r="E12" s="148" t="s">
        <v>61</v>
      </c>
      <c r="F12" s="149"/>
      <c r="G12" s="149"/>
      <c r="H12" s="127">
        <f t="shared" ref="H12:H37" si="0">+IF(D12="","",(D12*F12+D12*G12))</f>
        <v>0</v>
      </c>
      <c r="I12" s="106"/>
    </row>
    <row r="13" spans="1:9" s="107" customFormat="1" x14ac:dyDescent="0.3">
      <c r="A13" s="105" t="s">
        <v>296</v>
      </c>
      <c r="B13" s="415" t="s">
        <v>291</v>
      </c>
      <c r="C13" s="155"/>
      <c r="D13" s="147">
        <v>18</v>
      </c>
      <c r="E13" s="148" t="s">
        <v>61</v>
      </c>
      <c r="F13" s="149"/>
      <c r="G13" s="149"/>
      <c r="H13" s="127">
        <f t="shared" si="0"/>
        <v>0</v>
      </c>
      <c r="I13" s="106"/>
    </row>
    <row r="14" spans="1:9" s="107" customFormat="1" x14ac:dyDescent="0.3">
      <c r="A14" s="105" t="s">
        <v>297</v>
      </c>
      <c r="B14" s="415" t="s">
        <v>292</v>
      </c>
      <c r="C14" s="155"/>
      <c r="D14" s="147">
        <v>18</v>
      </c>
      <c r="E14" s="148" t="s">
        <v>61</v>
      </c>
      <c r="F14" s="149"/>
      <c r="G14" s="149"/>
      <c r="H14" s="127">
        <f t="shared" si="0"/>
        <v>0</v>
      </c>
      <c r="I14" s="106"/>
    </row>
    <row r="15" spans="1:9" s="107" customFormat="1" x14ac:dyDescent="0.3">
      <c r="A15" s="105" t="s">
        <v>298</v>
      </c>
      <c r="B15" s="415" t="s">
        <v>293</v>
      </c>
      <c r="C15" s="155"/>
      <c r="D15" s="147">
        <v>18</v>
      </c>
      <c r="E15" s="148" t="s">
        <v>61</v>
      </c>
      <c r="F15" s="149"/>
      <c r="G15" s="149"/>
      <c r="H15" s="127">
        <f t="shared" si="0"/>
        <v>0</v>
      </c>
      <c r="I15" s="106"/>
    </row>
    <row r="16" spans="1:9" x14ac:dyDescent="0.3">
      <c r="A16" s="150"/>
      <c r="B16" s="483"/>
      <c r="C16" s="484"/>
      <c r="D16" s="145"/>
      <c r="E16" s="130"/>
      <c r="F16" s="146"/>
      <c r="G16" s="146"/>
      <c r="H16" s="127" t="str">
        <f t="shared" si="0"/>
        <v/>
      </c>
      <c r="I16" s="24"/>
    </row>
    <row r="17" spans="1:9" x14ac:dyDescent="0.3">
      <c r="A17" s="41" t="s">
        <v>20</v>
      </c>
      <c r="B17" s="156" t="s">
        <v>21</v>
      </c>
      <c r="C17" s="157"/>
      <c r="D17" s="142"/>
      <c r="E17" s="143"/>
      <c r="F17" s="126"/>
      <c r="G17" s="126"/>
      <c r="H17" s="127" t="str">
        <f t="shared" si="0"/>
        <v/>
      </c>
      <c r="I17" s="24"/>
    </row>
    <row r="18" spans="1:9" x14ac:dyDescent="0.3">
      <c r="A18" s="37" t="s">
        <v>22</v>
      </c>
      <c r="B18" s="132" t="s">
        <v>23</v>
      </c>
      <c r="C18" s="154"/>
      <c r="D18" s="145">
        <v>1</v>
      </c>
      <c r="E18" s="130" t="s">
        <v>19</v>
      </c>
      <c r="F18" s="146"/>
      <c r="G18" s="146"/>
      <c r="H18" s="127">
        <f t="shared" si="0"/>
        <v>0</v>
      </c>
      <c r="I18" s="24"/>
    </row>
    <row r="19" spans="1:9" x14ac:dyDescent="0.3">
      <c r="A19" s="150"/>
      <c r="B19" s="483"/>
      <c r="C19" s="484"/>
      <c r="D19" s="145"/>
      <c r="E19" s="130"/>
      <c r="F19" s="146"/>
      <c r="G19" s="146"/>
      <c r="H19" s="127" t="str">
        <f t="shared" si="0"/>
        <v/>
      </c>
      <c r="I19" s="24"/>
    </row>
    <row r="20" spans="1:9" x14ac:dyDescent="0.3">
      <c r="A20" s="150" t="s">
        <v>24</v>
      </c>
      <c r="B20" s="158" t="s">
        <v>25</v>
      </c>
      <c r="C20" s="159"/>
      <c r="D20" s="145"/>
      <c r="E20" s="130"/>
      <c r="F20" s="146"/>
      <c r="G20" s="146"/>
      <c r="H20" s="127" t="str">
        <f t="shared" si="0"/>
        <v/>
      </c>
      <c r="I20" s="24"/>
    </row>
    <row r="21" spans="1:9" ht="41.4" x14ac:dyDescent="0.3">
      <c r="A21" s="37" t="s">
        <v>26</v>
      </c>
      <c r="B21" s="132" t="s">
        <v>27</v>
      </c>
      <c r="C21" s="154"/>
      <c r="D21" s="145">
        <v>1</v>
      </c>
      <c r="E21" s="130" t="s">
        <v>19</v>
      </c>
      <c r="F21" s="146"/>
      <c r="G21" s="146"/>
      <c r="H21" s="127">
        <f t="shared" si="0"/>
        <v>0</v>
      </c>
      <c r="I21" s="24"/>
    </row>
    <row r="22" spans="1:9" x14ac:dyDescent="0.3">
      <c r="A22" s="37"/>
      <c r="B22" s="132"/>
      <c r="C22" s="154"/>
      <c r="D22" s="145"/>
      <c r="E22" s="130"/>
      <c r="F22" s="146"/>
      <c r="G22" s="146"/>
      <c r="H22" s="127" t="str">
        <f t="shared" si="0"/>
        <v/>
      </c>
      <c r="I22" s="24"/>
    </row>
    <row r="23" spans="1:9" ht="27.6" x14ac:dyDescent="0.3">
      <c r="A23" s="37" t="s">
        <v>28</v>
      </c>
      <c r="B23" s="132" t="s">
        <v>29</v>
      </c>
      <c r="C23" s="154"/>
      <c r="D23" s="145">
        <v>1</v>
      </c>
      <c r="E23" s="130" t="s">
        <v>19</v>
      </c>
      <c r="F23" s="146"/>
      <c r="G23" s="146"/>
      <c r="H23" s="127">
        <f t="shared" si="0"/>
        <v>0</v>
      </c>
      <c r="I23" s="24"/>
    </row>
    <row r="24" spans="1:9" x14ac:dyDescent="0.3">
      <c r="A24" s="37"/>
      <c r="B24" s="132"/>
      <c r="C24" s="154"/>
      <c r="D24" s="145"/>
      <c r="E24" s="130"/>
      <c r="F24" s="146"/>
      <c r="G24" s="146"/>
      <c r="H24" s="127" t="str">
        <f t="shared" si="0"/>
        <v/>
      </c>
      <c r="I24" s="24"/>
    </row>
    <row r="25" spans="1:9" ht="27.6" x14ac:dyDescent="0.3">
      <c r="A25" s="37" t="s">
        <v>30</v>
      </c>
      <c r="B25" s="132" t="s">
        <v>31</v>
      </c>
      <c r="C25" s="154"/>
      <c r="D25" s="145">
        <v>1</v>
      </c>
      <c r="E25" s="130" t="s">
        <v>19</v>
      </c>
      <c r="F25" s="146"/>
      <c r="G25" s="146"/>
      <c r="H25" s="127">
        <f t="shared" si="0"/>
        <v>0</v>
      </c>
      <c r="I25" s="24"/>
    </row>
    <row r="26" spans="1:9" x14ac:dyDescent="0.3">
      <c r="A26" s="37"/>
      <c r="B26" s="132"/>
      <c r="C26" s="154"/>
      <c r="D26" s="145"/>
      <c r="E26" s="130"/>
      <c r="F26" s="146"/>
      <c r="G26" s="146"/>
      <c r="H26" s="127" t="str">
        <f t="shared" si="0"/>
        <v/>
      </c>
      <c r="I26" s="24"/>
    </row>
    <row r="27" spans="1:9" ht="27.6" x14ac:dyDescent="0.3">
      <c r="A27" s="37" t="s">
        <v>32</v>
      </c>
      <c r="B27" s="132" t="s">
        <v>294</v>
      </c>
      <c r="C27" s="154"/>
      <c r="D27" s="145">
        <v>1</v>
      </c>
      <c r="E27" s="130" t="s">
        <v>19</v>
      </c>
      <c r="F27" s="146"/>
      <c r="G27" s="146"/>
      <c r="H27" s="127">
        <f t="shared" si="0"/>
        <v>0</v>
      </c>
      <c r="I27" s="24"/>
    </row>
    <row r="28" spans="1:9" x14ac:dyDescent="0.3">
      <c r="A28" s="150"/>
      <c r="B28" s="132"/>
      <c r="C28" s="154"/>
      <c r="D28" s="145"/>
      <c r="E28" s="130"/>
      <c r="F28" s="146"/>
      <c r="G28" s="146"/>
      <c r="H28" s="127" t="str">
        <f t="shared" si="0"/>
        <v/>
      </c>
      <c r="I28" s="24"/>
    </row>
    <row r="29" spans="1:9" ht="41.4" x14ac:dyDescent="0.3">
      <c r="A29" s="37" t="s">
        <v>33</v>
      </c>
      <c r="B29" s="132" t="s">
        <v>35</v>
      </c>
      <c r="C29" s="154"/>
      <c r="D29" s="145">
        <v>1</v>
      </c>
      <c r="E29" s="130" t="s">
        <v>19</v>
      </c>
      <c r="F29" s="146"/>
      <c r="G29" s="146"/>
      <c r="H29" s="127">
        <f t="shared" si="0"/>
        <v>0</v>
      </c>
      <c r="I29" s="24"/>
    </row>
    <row r="30" spans="1:9" x14ac:dyDescent="0.3">
      <c r="A30" s="37"/>
      <c r="B30" s="132"/>
      <c r="C30" s="154"/>
      <c r="D30" s="145"/>
      <c r="E30" s="130"/>
      <c r="F30" s="146"/>
      <c r="G30" s="146"/>
      <c r="H30" s="127" t="str">
        <f t="shared" si="0"/>
        <v/>
      </c>
      <c r="I30" s="24"/>
    </row>
    <row r="31" spans="1:9" s="107" customFormat="1" x14ac:dyDescent="0.3">
      <c r="A31" s="151" t="s">
        <v>37</v>
      </c>
      <c r="B31" s="160" t="s">
        <v>38</v>
      </c>
      <c r="C31" s="161"/>
      <c r="D31" s="147"/>
      <c r="E31" s="148"/>
      <c r="F31" s="149"/>
      <c r="G31" s="149"/>
      <c r="H31" s="127" t="str">
        <f t="shared" si="0"/>
        <v/>
      </c>
      <c r="I31" s="106"/>
    </row>
    <row r="32" spans="1:9" s="107" customFormat="1" ht="27.6" x14ac:dyDescent="0.3">
      <c r="A32" s="105" t="s">
        <v>39</v>
      </c>
      <c r="B32" s="415" t="s">
        <v>309</v>
      </c>
      <c r="C32" s="161"/>
      <c r="D32" s="145">
        <v>1</v>
      </c>
      <c r="E32" s="130" t="s">
        <v>19</v>
      </c>
      <c r="F32" s="149"/>
      <c r="G32" s="149"/>
      <c r="H32" s="127">
        <f t="shared" si="0"/>
        <v>0</v>
      </c>
      <c r="I32" s="106"/>
    </row>
    <row r="33" spans="1:9" s="107" customFormat="1" ht="41.4" x14ac:dyDescent="0.3">
      <c r="A33" s="105" t="s">
        <v>89</v>
      </c>
      <c r="B33" s="415" t="s">
        <v>310</v>
      </c>
      <c r="C33" s="155"/>
      <c r="D33" s="145">
        <v>1</v>
      </c>
      <c r="E33" s="130" t="s">
        <v>19</v>
      </c>
      <c r="F33" s="149"/>
      <c r="G33" s="149"/>
      <c r="H33" s="127">
        <f t="shared" si="0"/>
        <v>0</v>
      </c>
      <c r="I33" s="106"/>
    </row>
    <row r="34" spans="1:9" s="107" customFormat="1" x14ac:dyDescent="0.3">
      <c r="A34" s="151"/>
      <c r="B34" s="415"/>
      <c r="C34" s="155"/>
      <c r="D34" s="147"/>
      <c r="E34" s="152"/>
      <c r="F34" s="149"/>
      <c r="G34" s="149"/>
      <c r="H34" s="127" t="str">
        <f t="shared" si="0"/>
        <v/>
      </c>
      <c r="I34" s="106"/>
    </row>
    <row r="35" spans="1:9" s="107" customFormat="1" x14ac:dyDescent="0.3">
      <c r="A35" s="151" t="s">
        <v>41</v>
      </c>
      <c r="B35" s="160" t="s">
        <v>42</v>
      </c>
      <c r="C35" s="161"/>
      <c r="D35" s="147"/>
      <c r="E35" s="148"/>
      <c r="F35" s="149"/>
      <c r="G35" s="149"/>
      <c r="H35" s="127" t="str">
        <f t="shared" si="0"/>
        <v/>
      </c>
      <c r="I35" s="106"/>
    </row>
    <row r="36" spans="1:9" s="107" customFormat="1" x14ac:dyDescent="0.3">
      <c r="A36" s="105" t="s">
        <v>43</v>
      </c>
      <c r="B36" s="415" t="s">
        <v>44</v>
      </c>
      <c r="C36" s="155"/>
      <c r="D36" s="147">
        <v>1</v>
      </c>
      <c r="E36" s="148" t="s">
        <v>19</v>
      </c>
      <c r="F36" s="149"/>
      <c r="G36" s="149"/>
      <c r="H36" s="127">
        <f t="shared" si="0"/>
        <v>0</v>
      </c>
      <c r="I36" s="106"/>
    </row>
    <row r="37" spans="1:9" ht="27.6" x14ac:dyDescent="0.3">
      <c r="A37" s="105" t="s">
        <v>93</v>
      </c>
      <c r="B37" s="132" t="s">
        <v>40</v>
      </c>
      <c r="C37" s="154"/>
      <c r="D37" s="145">
        <v>1</v>
      </c>
      <c r="E37" s="153" t="s">
        <v>19</v>
      </c>
      <c r="F37" s="146"/>
      <c r="G37" s="146"/>
      <c r="H37" s="127">
        <f t="shared" si="0"/>
        <v>0</v>
      </c>
      <c r="I37" s="24"/>
    </row>
    <row r="38" spans="1:9" x14ac:dyDescent="0.3">
      <c r="A38" s="105"/>
      <c r="B38" s="415"/>
      <c r="C38" s="154"/>
      <c r="D38" s="145"/>
      <c r="E38" s="153"/>
      <c r="F38" s="146"/>
      <c r="G38" s="146"/>
      <c r="H38" s="127"/>
      <c r="I38" s="24"/>
    </row>
    <row r="39" spans="1:9" x14ac:dyDescent="0.3">
      <c r="A39" s="400" t="s">
        <v>95</v>
      </c>
      <c r="B39" s="450" t="s">
        <v>1100</v>
      </c>
      <c r="C39" s="401"/>
      <c r="D39" s="402">
        <v>1</v>
      </c>
      <c r="E39" s="403" t="s">
        <v>1101</v>
      </c>
      <c r="F39" s="399"/>
      <c r="G39" s="399"/>
      <c r="H39" s="398"/>
      <c r="I39" s="24"/>
    </row>
    <row r="40" spans="1:9" ht="27.6" x14ac:dyDescent="0.3">
      <c r="A40" s="404"/>
      <c r="B40" s="397" t="s">
        <v>1102</v>
      </c>
      <c r="C40" s="405"/>
      <c r="D40" s="406"/>
      <c r="E40" s="407"/>
      <c r="F40" s="399"/>
      <c r="G40" s="399"/>
      <c r="H40" s="398"/>
      <c r="I40" s="24"/>
    </row>
    <row r="41" spans="1:9" x14ac:dyDescent="0.3">
      <c r="A41" s="105"/>
      <c r="B41" s="132"/>
      <c r="C41" s="154"/>
      <c r="D41" s="145"/>
      <c r="E41" s="153"/>
      <c r="F41" s="146"/>
      <c r="G41" s="146"/>
      <c r="H41" s="127"/>
      <c r="I41" s="24"/>
    </row>
    <row r="42" spans="1:9" s="1" customFormat="1" ht="14.4" x14ac:dyDescent="0.3">
      <c r="A42" s="25" t="s">
        <v>101</v>
      </c>
      <c r="B42" s="63" t="s">
        <v>45</v>
      </c>
      <c r="C42" s="26"/>
      <c r="D42" s="27"/>
      <c r="E42" s="28"/>
      <c r="F42" s="29"/>
      <c r="G42" s="29"/>
      <c r="H42" s="121">
        <f>+SUM(H9:H41)</f>
        <v>0</v>
      </c>
      <c r="I42" s="31"/>
    </row>
    <row r="43" spans="1:9" s="1" customFormat="1" ht="14.4" x14ac:dyDescent="0.3">
      <c r="A43" s="25"/>
      <c r="B43" s="63" t="s">
        <v>46</v>
      </c>
      <c r="C43" s="26"/>
      <c r="D43" s="39"/>
      <c r="E43" s="40"/>
      <c r="F43" s="29"/>
      <c r="G43" s="29"/>
      <c r="H43" s="30"/>
      <c r="I43" s="31"/>
    </row>
    <row r="44" spans="1:9" s="1" customFormat="1" ht="14.4" x14ac:dyDescent="0.3">
      <c r="A44" s="32"/>
      <c r="B44" s="451"/>
      <c r="C44" s="128"/>
      <c r="D44" s="35"/>
      <c r="E44" s="38"/>
      <c r="F44" s="34"/>
      <c r="G44" s="34"/>
      <c r="H44" s="129"/>
      <c r="I44" s="31"/>
    </row>
    <row r="45" spans="1:9" s="1" customFormat="1" ht="14.4" x14ac:dyDescent="0.3">
      <c r="A45" s="41" t="s">
        <v>47</v>
      </c>
      <c r="B45" s="162" t="s">
        <v>301</v>
      </c>
      <c r="C45" s="123"/>
      <c r="D45" s="124"/>
      <c r="E45" s="130"/>
      <c r="F45" s="126"/>
      <c r="G45" s="126"/>
      <c r="H45" s="127" t="str">
        <f t="shared" ref="H45:H61" si="1">+IF(D45="","",(D45*F45+D45*G45))</f>
        <v/>
      </c>
      <c r="I45" s="31"/>
    </row>
    <row r="46" spans="1:9" s="1" customFormat="1" ht="56.25" customHeight="1" x14ac:dyDescent="0.3">
      <c r="A46" s="37" t="s">
        <v>299</v>
      </c>
      <c r="B46" s="132" t="s">
        <v>302</v>
      </c>
      <c r="C46" s="123"/>
      <c r="D46" s="124">
        <v>1</v>
      </c>
      <c r="E46" s="130" t="s">
        <v>19</v>
      </c>
      <c r="F46" s="126"/>
      <c r="G46" s="126"/>
      <c r="H46" s="127">
        <f t="shared" si="1"/>
        <v>0</v>
      </c>
      <c r="I46" s="31"/>
    </row>
    <row r="47" spans="1:9" s="1" customFormat="1" ht="27.6" x14ac:dyDescent="0.3">
      <c r="A47" s="37" t="s">
        <v>300</v>
      </c>
      <c r="B47" s="132" t="s">
        <v>303</v>
      </c>
      <c r="C47" s="123"/>
      <c r="D47" s="124">
        <v>1</v>
      </c>
      <c r="E47" s="130" t="s">
        <v>19</v>
      </c>
      <c r="F47" s="126"/>
      <c r="G47" s="126"/>
      <c r="H47" s="127">
        <f t="shared" si="1"/>
        <v>0</v>
      </c>
      <c r="I47" s="31"/>
    </row>
    <row r="48" spans="1:9" s="1" customFormat="1" ht="27.6" x14ac:dyDescent="0.3">
      <c r="A48" s="37" t="s">
        <v>300</v>
      </c>
      <c r="B48" s="132" t="s">
        <v>304</v>
      </c>
      <c r="C48" s="123"/>
      <c r="D48" s="124">
        <v>1</v>
      </c>
      <c r="E48" s="130" t="s">
        <v>19</v>
      </c>
      <c r="F48" s="126"/>
      <c r="G48" s="126"/>
      <c r="H48" s="127">
        <f t="shared" si="1"/>
        <v>0</v>
      </c>
      <c r="I48" s="31"/>
    </row>
    <row r="49" spans="1:9" x14ac:dyDescent="0.3">
      <c r="A49" s="41"/>
      <c r="B49" s="156"/>
      <c r="C49" s="123"/>
      <c r="D49" s="131"/>
      <c r="E49" s="125"/>
      <c r="F49" s="126"/>
      <c r="G49" s="126"/>
      <c r="H49" s="127" t="str">
        <f t="shared" si="1"/>
        <v/>
      </c>
      <c r="I49" s="24"/>
    </row>
    <row r="50" spans="1:9" ht="55.2" x14ac:dyDescent="0.3">
      <c r="A50" s="41" t="s">
        <v>48</v>
      </c>
      <c r="B50" s="415" t="s">
        <v>1103</v>
      </c>
      <c r="C50" s="123"/>
      <c r="D50" s="124">
        <v>1</v>
      </c>
      <c r="E50" s="130" t="s">
        <v>19</v>
      </c>
      <c r="F50" s="126"/>
      <c r="G50" s="126"/>
      <c r="H50" s="127">
        <f t="shared" si="1"/>
        <v>0</v>
      </c>
      <c r="I50" s="24"/>
    </row>
    <row r="51" spans="1:9" x14ac:dyDescent="0.3">
      <c r="A51" s="41"/>
      <c r="B51" s="132"/>
      <c r="C51" s="123"/>
      <c r="D51" s="124"/>
      <c r="E51" s="125"/>
      <c r="F51" s="126"/>
      <c r="G51" s="126"/>
      <c r="H51" s="127" t="str">
        <f t="shared" si="1"/>
        <v/>
      </c>
      <c r="I51" s="24"/>
    </row>
    <row r="52" spans="1:9" ht="55.2" x14ac:dyDescent="0.3">
      <c r="A52" s="41" t="s">
        <v>54</v>
      </c>
      <c r="B52" s="415" t="s">
        <v>1104</v>
      </c>
      <c r="C52" s="123"/>
      <c r="D52" s="124"/>
      <c r="E52" s="125"/>
      <c r="F52" s="126"/>
      <c r="G52" s="126"/>
      <c r="H52" s="127" t="str">
        <f t="shared" si="1"/>
        <v/>
      </c>
      <c r="I52" s="24"/>
    </row>
    <row r="53" spans="1:9" x14ac:dyDescent="0.3">
      <c r="A53" s="37" t="s">
        <v>305</v>
      </c>
      <c r="B53" s="163" t="s">
        <v>50</v>
      </c>
      <c r="C53" s="123"/>
      <c r="D53" s="124">
        <v>1</v>
      </c>
      <c r="E53" s="125" t="s">
        <v>51</v>
      </c>
      <c r="F53" s="126"/>
      <c r="G53" s="126"/>
      <c r="H53" s="127">
        <f t="shared" si="1"/>
        <v>0</v>
      </c>
      <c r="I53" s="24"/>
    </row>
    <row r="54" spans="1:9" x14ac:dyDescent="0.3">
      <c r="A54" s="37" t="s">
        <v>306</v>
      </c>
      <c r="B54" s="163" t="s">
        <v>52</v>
      </c>
      <c r="C54" s="123"/>
      <c r="D54" s="124">
        <v>1</v>
      </c>
      <c r="E54" s="125" t="s">
        <v>51</v>
      </c>
      <c r="F54" s="126"/>
      <c r="G54" s="126"/>
      <c r="H54" s="127">
        <f t="shared" si="1"/>
        <v>0</v>
      </c>
      <c r="I54" s="24"/>
    </row>
    <row r="55" spans="1:9" x14ac:dyDescent="0.3">
      <c r="A55" s="37" t="s">
        <v>307</v>
      </c>
      <c r="B55" s="163" t="s">
        <v>53</v>
      </c>
      <c r="C55" s="123"/>
      <c r="D55" s="124">
        <v>1</v>
      </c>
      <c r="E55" s="125" t="s">
        <v>51</v>
      </c>
      <c r="F55" s="126"/>
      <c r="G55" s="126"/>
      <c r="H55" s="127">
        <f t="shared" si="1"/>
        <v>0</v>
      </c>
      <c r="I55" s="24"/>
    </row>
    <row r="56" spans="1:9" x14ac:dyDescent="0.3">
      <c r="A56" s="41"/>
      <c r="B56" s="132"/>
      <c r="C56" s="123"/>
      <c r="D56" s="124"/>
      <c r="E56" s="125"/>
      <c r="F56" s="126"/>
      <c r="G56" s="126"/>
      <c r="H56" s="127" t="str">
        <f t="shared" si="1"/>
        <v/>
      </c>
      <c r="I56" s="24"/>
    </row>
    <row r="57" spans="1:9" ht="55.2" x14ac:dyDescent="0.3">
      <c r="A57" s="41" t="s">
        <v>105</v>
      </c>
      <c r="B57" s="132" t="s">
        <v>663</v>
      </c>
      <c r="C57" s="123"/>
      <c r="D57" s="124">
        <v>1</v>
      </c>
      <c r="E57" s="125" t="s">
        <v>51</v>
      </c>
      <c r="F57" s="126"/>
      <c r="G57" s="126"/>
      <c r="H57" s="127">
        <f t="shared" si="1"/>
        <v>0</v>
      </c>
      <c r="I57" s="24"/>
    </row>
    <row r="58" spans="1:9" x14ac:dyDescent="0.3">
      <c r="A58" s="41"/>
      <c r="B58" s="164"/>
      <c r="C58" s="123"/>
      <c r="D58" s="124"/>
      <c r="E58" s="125"/>
      <c r="F58" s="126"/>
      <c r="G58" s="126"/>
      <c r="H58" s="127" t="str">
        <f t="shared" si="1"/>
        <v/>
      </c>
      <c r="I58" s="24"/>
    </row>
    <row r="59" spans="1:9" s="107" customFormat="1" x14ac:dyDescent="0.3">
      <c r="A59" s="133" t="s">
        <v>108</v>
      </c>
      <c r="B59" s="160" t="s">
        <v>492</v>
      </c>
      <c r="C59" s="134"/>
      <c r="D59" s="135"/>
      <c r="E59" s="136"/>
      <c r="F59" s="137"/>
      <c r="G59" s="137"/>
      <c r="H59" s="127" t="str">
        <f t="shared" si="1"/>
        <v/>
      </c>
      <c r="I59" s="106"/>
    </row>
    <row r="60" spans="1:9" s="107" customFormat="1" ht="41.4" x14ac:dyDescent="0.3">
      <c r="A60" s="105" t="s">
        <v>110</v>
      </c>
      <c r="B60" s="141" t="s">
        <v>308</v>
      </c>
      <c r="C60" s="138"/>
      <c r="D60" s="139">
        <v>100</v>
      </c>
      <c r="E60" s="140" t="s">
        <v>112</v>
      </c>
      <c r="F60" s="137"/>
      <c r="G60" s="137"/>
      <c r="H60" s="127">
        <f t="shared" si="1"/>
        <v>0</v>
      </c>
      <c r="I60" s="106"/>
    </row>
    <row r="61" spans="1:9" x14ac:dyDescent="0.3">
      <c r="A61" s="32"/>
      <c r="B61" s="452"/>
      <c r="C61" s="33"/>
      <c r="D61" s="42"/>
      <c r="E61" s="43"/>
      <c r="F61" s="34"/>
      <c r="G61" s="34"/>
      <c r="H61" s="120" t="str">
        <f t="shared" si="1"/>
        <v/>
      </c>
      <c r="I61" s="24"/>
    </row>
    <row r="62" spans="1:9" s="1" customFormat="1" ht="14.4" x14ac:dyDescent="0.3">
      <c r="A62" s="25" t="s">
        <v>311</v>
      </c>
      <c r="B62" s="63" t="s">
        <v>55</v>
      </c>
      <c r="C62" s="26"/>
      <c r="D62" s="39"/>
      <c r="E62" s="40"/>
      <c r="F62" s="29"/>
      <c r="G62" s="29"/>
      <c r="H62" s="122">
        <f>SUM(H44:H61)</f>
        <v>0</v>
      </c>
      <c r="I62" s="31"/>
    </row>
    <row r="63" spans="1:9" s="1" customFormat="1" ht="14.4" x14ac:dyDescent="0.3">
      <c r="A63" s="25"/>
      <c r="B63" s="63" t="s">
        <v>56</v>
      </c>
      <c r="C63" s="26"/>
      <c r="D63" s="39"/>
      <c r="E63" s="40"/>
      <c r="F63" s="29"/>
      <c r="G63" s="29"/>
      <c r="H63" s="30"/>
      <c r="I63" s="31"/>
    </row>
    <row r="64" spans="1:9" x14ac:dyDescent="0.3">
      <c r="A64" s="32"/>
      <c r="B64" s="452"/>
      <c r="C64" s="33"/>
      <c r="D64" s="42"/>
      <c r="E64" s="43"/>
      <c r="F64" s="34"/>
      <c r="G64" s="34"/>
      <c r="H64" s="120" t="str">
        <f t="shared" ref="H64:H67" si="2">+IF(D64="","",(D64*F64+D64*G64))</f>
        <v/>
      </c>
      <c r="I64" s="24"/>
    </row>
    <row r="65" spans="1:9" ht="82.8" x14ac:dyDescent="0.3">
      <c r="A65" s="41" t="s">
        <v>57</v>
      </c>
      <c r="B65" s="163" t="s">
        <v>289</v>
      </c>
      <c r="C65" s="123"/>
      <c r="D65" s="124">
        <v>1</v>
      </c>
      <c r="E65" s="125" t="s">
        <v>51</v>
      </c>
      <c r="F65" s="126"/>
      <c r="G65" s="126"/>
      <c r="H65" s="127">
        <f t="shared" si="2"/>
        <v>0</v>
      </c>
      <c r="I65" s="24"/>
    </row>
    <row r="66" spans="1:9" x14ac:dyDescent="0.3">
      <c r="A66" s="41"/>
      <c r="B66" s="453"/>
      <c r="C66" s="33"/>
      <c r="D66" s="35"/>
      <c r="E66" s="43"/>
      <c r="F66" s="34"/>
      <c r="G66" s="34"/>
      <c r="H66" s="120" t="str">
        <f t="shared" si="2"/>
        <v/>
      </c>
      <c r="I66" s="24"/>
    </row>
    <row r="67" spans="1:9" x14ac:dyDescent="0.3">
      <c r="A67" s="32"/>
      <c r="B67" s="452"/>
      <c r="C67" s="33"/>
      <c r="D67" s="42"/>
      <c r="E67" s="43"/>
      <c r="F67" s="34"/>
      <c r="G67" s="34"/>
      <c r="H67" s="120" t="str">
        <f t="shared" si="2"/>
        <v/>
      </c>
      <c r="I67" s="24"/>
    </row>
    <row r="68" spans="1:9" s="1" customFormat="1" ht="14.4" x14ac:dyDescent="0.3">
      <c r="A68" s="25" t="s">
        <v>58</v>
      </c>
      <c r="B68" s="63" t="s">
        <v>59</v>
      </c>
      <c r="C68" s="26"/>
      <c r="D68" s="39"/>
      <c r="E68" s="40"/>
      <c r="F68" s="29"/>
      <c r="G68" s="29"/>
      <c r="H68" s="122">
        <f>SUM(H65:H67)</f>
        <v>0</v>
      </c>
      <c r="I68" s="31"/>
    </row>
    <row r="69" spans="1:9" s="1" customFormat="1" ht="14.4" x14ac:dyDescent="0.3">
      <c r="A69" s="25"/>
      <c r="B69" s="63" t="s">
        <v>1115</v>
      </c>
      <c r="C69" s="26"/>
      <c r="D69" s="39"/>
      <c r="E69" s="40"/>
      <c r="F69" s="29"/>
      <c r="G69" s="29"/>
      <c r="H69" s="30"/>
      <c r="I69" s="31"/>
    </row>
    <row r="70" spans="1:9" x14ac:dyDescent="0.3">
      <c r="A70" s="32"/>
      <c r="B70" s="452"/>
      <c r="C70" s="33"/>
      <c r="D70" s="42"/>
      <c r="E70" s="43"/>
      <c r="F70" s="34"/>
      <c r="G70" s="34"/>
      <c r="H70" s="36"/>
      <c r="I70" s="24"/>
    </row>
    <row r="71" spans="1:9" x14ac:dyDescent="0.3">
      <c r="A71" s="41" t="s">
        <v>60</v>
      </c>
      <c r="B71" s="455" t="s">
        <v>68</v>
      </c>
      <c r="C71" s="33"/>
      <c r="D71" s="35"/>
      <c r="E71" s="43"/>
      <c r="F71" s="34"/>
      <c r="G71" s="34"/>
      <c r="H71" s="120" t="str">
        <f t="shared" ref="H71:H83" si="3">+IF(D71="","",(D71*F71+D71*G71))</f>
        <v/>
      </c>
      <c r="I71" s="24"/>
    </row>
    <row r="72" spans="1:9" x14ac:dyDescent="0.3">
      <c r="A72" s="44" t="s">
        <v>544</v>
      </c>
      <c r="B72" s="454" t="str">
        <f>B8</f>
        <v>BILL NO. 01 - GENERAL AND PRELIMINARIES</v>
      </c>
      <c r="C72" s="33"/>
      <c r="D72" s="35"/>
      <c r="E72" s="43"/>
      <c r="F72" s="34"/>
      <c r="G72" s="34"/>
      <c r="H72" s="120" t="str">
        <f t="shared" si="3"/>
        <v/>
      </c>
      <c r="I72" s="24"/>
    </row>
    <row r="73" spans="1:9" x14ac:dyDescent="0.3">
      <c r="A73" s="44" t="s">
        <v>1116</v>
      </c>
      <c r="B73" s="454" t="str">
        <f>B43</f>
        <v>BILL NO. 02 - SITE PREPARATION</v>
      </c>
      <c r="C73" s="33"/>
      <c r="D73" s="35"/>
      <c r="E73" s="43"/>
      <c r="F73" s="34"/>
      <c r="G73" s="34"/>
      <c r="H73" s="120" t="str">
        <f t="shared" si="3"/>
        <v/>
      </c>
      <c r="I73" s="24"/>
    </row>
    <row r="74" spans="1:9" x14ac:dyDescent="0.3">
      <c r="A74" s="44" t="s">
        <v>1117</v>
      </c>
      <c r="B74" s="454" t="str">
        <f>B63</f>
        <v>BILL NO. 03 - DECOMISSIONING</v>
      </c>
      <c r="C74" s="33"/>
      <c r="D74" s="35"/>
      <c r="E74" s="43"/>
      <c r="F74" s="34"/>
      <c r="G74" s="34"/>
      <c r="H74" s="120" t="str">
        <f t="shared" si="3"/>
        <v/>
      </c>
      <c r="I74" s="24"/>
    </row>
    <row r="75" spans="1:9" x14ac:dyDescent="0.3">
      <c r="A75" s="44"/>
      <c r="B75" s="453"/>
      <c r="C75" s="33"/>
      <c r="D75" s="35"/>
      <c r="E75" s="43"/>
      <c r="F75" s="34"/>
      <c r="G75" s="34"/>
      <c r="H75" s="120"/>
      <c r="I75" s="24"/>
    </row>
    <row r="76" spans="1:9" x14ac:dyDescent="0.3">
      <c r="A76" s="44"/>
      <c r="B76" s="453"/>
      <c r="C76" s="33"/>
      <c r="D76" s="35"/>
      <c r="E76" s="43"/>
      <c r="F76" s="34"/>
      <c r="G76" s="34"/>
      <c r="H76" s="120" t="str">
        <f t="shared" si="3"/>
        <v/>
      </c>
      <c r="I76" s="24"/>
    </row>
    <row r="77" spans="1:9" x14ac:dyDescent="0.3">
      <c r="A77" s="37"/>
      <c r="B77" s="453"/>
      <c r="C77" s="33"/>
      <c r="D77" s="35"/>
      <c r="E77" s="43"/>
      <c r="F77" s="34"/>
      <c r="G77" s="34"/>
      <c r="H77" s="120" t="str">
        <f t="shared" si="3"/>
        <v/>
      </c>
      <c r="I77" s="24"/>
    </row>
    <row r="78" spans="1:9" x14ac:dyDescent="0.3">
      <c r="A78" s="41" t="s">
        <v>62</v>
      </c>
      <c r="B78" s="455" t="s">
        <v>70</v>
      </c>
      <c r="C78" s="33"/>
      <c r="D78" s="35"/>
      <c r="E78" s="43"/>
      <c r="F78" s="34"/>
      <c r="G78" s="34"/>
      <c r="H78" s="120" t="str">
        <f t="shared" si="3"/>
        <v/>
      </c>
      <c r="I78" s="24"/>
    </row>
    <row r="79" spans="1:9" x14ac:dyDescent="0.3">
      <c r="A79" s="44" t="s">
        <v>134</v>
      </c>
      <c r="B79" s="454" t="str">
        <f>B72</f>
        <v>BILL NO. 01 - GENERAL AND PRELIMINARIES</v>
      </c>
      <c r="C79" s="33"/>
      <c r="D79" s="35"/>
      <c r="E79" s="43"/>
      <c r="F79" s="34"/>
      <c r="G79" s="34"/>
      <c r="H79" s="120" t="str">
        <f t="shared" si="3"/>
        <v/>
      </c>
      <c r="I79" s="24"/>
    </row>
    <row r="80" spans="1:9" x14ac:dyDescent="0.3">
      <c r="A80" s="44" t="s">
        <v>368</v>
      </c>
      <c r="B80" s="454" t="str">
        <f>B73</f>
        <v>BILL NO. 02 - SITE PREPARATION</v>
      </c>
      <c r="C80" s="33"/>
      <c r="D80" s="35"/>
      <c r="E80" s="43"/>
      <c r="F80" s="34"/>
      <c r="G80" s="34"/>
      <c r="H80" s="120" t="str">
        <f t="shared" si="3"/>
        <v/>
      </c>
      <c r="I80" s="24"/>
    </row>
    <row r="81" spans="1:9" x14ac:dyDescent="0.3">
      <c r="A81" s="44" t="s">
        <v>1118</v>
      </c>
      <c r="B81" s="454" t="str">
        <f>B74</f>
        <v>BILL NO. 03 - DECOMISSIONING</v>
      </c>
      <c r="C81" s="33"/>
      <c r="D81" s="35"/>
      <c r="E81" s="43"/>
      <c r="F81" s="34"/>
      <c r="G81" s="34"/>
      <c r="H81" s="120" t="str">
        <f t="shared" si="3"/>
        <v/>
      </c>
      <c r="I81" s="24"/>
    </row>
    <row r="82" spans="1:9" x14ac:dyDescent="0.3">
      <c r="A82" s="44"/>
      <c r="B82" s="454"/>
      <c r="C82" s="33"/>
      <c r="D82" s="42"/>
      <c r="E82" s="43"/>
      <c r="F82" s="34"/>
      <c r="G82" s="34"/>
      <c r="H82" s="120" t="str">
        <f t="shared" si="3"/>
        <v/>
      </c>
      <c r="I82" s="24"/>
    </row>
    <row r="83" spans="1:9" x14ac:dyDescent="0.3">
      <c r="A83" s="32"/>
      <c r="B83" s="452"/>
      <c r="C83" s="33"/>
      <c r="D83" s="42"/>
      <c r="E83" s="43"/>
      <c r="F83" s="34"/>
      <c r="G83" s="34"/>
      <c r="H83" s="120" t="str">
        <f t="shared" si="3"/>
        <v/>
      </c>
      <c r="I83" s="24"/>
    </row>
    <row r="84" spans="1:9" s="1" customFormat="1" ht="14.4" x14ac:dyDescent="0.3">
      <c r="A84" s="25" t="s">
        <v>136</v>
      </c>
      <c r="B84" s="63" t="s">
        <v>63</v>
      </c>
      <c r="C84" s="26"/>
      <c r="D84" s="39"/>
      <c r="E84" s="40"/>
      <c r="F84" s="29"/>
      <c r="G84" s="29"/>
      <c r="H84" s="122">
        <f>SUM(H70:H83)</f>
        <v>0</v>
      </c>
      <c r="I84" s="31"/>
    </row>
  </sheetData>
  <mergeCells count="2">
    <mergeCell ref="B16:C16"/>
    <mergeCell ref="B19:C19"/>
  </mergeCells>
  <phoneticPr fontId="17" type="noConversion"/>
  <pageMargins left="0.7" right="0.7" top="0.75" bottom="0.75" header="0.3" footer="0.3"/>
  <pageSetup paperSize="9" scale="77"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4" sqref="D24"/>
    </sheetView>
  </sheetViews>
  <sheetFormatPr defaultColWidth="9.109375" defaultRowHeight="13.2" x14ac:dyDescent="0.25"/>
  <cols>
    <col min="1" max="1" width="9.109375" style="49"/>
    <col min="2" max="2" width="53.33203125" style="49" customWidth="1"/>
    <col min="3" max="3" width="1.109375" style="49" customWidth="1"/>
    <col min="4" max="4" width="17" style="49" bestFit="1" customWidth="1"/>
    <col min="5" max="6" width="9.109375" style="49"/>
    <col min="7" max="7" width="0.88671875" style="49" customWidth="1"/>
    <col min="8" max="16384" width="9.109375" style="49"/>
  </cols>
  <sheetData>
    <row r="2" spans="1:6" ht="15.6" x14ac:dyDescent="0.25">
      <c r="A2" s="471" t="s">
        <v>0</v>
      </c>
      <c r="B2" s="471"/>
      <c r="C2" s="471"/>
      <c r="D2" s="471"/>
      <c r="E2" s="471"/>
      <c r="F2" s="471"/>
    </row>
    <row r="3" spans="1:6" ht="18" x14ac:dyDescent="0.25">
      <c r="A3" s="482" t="str">
        <f>'Cover Page'!A16:I16</f>
        <v>WATER SUPPLY &amp; SEWERAGE SYSTEM IN L.KUNAHANDHOO</v>
      </c>
      <c r="B3" s="482"/>
      <c r="C3" s="482"/>
      <c r="D3" s="482"/>
      <c r="E3" s="482"/>
      <c r="F3" s="482"/>
    </row>
    <row r="4" spans="1:6" ht="18" x14ac:dyDescent="0.25">
      <c r="A4" s="482" t="str">
        <f>'02 sewerage system'!A3</f>
        <v>02 GRAVITY SEWERAGE SYSTEM</v>
      </c>
      <c r="B4" s="482"/>
      <c r="C4" s="482"/>
      <c r="D4" s="482"/>
      <c r="E4" s="482"/>
      <c r="F4" s="482"/>
    </row>
    <row r="6" spans="1:6" ht="15" customHeight="1" x14ac:dyDescent="0.25">
      <c r="B6" s="475" t="s">
        <v>1</v>
      </c>
      <c r="C6" s="477"/>
      <c r="D6" s="479" t="s">
        <v>2</v>
      </c>
      <c r="E6" s="477" t="s">
        <v>3</v>
      </c>
    </row>
    <row r="7" spans="1:6" x14ac:dyDescent="0.25">
      <c r="B7" s="476"/>
      <c r="C7" s="478"/>
      <c r="D7" s="480"/>
      <c r="E7" s="481"/>
    </row>
    <row r="8" spans="1:6" ht="14.4" x14ac:dyDescent="0.25">
      <c r="B8" s="2"/>
      <c r="C8" s="3"/>
      <c r="D8" s="4"/>
      <c r="E8" s="5"/>
    </row>
    <row r="9" spans="1:6" ht="14.4" x14ac:dyDescent="0.25">
      <c r="B9" s="6" t="str">
        <f>'02 sewerage system'!B8</f>
        <v>BILL NO. 01 - CIVIL WORK FOR PUMP STATIONS (3 nos.)</v>
      </c>
      <c r="C9" s="3"/>
      <c r="D9" s="4">
        <f>+'02 sewerage system'!H77</f>
        <v>0</v>
      </c>
      <c r="E9" s="5"/>
    </row>
    <row r="10" spans="1:6" ht="14.4" x14ac:dyDescent="0.25">
      <c r="B10" s="6" t="str">
        <f>'02 sewerage system'!B78</f>
        <v>BILL NO. 02 - GRAVITY SEWER SYSTEM AND PRESSURE MAINS</v>
      </c>
      <c r="C10" s="3"/>
      <c r="D10" s="8">
        <f>+'02 sewerage system'!H113</f>
        <v>0</v>
      </c>
      <c r="E10" s="5"/>
      <c r="F10" s="50"/>
    </row>
    <row r="11" spans="1:6" ht="14.4" x14ac:dyDescent="0.25">
      <c r="B11" s="6" t="str">
        <f>'02 sewerage system'!B114</f>
        <v>BILL NO. 03 - DPS</v>
      </c>
      <c r="C11" s="3"/>
      <c r="D11" s="8">
        <f>+'02 sewerage system'!H168</f>
        <v>0</v>
      </c>
      <c r="E11" s="5"/>
      <c r="F11" s="50"/>
    </row>
    <row r="12" spans="1:6" ht="14.4" x14ac:dyDescent="0.25">
      <c r="B12" s="6" t="str">
        <f>'02 sewerage system'!B169</f>
        <v>BILL NO. 04 - SEA OUTFALL</v>
      </c>
      <c r="C12" s="3"/>
      <c r="D12" s="8">
        <f>+'02 sewerage system'!H182</f>
        <v>0</v>
      </c>
      <c r="E12" s="5"/>
      <c r="F12" s="50"/>
    </row>
    <row r="13" spans="1:6" ht="14.4" x14ac:dyDescent="0.25">
      <c r="B13" s="6" t="str">
        <f>'02 sewerage system'!B183</f>
        <v>BILL NO. 05 - SUPPLY AND INSTALLATION OF PUMPS</v>
      </c>
      <c r="C13" s="3"/>
      <c r="D13" s="8">
        <f>+'02 sewerage system'!H198</f>
        <v>0</v>
      </c>
      <c r="E13" s="5"/>
      <c r="F13" s="50"/>
    </row>
    <row r="14" spans="1:6" ht="14.4" x14ac:dyDescent="0.25">
      <c r="B14" s="6" t="str">
        <f>'02 sewerage system'!B199</f>
        <v>BILL NO. 06 - MECHANICAL AND ELECTRICAL WORKS</v>
      </c>
      <c r="C14" s="3"/>
      <c r="D14" s="8">
        <f>+'02 sewerage system'!H222</f>
        <v>0</v>
      </c>
      <c r="E14" s="5"/>
      <c r="F14" s="50"/>
    </row>
    <row r="15" spans="1:6" ht="14.4" x14ac:dyDescent="0.25">
      <c r="B15" s="6" t="str">
        <f>'02 sewerage system'!B223</f>
        <v>BILL NO. 07 - SUPPLY OF O&amp;M EQUIPMENT AND SPARES</v>
      </c>
      <c r="C15" s="3"/>
      <c r="D15" s="8">
        <f>+'02 sewerage system'!H303</f>
        <v>0</v>
      </c>
      <c r="E15" s="5"/>
      <c r="F15" s="50"/>
    </row>
    <row r="16" spans="1:6" ht="14.4" x14ac:dyDescent="0.25">
      <c r="B16" s="6" t="str">
        <f>'02 sewerage system'!B304</f>
        <v>BILL NO. 08 -  TESTING AND COMMISSIONING &amp; TRIAL OPERATION</v>
      </c>
      <c r="C16" s="3"/>
      <c r="D16" s="8">
        <f>+'02 sewerage system'!H316</f>
        <v>0</v>
      </c>
      <c r="E16" s="5"/>
      <c r="F16" s="50"/>
    </row>
    <row r="17" spans="2:6" ht="14.4" x14ac:dyDescent="0.25">
      <c r="B17" s="6" t="str">
        <f>'02 sewerage system'!B317</f>
        <v>BILL NO. 09 - ADDITIONS AND OMMISSIONS</v>
      </c>
      <c r="C17" s="3"/>
      <c r="D17" s="8">
        <f>+'02 sewerage system'!H339</f>
        <v>0</v>
      </c>
      <c r="E17" s="5"/>
      <c r="F17" s="50"/>
    </row>
    <row r="18" spans="2:6" ht="30" customHeight="1" x14ac:dyDescent="0.25">
      <c r="B18" s="6"/>
      <c r="C18" s="3"/>
      <c r="D18" s="8"/>
      <c r="E18" s="5"/>
      <c r="F18" s="50"/>
    </row>
    <row r="19" spans="2:6" ht="30" customHeight="1" x14ac:dyDescent="0.25">
      <c r="B19" s="6"/>
      <c r="C19" s="3"/>
      <c r="D19" s="8"/>
      <c r="E19" s="5"/>
      <c r="F19" s="50"/>
    </row>
    <row r="20" spans="2:6" ht="30" customHeight="1" x14ac:dyDescent="0.25">
      <c r="B20" s="7"/>
      <c r="C20" s="3"/>
      <c r="D20" s="8"/>
      <c r="E20" s="5"/>
    </row>
    <row r="21" spans="2:6" ht="27.75" customHeight="1" x14ac:dyDescent="0.25">
      <c r="B21" s="10" t="s">
        <v>6</v>
      </c>
      <c r="C21" s="11"/>
      <c r="D21" s="12">
        <f>SUM(D9:D20)</f>
        <v>0</v>
      </c>
      <c r="E21" s="13"/>
    </row>
    <row r="23" spans="2:6" x14ac:dyDescent="0.25">
      <c r="D23" s="5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9"/>
  <sheetViews>
    <sheetView tabSelected="1" view="pageBreakPreview" topLeftCell="A207" zoomScale="90" zoomScaleNormal="90" zoomScaleSheetLayoutView="90" workbookViewId="0">
      <selection activeCell="B310" sqref="B310"/>
    </sheetView>
  </sheetViews>
  <sheetFormatPr defaultColWidth="9.109375" defaultRowHeight="13.8" x14ac:dyDescent="0.3"/>
  <cols>
    <col min="1" max="1" width="6.5546875" style="78" customWidth="1"/>
    <col min="2" max="2" width="65.88671875" style="440" customWidth="1"/>
    <col min="3" max="3" width="2.33203125" style="79" customWidth="1"/>
    <col min="4" max="4" width="8.88671875" style="80" bestFit="1" customWidth="1"/>
    <col min="5" max="5" width="7" style="81" bestFit="1" customWidth="1"/>
    <col min="6" max="7" width="9.33203125" style="82" customWidth="1"/>
    <col min="8" max="8" width="10" style="83" customWidth="1"/>
    <col min="9" max="9" width="9.109375" style="79"/>
    <col min="10" max="10" width="8" style="79" bestFit="1" customWidth="1"/>
    <col min="11" max="11" width="2" style="79" bestFit="1" customWidth="1"/>
    <col min="12" max="12" width="5" style="79" bestFit="1" customWidth="1"/>
    <col min="13" max="14" width="6" style="79" bestFit="1" customWidth="1"/>
    <col min="15" max="15" width="10.109375" style="79" bestFit="1" customWidth="1"/>
    <col min="16" max="16" width="11.6640625" style="79" bestFit="1" customWidth="1"/>
    <col min="17" max="16384" width="9.109375" style="79"/>
  </cols>
  <sheetData>
    <row r="1" spans="1:12" s="49" customFormat="1" ht="13.2" x14ac:dyDescent="0.25">
      <c r="A1" s="51"/>
      <c r="B1" s="437"/>
      <c r="D1" s="52"/>
      <c r="E1" s="53"/>
    </row>
    <row r="2" spans="1:12" s="49" customFormat="1" x14ac:dyDescent="0.25">
      <c r="A2" s="54" t="str">
        <f>'Cover Page'!A16:I16</f>
        <v>WATER SUPPLY &amp; SEWERAGE SYSTEM IN L.KUNAHANDHOO</v>
      </c>
      <c r="B2" s="437"/>
      <c r="D2" s="52"/>
      <c r="E2" s="53"/>
    </row>
    <row r="3" spans="1:12" s="49" customFormat="1" x14ac:dyDescent="0.25">
      <c r="A3" s="54" t="s">
        <v>1105</v>
      </c>
      <c r="B3" s="437"/>
      <c r="D3" s="52"/>
      <c r="E3" s="53"/>
    </row>
    <row r="4" spans="1:12" s="49" customFormat="1" x14ac:dyDescent="0.25">
      <c r="A4" s="55" t="s">
        <v>8</v>
      </c>
      <c r="B4" s="437"/>
      <c r="D4" s="52"/>
      <c r="E4" s="53"/>
    </row>
    <row r="5" spans="1:12" s="49" customFormat="1" ht="13.2" x14ac:dyDescent="0.25">
      <c r="A5" s="51"/>
      <c r="B5" s="437"/>
      <c r="D5" s="52"/>
      <c r="E5" s="53"/>
    </row>
    <row r="6" spans="1:12" s="60" customFormat="1" x14ac:dyDescent="0.3">
      <c r="A6" s="56" t="s">
        <v>9</v>
      </c>
      <c r="B6" s="438"/>
      <c r="C6" s="57"/>
      <c r="D6" s="58"/>
      <c r="E6" s="59"/>
      <c r="F6" s="57"/>
      <c r="G6" s="57"/>
      <c r="H6" s="57"/>
    </row>
    <row r="7" spans="1:12" s="60" customFormat="1" ht="41.4" x14ac:dyDescent="0.3">
      <c r="A7" s="200" t="s">
        <v>10</v>
      </c>
      <c r="B7" s="439" t="s">
        <v>1</v>
      </c>
      <c r="C7" s="190"/>
      <c r="D7" s="202" t="s">
        <v>12</v>
      </c>
      <c r="E7" s="191" t="s">
        <v>11</v>
      </c>
      <c r="F7" s="192" t="s">
        <v>178</v>
      </c>
      <c r="G7" s="192" t="s">
        <v>179</v>
      </c>
      <c r="H7" s="193" t="s">
        <v>13</v>
      </c>
      <c r="I7" s="61"/>
    </row>
    <row r="8" spans="1:12" s="49" customFormat="1" x14ac:dyDescent="0.25">
      <c r="A8" s="194"/>
      <c r="B8" s="203" t="s">
        <v>1078</v>
      </c>
      <c r="C8" s="195"/>
      <c r="D8" s="204"/>
      <c r="E8" s="197"/>
      <c r="F8" s="198"/>
      <c r="G8" s="198"/>
      <c r="H8" s="199"/>
      <c r="I8" s="64"/>
    </row>
    <row r="9" spans="1:12" s="60" customFormat="1" x14ac:dyDescent="0.3">
      <c r="A9" s="65"/>
      <c r="B9" s="187"/>
      <c r="C9" s="66"/>
      <c r="D9" s="67"/>
      <c r="E9" s="68"/>
      <c r="F9" s="69"/>
      <c r="G9" s="69"/>
      <c r="H9" s="70"/>
      <c r="I9" s="61"/>
      <c r="L9" s="60" t="s">
        <v>72</v>
      </c>
    </row>
    <row r="10" spans="1:12" s="60" customFormat="1" x14ac:dyDescent="0.3">
      <c r="A10" s="65"/>
      <c r="B10" s="182"/>
      <c r="C10" s="66"/>
      <c r="D10" s="67"/>
      <c r="E10" s="68"/>
      <c r="F10" s="69"/>
      <c r="G10" s="69"/>
      <c r="H10" s="127" t="str">
        <f>+IF(D10="","",(D10*F10+D10*G10))</f>
        <v/>
      </c>
      <c r="I10" s="61"/>
    </row>
    <row r="11" spans="1:12" s="60" customFormat="1" x14ac:dyDescent="0.3">
      <c r="A11" s="65" t="s">
        <v>15</v>
      </c>
      <c r="B11" s="182" t="s">
        <v>73</v>
      </c>
      <c r="C11" s="165"/>
      <c r="D11" s="166"/>
      <c r="E11" s="76"/>
      <c r="F11" s="167"/>
      <c r="G11" s="167"/>
      <c r="H11" s="127" t="str">
        <f t="shared" ref="H11:H62" si="0">+IF(D11="","",(D11*F11+D11*G11))</f>
        <v/>
      </c>
      <c r="I11" s="61"/>
    </row>
    <row r="12" spans="1:12" s="60" customFormat="1" ht="27.6" x14ac:dyDescent="0.3">
      <c r="A12" s="65"/>
      <c r="B12" s="168" t="s">
        <v>74</v>
      </c>
      <c r="C12" s="165"/>
      <c r="D12" s="166"/>
      <c r="E12" s="76"/>
      <c r="F12" s="167"/>
      <c r="G12" s="167"/>
      <c r="H12" s="127" t="str">
        <f t="shared" si="0"/>
        <v/>
      </c>
      <c r="I12" s="61"/>
    </row>
    <row r="13" spans="1:12" s="60" customFormat="1" ht="27.6" x14ac:dyDescent="0.3">
      <c r="A13" s="65"/>
      <c r="B13" s="177" t="s">
        <v>75</v>
      </c>
      <c r="C13" s="165"/>
      <c r="D13" s="166"/>
      <c r="E13" s="76"/>
      <c r="F13" s="167"/>
      <c r="G13" s="167"/>
      <c r="H13" s="127" t="str">
        <f t="shared" si="0"/>
        <v/>
      </c>
      <c r="I13" s="61"/>
    </row>
    <row r="14" spans="1:12" s="60" customFormat="1" ht="41.4" x14ac:dyDescent="0.3">
      <c r="A14" s="65"/>
      <c r="B14" s="177" t="s">
        <v>76</v>
      </c>
      <c r="C14" s="165"/>
      <c r="D14" s="166"/>
      <c r="E14" s="76"/>
      <c r="F14" s="167"/>
      <c r="G14" s="167"/>
      <c r="H14" s="127" t="str">
        <f t="shared" si="0"/>
        <v/>
      </c>
      <c r="I14" s="61"/>
    </row>
    <row r="15" spans="1:12" s="60" customFormat="1" ht="27.6" x14ac:dyDescent="0.3">
      <c r="A15" s="65"/>
      <c r="B15" s="177" t="s">
        <v>77</v>
      </c>
      <c r="C15" s="165"/>
      <c r="D15" s="166"/>
      <c r="E15" s="76"/>
      <c r="F15" s="167"/>
      <c r="G15" s="167"/>
      <c r="H15" s="127" t="str">
        <f t="shared" si="0"/>
        <v/>
      </c>
      <c r="I15" s="61"/>
    </row>
    <row r="16" spans="1:12" s="60" customFormat="1" ht="27.6" x14ac:dyDescent="0.3">
      <c r="A16" s="65"/>
      <c r="B16" s="177" t="s">
        <v>78</v>
      </c>
      <c r="C16" s="165"/>
      <c r="D16" s="166"/>
      <c r="E16" s="76"/>
      <c r="F16" s="167"/>
      <c r="G16" s="167"/>
      <c r="H16" s="127" t="str">
        <f t="shared" si="0"/>
        <v/>
      </c>
      <c r="I16" s="61"/>
    </row>
    <row r="17" spans="1:9" s="60" customFormat="1" ht="27.6" x14ac:dyDescent="0.3">
      <c r="A17" s="65"/>
      <c r="B17" s="177" t="s">
        <v>79</v>
      </c>
      <c r="C17" s="165"/>
      <c r="D17" s="166"/>
      <c r="E17" s="76"/>
      <c r="F17" s="167"/>
      <c r="G17" s="167"/>
      <c r="H17" s="127" t="str">
        <f t="shared" si="0"/>
        <v/>
      </c>
      <c r="I17" s="61"/>
    </row>
    <row r="18" spans="1:9" s="60" customFormat="1" ht="41.4" x14ac:dyDescent="0.3">
      <c r="A18" s="65"/>
      <c r="B18" s="177" t="s">
        <v>669</v>
      </c>
      <c r="C18" s="165"/>
      <c r="D18" s="166"/>
      <c r="E18" s="76"/>
      <c r="F18" s="167"/>
      <c r="G18" s="167"/>
      <c r="H18" s="127" t="str">
        <f t="shared" si="0"/>
        <v/>
      </c>
      <c r="I18" s="61"/>
    </row>
    <row r="19" spans="1:9" s="60" customFormat="1" x14ac:dyDescent="0.3">
      <c r="A19" s="65"/>
      <c r="B19" s="183"/>
      <c r="C19" s="165"/>
      <c r="D19" s="166"/>
      <c r="E19" s="76"/>
      <c r="F19" s="167"/>
      <c r="G19" s="167"/>
      <c r="H19" s="127" t="str">
        <f t="shared" si="0"/>
        <v/>
      </c>
      <c r="I19" s="61"/>
    </row>
    <row r="20" spans="1:9" s="60" customFormat="1" x14ac:dyDescent="0.3">
      <c r="A20" s="65" t="s">
        <v>20</v>
      </c>
      <c r="B20" s="182" t="s">
        <v>80</v>
      </c>
      <c r="C20" s="165"/>
      <c r="D20" s="166"/>
      <c r="E20" s="76"/>
      <c r="F20" s="167"/>
      <c r="G20" s="167"/>
      <c r="H20" s="127" t="str">
        <f t="shared" si="0"/>
        <v/>
      </c>
      <c r="I20" s="61"/>
    </row>
    <row r="21" spans="1:9" s="60" customFormat="1" ht="15" x14ac:dyDescent="0.3">
      <c r="A21" s="71" t="s">
        <v>22</v>
      </c>
      <c r="B21" s="177" t="s">
        <v>262</v>
      </c>
      <c r="C21" s="165"/>
      <c r="D21" s="75">
        <v>28.76</v>
      </c>
      <c r="E21" s="169" t="s">
        <v>81</v>
      </c>
      <c r="F21" s="167"/>
      <c r="G21" s="167"/>
      <c r="H21" s="127">
        <f>+IF(D21="","",(D21*F21+D21*G21))</f>
        <v>0</v>
      </c>
      <c r="I21" s="61"/>
    </row>
    <row r="22" spans="1:9" s="60" customFormat="1" ht="15" x14ac:dyDescent="0.3">
      <c r="A22" s="71" t="s">
        <v>82</v>
      </c>
      <c r="B22" s="177" t="s">
        <v>263</v>
      </c>
      <c r="C22" s="165"/>
      <c r="D22" s="75">
        <v>28.76</v>
      </c>
      <c r="E22" s="169" t="s">
        <v>81</v>
      </c>
      <c r="F22" s="167"/>
      <c r="G22" s="167"/>
      <c r="H22" s="127">
        <f t="shared" si="0"/>
        <v>0</v>
      </c>
      <c r="I22" s="61"/>
    </row>
    <row r="23" spans="1:9" s="60" customFormat="1" ht="15" x14ac:dyDescent="0.3">
      <c r="A23" s="71" t="s">
        <v>83</v>
      </c>
      <c r="B23" s="177" t="s">
        <v>264</v>
      </c>
      <c r="C23" s="165"/>
      <c r="D23" s="75">
        <v>28.76</v>
      </c>
      <c r="E23" s="169" t="s">
        <v>81</v>
      </c>
      <c r="F23" s="167"/>
      <c r="G23" s="167"/>
      <c r="H23" s="127">
        <f t="shared" si="0"/>
        <v>0</v>
      </c>
      <c r="I23" s="61"/>
    </row>
    <row r="24" spans="1:9" s="60" customFormat="1" ht="15" x14ac:dyDescent="0.3">
      <c r="A24" s="71" t="s">
        <v>84</v>
      </c>
      <c r="B24" s="177" t="s">
        <v>281</v>
      </c>
      <c r="C24" s="165"/>
      <c r="D24" s="75">
        <f>1.21*3</f>
        <v>3.63</v>
      </c>
      <c r="E24" s="169" t="s">
        <v>81</v>
      </c>
      <c r="F24" s="167"/>
      <c r="G24" s="167"/>
      <c r="H24" s="127">
        <f t="shared" si="0"/>
        <v>0</v>
      </c>
      <c r="I24" s="61"/>
    </row>
    <row r="25" spans="1:9" s="60" customFormat="1" ht="15" x14ac:dyDescent="0.3">
      <c r="A25" s="71" t="s">
        <v>184</v>
      </c>
      <c r="B25" s="413" t="s">
        <v>261</v>
      </c>
      <c r="C25" s="165"/>
      <c r="D25" s="75">
        <f>0.63*3</f>
        <v>1.8900000000000001</v>
      </c>
      <c r="E25" s="169" t="s">
        <v>81</v>
      </c>
      <c r="F25" s="167"/>
      <c r="G25" s="167"/>
      <c r="H25" s="127">
        <f t="shared" si="0"/>
        <v>0</v>
      </c>
      <c r="I25" s="61"/>
    </row>
    <row r="26" spans="1:9" s="60" customFormat="1" x14ac:dyDescent="0.3">
      <c r="A26" s="65"/>
      <c r="B26" s="413"/>
      <c r="C26" s="165"/>
      <c r="D26" s="166"/>
      <c r="E26" s="76"/>
      <c r="F26" s="167"/>
      <c r="G26" s="167"/>
      <c r="H26" s="127" t="str">
        <f t="shared" si="0"/>
        <v/>
      </c>
      <c r="I26" s="61"/>
    </row>
    <row r="27" spans="1:9" s="60" customFormat="1" x14ac:dyDescent="0.3">
      <c r="A27" s="65" t="s">
        <v>24</v>
      </c>
      <c r="B27" s="182" t="s">
        <v>85</v>
      </c>
      <c r="C27" s="165"/>
      <c r="D27" s="166"/>
      <c r="E27" s="76"/>
      <c r="F27" s="167"/>
      <c r="G27" s="167"/>
      <c r="H27" s="127" t="str">
        <f t="shared" si="0"/>
        <v/>
      </c>
      <c r="I27" s="61"/>
    </row>
    <row r="28" spans="1:9" s="60" customFormat="1" x14ac:dyDescent="0.3">
      <c r="A28" s="65"/>
      <c r="B28" s="182" t="s">
        <v>667</v>
      </c>
      <c r="C28" s="165"/>
      <c r="D28" s="166"/>
      <c r="E28" s="170"/>
      <c r="F28" s="167"/>
      <c r="G28" s="167"/>
      <c r="H28" s="127" t="str">
        <f t="shared" si="0"/>
        <v/>
      </c>
      <c r="I28" s="61"/>
    </row>
    <row r="29" spans="1:9" s="60" customFormat="1" ht="15" x14ac:dyDescent="0.3">
      <c r="A29" s="71" t="s">
        <v>26</v>
      </c>
      <c r="B29" s="177" t="s">
        <v>265</v>
      </c>
      <c r="C29" s="165"/>
      <c r="D29" s="75">
        <v>5.54</v>
      </c>
      <c r="E29" s="169" t="s">
        <v>81</v>
      </c>
      <c r="F29" s="167"/>
      <c r="G29" s="167"/>
      <c r="H29" s="127">
        <f t="shared" si="0"/>
        <v>0</v>
      </c>
      <c r="I29" s="61"/>
    </row>
    <row r="30" spans="1:9" s="60" customFormat="1" ht="15" x14ac:dyDescent="0.3">
      <c r="A30" s="71" t="s">
        <v>28</v>
      </c>
      <c r="B30" s="177" t="s">
        <v>266</v>
      </c>
      <c r="C30" s="165"/>
      <c r="D30" s="411">
        <v>5.54</v>
      </c>
      <c r="E30" s="169" t="s">
        <v>81</v>
      </c>
      <c r="F30" s="167"/>
      <c r="G30" s="167"/>
      <c r="H30" s="127">
        <f t="shared" si="0"/>
        <v>0</v>
      </c>
      <c r="I30" s="61"/>
    </row>
    <row r="31" spans="1:9" s="60" customFormat="1" ht="15" x14ac:dyDescent="0.3">
      <c r="A31" s="71" t="s">
        <v>30</v>
      </c>
      <c r="B31" s="177" t="s">
        <v>267</v>
      </c>
      <c r="C31" s="165"/>
      <c r="D31" s="411">
        <v>5.54</v>
      </c>
      <c r="E31" s="169" t="s">
        <v>81</v>
      </c>
      <c r="F31" s="167"/>
      <c r="G31" s="167"/>
      <c r="H31" s="127">
        <f t="shared" si="0"/>
        <v>0</v>
      </c>
      <c r="I31" s="61"/>
    </row>
    <row r="32" spans="1:9" s="60" customFormat="1" ht="15" x14ac:dyDescent="0.3">
      <c r="A32" s="71" t="s">
        <v>32</v>
      </c>
      <c r="B32" s="177" t="s">
        <v>313</v>
      </c>
      <c r="C32" s="165"/>
      <c r="D32" s="75">
        <f>0.12*3</f>
        <v>0.36</v>
      </c>
      <c r="E32" s="169" t="s">
        <v>81</v>
      </c>
      <c r="F32" s="167"/>
      <c r="G32" s="167"/>
      <c r="H32" s="127">
        <f t="shared" si="0"/>
        <v>0</v>
      </c>
      <c r="I32" s="61"/>
    </row>
    <row r="33" spans="1:9" s="60" customFormat="1" ht="15" x14ac:dyDescent="0.3">
      <c r="A33" s="71" t="s">
        <v>33</v>
      </c>
      <c r="B33" s="413" t="s">
        <v>312</v>
      </c>
      <c r="C33" s="165"/>
      <c r="D33" s="75">
        <f>0.1*3</f>
        <v>0.30000000000000004</v>
      </c>
      <c r="E33" s="169" t="s">
        <v>81</v>
      </c>
      <c r="F33" s="167"/>
      <c r="G33" s="167"/>
      <c r="H33" s="127">
        <f t="shared" si="0"/>
        <v>0</v>
      </c>
      <c r="I33" s="61"/>
    </row>
    <row r="34" spans="1:9" s="60" customFormat="1" x14ac:dyDescent="0.3">
      <c r="A34" s="71"/>
      <c r="B34" s="413"/>
      <c r="C34" s="165"/>
      <c r="D34" s="75"/>
      <c r="E34" s="171"/>
      <c r="F34" s="167"/>
      <c r="G34" s="167"/>
      <c r="H34" s="127" t="str">
        <f t="shared" si="0"/>
        <v/>
      </c>
      <c r="I34" s="61"/>
    </row>
    <row r="35" spans="1:9" s="60" customFormat="1" x14ac:dyDescent="0.3">
      <c r="A35" s="71"/>
      <c r="B35" s="182" t="s">
        <v>668</v>
      </c>
      <c r="C35" s="165"/>
      <c r="D35" s="75"/>
      <c r="E35" s="76"/>
      <c r="F35" s="167"/>
      <c r="G35" s="167"/>
      <c r="H35" s="127" t="str">
        <f t="shared" si="0"/>
        <v/>
      </c>
      <c r="I35" s="61"/>
    </row>
    <row r="36" spans="1:9" s="60" customFormat="1" ht="15" x14ac:dyDescent="0.3">
      <c r="A36" s="71" t="s">
        <v>34</v>
      </c>
      <c r="B36" s="177" t="s">
        <v>664</v>
      </c>
      <c r="C36" s="165"/>
      <c r="D36" s="75">
        <v>8.8000000000000007</v>
      </c>
      <c r="E36" s="169" t="s">
        <v>81</v>
      </c>
      <c r="F36" s="167"/>
      <c r="G36" s="167"/>
      <c r="H36" s="127">
        <f t="shared" si="0"/>
        <v>0</v>
      </c>
      <c r="I36" s="61"/>
    </row>
    <row r="37" spans="1:9" s="60" customFormat="1" ht="15" x14ac:dyDescent="0.3">
      <c r="A37" s="71" t="s">
        <v>36</v>
      </c>
      <c r="B37" s="177" t="s">
        <v>665</v>
      </c>
      <c r="C37" s="165"/>
      <c r="D37" s="411">
        <v>8.8000000000000007</v>
      </c>
      <c r="E37" s="169" t="s">
        <v>81</v>
      </c>
      <c r="F37" s="167"/>
      <c r="G37" s="167"/>
      <c r="H37" s="127">
        <f t="shared" si="0"/>
        <v>0</v>
      </c>
      <c r="I37" s="61"/>
    </row>
    <row r="38" spans="1:9" s="60" customFormat="1" ht="15" x14ac:dyDescent="0.3">
      <c r="A38" s="71" t="s">
        <v>86</v>
      </c>
      <c r="B38" s="177" t="s">
        <v>666</v>
      </c>
      <c r="C38" s="165"/>
      <c r="D38" s="411">
        <v>8.8000000000000007</v>
      </c>
      <c r="E38" s="169" t="s">
        <v>81</v>
      </c>
      <c r="F38" s="167"/>
      <c r="G38" s="167"/>
      <c r="H38" s="127">
        <f t="shared" si="0"/>
        <v>0</v>
      </c>
      <c r="I38" s="61"/>
    </row>
    <row r="39" spans="1:9" s="60" customFormat="1" ht="15" x14ac:dyDescent="0.3">
      <c r="A39" s="71" t="s">
        <v>277</v>
      </c>
      <c r="B39" s="177" t="s">
        <v>314</v>
      </c>
      <c r="C39" s="165"/>
      <c r="D39" s="75">
        <f>1.03*3</f>
        <v>3.09</v>
      </c>
      <c r="E39" s="169" t="s">
        <v>81</v>
      </c>
      <c r="F39" s="167"/>
      <c r="G39" s="167"/>
      <c r="H39" s="127">
        <f t="shared" si="0"/>
        <v>0</v>
      </c>
      <c r="I39" s="61"/>
    </row>
    <row r="40" spans="1:9" s="60" customFormat="1" ht="15" x14ac:dyDescent="0.3">
      <c r="A40" s="71" t="s">
        <v>278</v>
      </c>
      <c r="B40" s="413" t="s">
        <v>315</v>
      </c>
      <c r="C40" s="165"/>
      <c r="D40" s="75">
        <f>1.18*3</f>
        <v>3.54</v>
      </c>
      <c r="E40" s="169" t="s">
        <v>81</v>
      </c>
      <c r="F40" s="167"/>
      <c r="G40" s="167"/>
      <c r="H40" s="127">
        <f t="shared" si="0"/>
        <v>0</v>
      </c>
      <c r="I40" s="61"/>
    </row>
    <row r="41" spans="1:9" s="60" customFormat="1" x14ac:dyDescent="0.3">
      <c r="A41" s="65"/>
      <c r="B41" s="413"/>
      <c r="C41" s="165"/>
      <c r="D41" s="166"/>
      <c r="E41" s="76"/>
      <c r="F41" s="167"/>
      <c r="G41" s="167"/>
      <c r="H41" s="127" t="str">
        <f t="shared" si="0"/>
        <v/>
      </c>
      <c r="I41" s="61"/>
    </row>
    <row r="42" spans="1:9" s="60" customFormat="1" x14ac:dyDescent="0.3">
      <c r="A42" s="65" t="s">
        <v>37</v>
      </c>
      <c r="B42" s="182" t="s">
        <v>87</v>
      </c>
      <c r="C42" s="165"/>
      <c r="D42" s="166"/>
      <c r="E42" s="76"/>
      <c r="F42" s="167"/>
      <c r="G42" s="167"/>
      <c r="H42" s="127" t="str">
        <f t="shared" si="0"/>
        <v/>
      </c>
      <c r="I42" s="61"/>
    </row>
    <row r="43" spans="1:9" s="60" customFormat="1" ht="15" x14ac:dyDescent="0.3">
      <c r="A43" s="71" t="s">
        <v>39</v>
      </c>
      <c r="B43" s="177" t="s">
        <v>268</v>
      </c>
      <c r="C43" s="165"/>
      <c r="D43" s="75">
        <v>11.63</v>
      </c>
      <c r="E43" s="169" t="s">
        <v>88</v>
      </c>
      <c r="F43" s="167"/>
      <c r="G43" s="167"/>
      <c r="H43" s="127">
        <f t="shared" si="0"/>
        <v>0</v>
      </c>
      <c r="I43" s="61"/>
    </row>
    <row r="44" spans="1:9" s="60" customFormat="1" ht="15" x14ac:dyDescent="0.3">
      <c r="A44" s="71" t="s">
        <v>89</v>
      </c>
      <c r="B44" s="177" t="s">
        <v>269</v>
      </c>
      <c r="C44" s="165"/>
      <c r="D44" s="411">
        <v>11.63</v>
      </c>
      <c r="E44" s="169" t="s">
        <v>88</v>
      </c>
      <c r="F44" s="167"/>
      <c r="G44" s="167"/>
      <c r="H44" s="127">
        <f t="shared" si="0"/>
        <v>0</v>
      </c>
      <c r="I44" s="61"/>
    </row>
    <row r="45" spans="1:9" s="60" customFormat="1" ht="15" x14ac:dyDescent="0.3">
      <c r="A45" s="71" t="s">
        <v>90</v>
      </c>
      <c r="B45" s="177" t="s">
        <v>270</v>
      </c>
      <c r="C45" s="165"/>
      <c r="D45" s="411">
        <v>11.63</v>
      </c>
      <c r="E45" s="169" t="s">
        <v>88</v>
      </c>
      <c r="F45" s="167"/>
      <c r="G45" s="167"/>
      <c r="H45" s="127">
        <f t="shared" si="0"/>
        <v>0</v>
      </c>
      <c r="I45" s="61"/>
    </row>
    <row r="46" spans="1:9" s="60" customFormat="1" ht="15" x14ac:dyDescent="0.3">
      <c r="A46" s="71" t="s">
        <v>91</v>
      </c>
      <c r="B46" s="177" t="s">
        <v>316</v>
      </c>
      <c r="C46" s="165"/>
      <c r="D46" s="75">
        <f>2.16*3</f>
        <v>6.48</v>
      </c>
      <c r="E46" s="169" t="s">
        <v>88</v>
      </c>
      <c r="F46" s="167"/>
      <c r="G46" s="167"/>
      <c r="H46" s="127">
        <f t="shared" si="0"/>
        <v>0</v>
      </c>
      <c r="I46" s="61"/>
    </row>
    <row r="47" spans="1:9" s="60" customFormat="1" ht="15" x14ac:dyDescent="0.3">
      <c r="A47" s="71" t="s">
        <v>279</v>
      </c>
      <c r="B47" s="413" t="s">
        <v>317</v>
      </c>
      <c r="C47" s="165"/>
      <c r="D47" s="75">
        <f>19.72*3</f>
        <v>59.16</v>
      </c>
      <c r="E47" s="169" t="s">
        <v>88</v>
      </c>
      <c r="F47" s="167"/>
      <c r="G47" s="167"/>
      <c r="H47" s="127">
        <f t="shared" si="0"/>
        <v>0</v>
      </c>
      <c r="I47" s="61"/>
    </row>
    <row r="48" spans="1:9" s="60" customFormat="1" x14ac:dyDescent="0.3">
      <c r="A48" s="71"/>
      <c r="B48" s="177"/>
      <c r="C48" s="165"/>
      <c r="D48" s="75"/>
      <c r="E48" s="76"/>
      <c r="F48" s="167"/>
      <c r="G48" s="167"/>
      <c r="H48" s="127" t="str">
        <f t="shared" si="0"/>
        <v/>
      </c>
      <c r="I48" s="61"/>
    </row>
    <row r="49" spans="1:9" s="60" customFormat="1" x14ac:dyDescent="0.3">
      <c r="A49" s="65" t="s">
        <v>41</v>
      </c>
      <c r="B49" s="184" t="s">
        <v>92</v>
      </c>
      <c r="C49" s="165"/>
      <c r="D49" s="75"/>
      <c r="E49" s="76"/>
      <c r="F49" s="167"/>
      <c r="G49" s="167"/>
      <c r="H49" s="127" t="str">
        <f t="shared" si="0"/>
        <v/>
      </c>
      <c r="I49" s="61"/>
    </row>
    <row r="50" spans="1:9" s="60" customFormat="1" ht="15" x14ac:dyDescent="0.3">
      <c r="A50" s="71" t="s">
        <v>43</v>
      </c>
      <c r="B50" s="177" t="s">
        <v>271</v>
      </c>
      <c r="C50" s="165"/>
      <c r="D50" s="75">
        <v>48.18</v>
      </c>
      <c r="E50" s="169" t="s">
        <v>88</v>
      </c>
      <c r="F50" s="167"/>
      <c r="G50" s="167"/>
      <c r="H50" s="127">
        <f t="shared" si="0"/>
        <v>0</v>
      </c>
      <c r="I50" s="61"/>
    </row>
    <row r="51" spans="1:9" s="60" customFormat="1" ht="15" x14ac:dyDescent="0.3">
      <c r="A51" s="71" t="s">
        <v>93</v>
      </c>
      <c r="B51" s="177" t="s">
        <v>272</v>
      </c>
      <c r="C51" s="165"/>
      <c r="D51" s="411">
        <v>48.18</v>
      </c>
      <c r="E51" s="169" t="s">
        <v>88</v>
      </c>
      <c r="F51" s="167"/>
      <c r="G51" s="167"/>
      <c r="H51" s="127">
        <f t="shared" si="0"/>
        <v>0</v>
      </c>
      <c r="I51" s="61"/>
    </row>
    <row r="52" spans="1:9" s="60" customFormat="1" ht="15" x14ac:dyDescent="0.3">
      <c r="A52" s="71" t="s">
        <v>94</v>
      </c>
      <c r="B52" s="177" t="s">
        <v>273</v>
      </c>
      <c r="C52" s="165"/>
      <c r="D52" s="411">
        <v>48.18</v>
      </c>
      <c r="E52" s="169" t="s">
        <v>88</v>
      </c>
      <c r="F52" s="167"/>
      <c r="G52" s="167"/>
      <c r="H52" s="127">
        <f t="shared" si="0"/>
        <v>0</v>
      </c>
      <c r="I52" s="61"/>
    </row>
    <row r="53" spans="1:9" s="60" customFormat="1" x14ac:dyDescent="0.3">
      <c r="A53" s="71"/>
      <c r="B53" s="177"/>
      <c r="C53" s="165"/>
      <c r="D53" s="75"/>
      <c r="E53" s="76"/>
      <c r="F53" s="167"/>
      <c r="G53" s="167"/>
      <c r="H53" s="127" t="str">
        <f t="shared" si="0"/>
        <v/>
      </c>
      <c r="I53" s="61"/>
    </row>
    <row r="54" spans="1:9" s="60" customFormat="1" x14ac:dyDescent="0.3">
      <c r="A54" s="65" t="s">
        <v>95</v>
      </c>
      <c r="B54" s="185" t="s">
        <v>96</v>
      </c>
      <c r="C54" s="165"/>
      <c r="D54" s="75"/>
      <c r="E54" s="76"/>
      <c r="F54" s="167"/>
      <c r="G54" s="167"/>
      <c r="H54" s="127" t="str">
        <f t="shared" si="0"/>
        <v/>
      </c>
      <c r="I54" s="61"/>
    </row>
    <row r="55" spans="1:9" s="60" customFormat="1" ht="15" x14ac:dyDescent="0.3">
      <c r="A55" s="71" t="s">
        <v>97</v>
      </c>
      <c r="B55" s="177" t="s">
        <v>274</v>
      </c>
      <c r="C55" s="165"/>
      <c r="D55" s="75">
        <v>46.03</v>
      </c>
      <c r="E55" s="169" t="s">
        <v>88</v>
      </c>
      <c r="F55" s="167"/>
      <c r="G55" s="167"/>
      <c r="H55" s="127">
        <f t="shared" si="0"/>
        <v>0</v>
      </c>
      <c r="I55" s="61"/>
    </row>
    <row r="56" spans="1:9" s="60" customFormat="1" ht="15" x14ac:dyDescent="0.3">
      <c r="A56" s="71" t="s">
        <v>98</v>
      </c>
      <c r="B56" s="177" t="s">
        <v>275</v>
      </c>
      <c r="C56" s="165"/>
      <c r="D56" s="411">
        <v>46.03</v>
      </c>
      <c r="E56" s="169" t="s">
        <v>88</v>
      </c>
      <c r="F56" s="167"/>
      <c r="G56" s="167"/>
      <c r="H56" s="127">
        <f t="shared" si="0"/>
        <v>0</v>
      </c>
      <c r="I56" s="61"/>
    </row>
    <row r="57" spans="1:9" s="60" customFormat="1" ht="15" x14ac:dyDescent="0.3">
      <c r="A57" s="71" t="s">
        <v>99</v>
      </c>
      <c r="B57" s="177" t="s">
        <v>276</v>
      </c>
      <c r="C57" s="165"/>
      <c r="D57" s="411">
        <v>46.03</v>
      </c>
      <c r="E57" s="169" t="s">
        <v>88</v>
      </c>
      <c r="F57" s="167"/>
      <c r="G57" s="167"/>
      <c r="H57" s="127">
        <f t="shared" si="0"/>
        <v>0</v>
      </c>
      <c r="I57" s="61"/>
    </row>
    <row r="58" spans="1:9" s="60" customFormat="1" ht="15" x14ac:dyDescent="0.3">
      <c r="A58" s="71" t="s">
        <v>100</v>
      </c>
      <c r="B58" s="177" t="s">
        <v>318</v>
      </c>
      <c r="C58" s="165"/>
      <c r="D58" s="75">
        <f>2.92*3</f>
        <v>8.76</v>
      </c>
      <c r="E58" s="169" t="s">
        <v>88</v>
      </c>
      <c r="F58" s="167"/>
      <c r="G58" s="167"/>
      <c r="H58" s="127">
        <f t="shared" si="0"/>
        <v>0</v>
      </c>
      <c r="I58" s="61"/>
    </row>
    <row r="59" spans="1:9" s="60" customFormat="1" ht="15" x14ac:dyDescent="0.3">
      <c r="A59" s="71" t="s">
        <v>280</v>
      </c>
      <c r="B59" s="413" t="s">
        <v>319</v>
      </c>
      <c r="C59" s="165"/>
      <c r="D59" s="75">
        <f>4.83*3</f>
        <v>14.49</v>
      </c>
      <c r="E59" s="169" t="s">
        <v>88</v>
      </c>
      <c r="F59" s="167"/>
      <c r="G59" s="167"/>
      <c r="H59" s="127">
        <f t="shared" si="0"/>
        <v>0</v>
      </c>
      <c r="I59" s="61"/>
    </row>
    <row r="60" spans="1:9" s="60" customFormat="1" x14ac:dyDescent="0.3">
      <c r="A60" s="71"/>
      <c r="B60" s="413"/>
      <c r="C60" s="165"/>
      <c r="D60" s="75"/>
      <c r="E60" s="171"/>
      <c r="F60" s="167"/>
      <c r="G60" s="167"/>
      <c r="H60" s="127" t="str">
        <f t="shared" si="0"/>
        <v/>
      </c>
      <c r="I60" s="61"/>
    </row>
    <row r="61" spans="1:9" s="60" customFormat="1" x14ac:dyDescent="0.3">
      <c r="A61" s="65" t="s">
        <v>101</v>
      </c>
      <c r="B61" s="185" t="s">
        <v>282</v>
      </c>
      <c r="C61" s="165"/>
      <c r="D61" s="75"/>
      <c r="E61" s="171"/>
      <c r="F61" s="167"/>
      <c r="G61" s="167"/>
      <c r="H61" s="127" t="str">
        <f t="shared" si="0"/>
        <v/>
      </c>
      <c r="I61" s="61"/>
    </row>
    <row r="62" spans="1:9" s="60" customFormat="1" ht="41.4" x14ac:dyDescent="0.3">
      <c r="A62" s="71"/>
      <c r="B62" s="413" t="s">
        <v>672</v>
      </c>
      <c r="C62" s="165"/>
      <c r="D62" s="75"/>
      <c r="E62" s="171"/>
      <c r="F62" s="167"/>
      <c r="G62" s="167"/>
      <c r="H62" s="127" t="str">
        <f t="shared" si="0"/>
        <v/>
      </c>
      <c r="I62" s="61"/>
    </row>
    <row r="63" spans="1:9" s="60" customFormat="1" x14ac:dyDescent="0.3">
      <c r="A63" s="71" t="s">
        <v>286</v>
      </c>
      <c r="B63" s="413" t="s">
        <v>283</v>
      </c>
      <c r="C63" s="165"/>
      <c r="D63" s="75">
        <v>23</v>
      </c>
      <c r="E63" s="171" t="s">
        <v>112</v>
      </c>
      <c r="F63" s="167"/>
      <c r="G63" s="167"/>
      <c r="H63" s="127">
        <f t="shared" ref="H63:H75" si="1">+IF(D63="","",(D63*F63+D63*G63))</f>
        <v>0</v>
      </c>
      <c r="I63" s="61"/>
    </row>
    <row r="64" spans="1:9" s="60" customFormat="1" x14ac:dyDescent="0.3">
      <c r="A64" s="71" t="s">
        <v>287</v>
      </c>
      <c r="B64" s="413" t="s">
        <v>284</v>
      </c>
      <c r="C64" s="165"/>
      <c r="D64" s="75">
        <v>21</v>
      </c>
      <c r="E64" s="171" t="s">
        <v>112</v>
      </c>
      <c r="F64" s="167"/>
      <c r="G64" s="167"/>
      <c r="H64" s="127">
        <f t="shared" si="1"/>
        <v>0</v>
      </c>
      <c r="I64" s="61"/>
    </row>
    <row r="65" spans="1:9" s="60" customFormat="1" x14ac:dyDescent="0.3">
      <c r="A65" s="71" t="s">
        <v>288</v>
      </c>
      <c r="B65" s="413" t="s">
        <v>285</v>
      </c>
      <c r="C65" s="165"/>
      <c r="D65" s="75">
        <v>21</v>
      </c>
      <c r="E65" s="171" t="s">
        <v>112</v>
      </c>
      <c r="F65" s="167"/>
      <c r="G65" s="167"/>
      <c r="H65" s="127">
        <f t="shared" si="1"/>
        <v>0</v>
      </c>
      <c r="I65" s="61"/>
    </row>
    <row r="66" spans="1:9" s="60" customFormat="1" x14ac:dyDescent="0.3">
      <c r="A66" s="71"/>
      <c r="B66" s="413"/>
      <c r="C66" s="165"/>
      <c r="D66" s="75"/>
      <c r="E66" s="171"/>
      <c r="F66" s="167"/>
      <c r="G66" s="167"/>
      <c r="H66" s="127" t="str">
        <f t="shared" si="1"/>
        <v/>
      </c>
      <c r="I66" s="61"/>
    </row>
    <row r="67" spans="1:9" s="60" customFormat="1" x14ac:dyDescent="0.3">
      <c r="A67" s="65" t="s">
        <v>320</v>
      </c>
      <c r="B67" s="182" t="s">
        <v>104</v>
      </c>
      <c r="C67" s="165"/>
      <c r="D67" s="166"/>
      <c r="E67" s="76"/>
      <c r="F67" s="167"/>
      <c r="G67" s="167"/>
      <c r="H67" s="127" t="str">
        <f t="shared" si="1"/>
        <v/>
      </c>
      <c r="I67" s="61"/>
    </row>
    <row r="68" spans="1:9" s="110" customFormat="1" ht="27.6" x14ac:dyDescent="0.3">
      <c r="A68" s="71" t="s">
        <v>322</v>
      </c>
      <c r="B68" s="413" t="s">
        <v>321</v>
      </c>
      <c r="C68" s="165"/>
      <c r="D68" s="172">
        <v>3</v>
      </c>
      <c r="E68" s="173" t="s">
        <v>103</v>
      </c>
      <c r="F68" s="172"/>
      <c r="G68" s="172"/>
      <c r="H68" s="127">
        <f t="shared" si="1"/>
        <v>0</v>
      </c>
      <c r="I68" s="109"/>
    </row>
    <row r="69" spans="1:9" s="60" customFormat="1" x14ac:dyDescent="0.3">
      <c r="A69" s="71"/>
      <c r="B69" s="413"/>
      <c r="C69" s="165"/>
      <c r="D69" s="75"/>
      <c r="E69" s="171"/>
      <c r="F69" s="167"/>
      <c r="G69" s="167"/>
      <c r="H69" s="127" t="str">
        <f t="shared" si="1"/>
        <v/>
      </c>
      <c r="I69" s="61"/>
    </row>
    <row r="70" spans="1:9" s="60" customFormat="1" x14ac:dyDescent="0.3">
      <c r="A70" s="65" t="s">
        <v>327</v>
      </c>
      <c r="B70" s="182" t="s">
        <v>325</v>
      </c>
      <c r="C70" s="165"/>
      <c r="D70" s="75"/>
      <c r="E70" s="171"/>
      <c r="F70" s="167"/>
      <c r="G70" s="167"/>
      <c r="H70" s="127" t="str">
        <f t="shared" si="1"/>
        <v/>
      </c>
      <c r="I70" s="61"/>
    </row>
    <row r="71" spans="1:9" s="60" customFormat="1" x14ac:dyDescent="0.3">
      <c r="A71" s="71" t="s">
        <v>328</v>
      </c>
      <c r="B71" s="413" t="s">
        <v>324</v>
      </c>
      <c r="C71" s="165"/>
      <c r="D71" s="75">
        <v>12</v>
      </c>
      <c r="E71" s="76" t="s">
        <v>103</v>
      </c>
      <c r="F71" s="167"/>
      <c r="G71" s="167"/>
      <c r="H71" s="127">
        <f t="shared" si="1"/>
        <v>0</v>
      </c>
      <c r="I71" s="61"/>
    </row>
    <row r="72" spans="1:9" s="60" customFormat="1" x14ac:dyDescent="0.3">
      <c r="A72" s="71" t="s">
        <v>329</v>
      </c>
      <c r="B72" s="413" t="s">
        <v>326</v>
      </c>
      <c r="C72" s="165"/>
      <c r="D72" s="75">
        <v>6</v>
      </c>
      <c r="E72" s="76" t="s">
        <v>103</v>
      </c>
      <c r="F72" s="167"/>
      <c r="G72" s="167"/>
      <c r="H72" s="127">
        <f t="shared" si="1"/>
        <v>0</v>
      </c>
      <c r="I72" s="61"/>
    </row>
    <row r="73" spans="1:9" s="60" customFormat="1" x14ac:dyDescent="0.3">
      <c r="A73" s="71"/>
      <c r="B73" s="413"/>
      <c r="C73" s="165"/>
      <c r="D73" s="75"/>
      <c r="E73" s="76"/>
      <c r="F73" s="167"/>
      <c r="G73" s="167"/>
      <c r="H73" s="127" t="str">
        <f t="shared" si="1"/>
        <v/>
      </c>
      <c r="I73" s="61"/>
    </row>
    <row r="74" spans="1:9" s="60" customFormat="1" x14ac:dyDescent="0.3">
      <c r="A74" s="65" t="s">
        <v>330</v>
      </c>
      <c r="B74" s="182" t="s">
        <v>323</v>
      </c>
      <c r="C74" s="165"/>
      <c r="D74" s="166"/>
      <c r="E74" s="76"/>
      <c r="F74" s="167"/>
      <c r="G74" s="167"/>
      <c r="H74" s="127" t="str">
        <f t="shared" si="1"/>
        <v/>
      </c>
      <c r="I74" s="61"/>
    </row>
    <row r="75" spans="1:9" s="60" customFormat="1" ht="41.4" x14ac:dyDescent="0.3">
      <c r="A75" s="71" t="s">
        <v>331</v>
      </c>
      <c r="B75" s="168" t="s">
        <v>1111</v>
      </c>
      <c r="C75" s="165"/>
      <c r="D75" s="75">
        <v>1</v>
      </c>
      <c r="E75" s="76" t="s">
        <v>19</v>
      </c>
      <c r="F75" s="167"/>
      <c r="G75" s="167"/>
      <c r="H75" s="127">
        <f t="shared" si="1"/>
        <v>0</v>
      </c>
      <c r="I75" s="61"/>
    </row>
    <row r="76" spans="1:9" s="60" customFormat="1" x14ac:dyDescent="0.3">
      <c r="A76" s="71"/>
      <c r="B76" s="413"/>
      <c r="C76" s="165"/>
      <c r="D76" s="75"/>
      <c r="E76" s="171"/>
      <c r="F76" s="167"/>
      <c r="G76" s="167"/>
      <c r="H76" s="172"/>
      <c r="I76" s="61"/>
    </row>
    <row r="77" spans="1:9" s="49" customFormat="1" x14ac:dyDescent="0.25">
      <c r="A77" s="73" t="s">
        <v>332</v>
      </c>
      <c r="B77" s="63" t="s">
        <v>45</v>
      </c>
      <c r="C77" s="174"/>
      <c r="D77" s="175"/>
      <c r="E77" s="176"/>
      <c r="F77" s="29"/>
      <c r="G77" s="29"/>
      <c r="H77" s="122">
        <f>SUM(H12:H76)</f>
        <v>0</v>
      </c>
      <c r="I77" s="64"/>
    </row>
    <row r="78" spans="1:9" s="49" customFormat="1" x14ac:dyDescent="0.25">
      <c r="A78" s="62"/>
      <c r="B78" s="63" t="s">
        <v>675</v>
      </c>
      <c r="C78" s="174"/>
      <c r="D78" s="175"/>
      <c r="E78" s="176"/>
      <c r="F78" s="29"/>
      <c r="G78" s="29"/>
      <c r="H78" s="30"/>
      <c r="I78" s="64"/>
    </row>
    <row r="79" spans="1:9" s="60" customFormat="1" x14ac:dyDescent="0.3">
      <c r="A79" s="65"/>
      <c r="B79" s="182"/>
      <c r="C79" s="165"/>
      <c r="D79" s="166"/>
      <c r="E79" s="76"/>
      <c r="F79" s="167"/>
      <c r="G79" s="167"/>
      <c r="H79" s="172"/>
      <c r="I79" s="61"/>
    </row>
    <row r="80" spans="1:9" s="60" customFormat="1" x14ac:dyDescent="0.3">
      <c r="A80" s="65" t="s">
        <v>47</v>
      </c>
      <c r="B80" s="182" t="s">
        <v>73</v>
      </c>
      <c r="C80" s="165"/>
      <c r="D80" s="166"/>
      <c r="E80" s="76"/>
      <c r="F80" s="167"/>
      <c r="G80" s="167"/>
      <c r="H80" s="172"/>
      <c r="I80" s="61"/>
    </row>
    <row r="81" spans="1:9" s="60" customFormat="1" ht="55.2" x14ac:dyDescent="0.3">
      <c r="A81" s="65"/>
      <c r="B81" s="177" t="s">
        <v>333</v>
      </c>
      <c r="C81" s="165"/>
      <c r="D81" s="166"/>
      <c r="E81" s="76"/>
      <c r="F81" s="167"/>
      <c r="G81" s="167"/>
      <c r="H81" s="127" t="str">
        <f t="shared" ref="H81:H111" si="2">+IF(D81="","",(D81*F81+D81*G81))</f>
        <v/>
      </c>
      <c r="I81" s="61"/>
    </row>
    <row r="82" spans="1:9" s="60" customFormat="1" x14ac:dyDescent="0.3">
      <c r="A82" s="65"/>
      <c r="B82" s="177" t="s">
        <v>127</v>
      </c>
      <c r="C82" s="165"/>
      <c r="D82" s="166"/>
      <c r="E82" s="76"/>
      <c r="F82" s="167"/>
      <c r="G82" s="167"/>
      <c r="H82" s="127" t="str">
        <f t="shared" si="2"/>
        <v/>
      </c>
      <c r="I82" s="61"/>
    </row>
    <row r="83" spans="1:9" s="60" customFormat="1" ht="27.6" x14ac:dyDescent="0.3">
      <c r="A83" s="65"/>
      <c r="B83" s="177" t="s">
        <v>128</v>
      </c>
      <c r="C83" s="165"/>
      <c r="D83" s="166"/>
      <c r="E83" s="76"/>
      <c r="F83" s="167"/>
      <c r="G83" s="167"/>
      <c r="H83" s="127" t="str">
        <f t="shared" si="2"/>
        <v/>
      </c>
      <c r="I83" s="61"/>
    </row>
    <row r="84" spans="1:9" s="60" customFormat="1" ht="27.6" x14ac:dyDescent="0.3">
      <c r="A84" s="65"/>
      <c r="B84" s="177" t="s">
        <v>129</v>
      </c>
      <c r="C84" s="165"/>
      <c r="D84" s="166"/>
      <c r="E84" s="76"/>
      <c r="F84" s="167"/>
      <c r="G84" s="167"/>
      <c r="H84" s="127" t="str">
        <f t="shared" si="2"/>
        <v/>
      </c>
      <c r="I84" s="61"/>
    </row>
    <row r="85" spans="1:9" s="60" customFormat="1" x14ac:dyDescent="0.3">
      <c r="A85" s="65"/>
      <c r="B85" s="177" t="s">
        <v>130</v>
      </c>
      <c r="C85" s="165"/>
      <c r="D85" s="166"/>
      <c r="E85" s="76"/>
      <c r="F85" s="167"/>
      <c r="G85" s="167"/>
      <c r="H85" s="127" t="str">
        <f t="shared" si="2"/>
        <v/>
      </c>
      <c r="I85" s="61"/>
    </row>
    <row r="86" spans="1:9" s="60" customFormat="1" ht="27.6" x14ac:dyDescent="0.3">
      <c r="A86" s="65"/>
      <c r="B86" s="177" t="s">
        <v>393</v>
      </c>
      <c r="C86" s="165"/>
      <c r="D86" s="166"/>
      <c r="E86" s="76"/>
      <c r="F86" s="167"/>
      <c r="G86" s="167"/>
      <c r="H86" s="127" t="str">
        <f t="shared" si="2"/>
        <v/>
      </c>
      <c r="I86" s="61"/>
    </row>
    <row r="87" spans="1:9" s="60" customFormat="1" x14ac:dyDescent="0.3">
      <c r="A87" s="65"/>
      <c r="B87" s="177" t="s">
        <v>131</v>
      </c>
      <c r="C87" s="165"/>
      <c r="D87" s="166"/>
      <c r="E87" s="76"/>
      <c r="F87" s="167"/>
      <c r="G87" s="167"/>
      <c r="H87" s="127" t="str">
        <f t="shared" si="2"/>
        <v/>
      </c>
      <c r="I87" s="61"/>
    </row>
    <row r="88" spans="1:9" s="60" customFormat="1" ht="27.6" x14ac:dyDescent="0.3">
      <c r="A88" s="65"/>
      <c r="B88" s="177" t="s">
        <v>673</v>
      </c>
      <c r="C88" s="165"/>
      <c r="D88" s="166"/>
      <c r="E88" s="76"/>
      <c r="F88" s="167"/>
      <c r="G88" s="167"/>
      <c r="H88" s="127" t="str">
        <f t="shared" si="2"/>
        <v/>
      </c>
      <c r="I88" s="61"/>
    </row>
    <row r="89" spans="1:9" s="60" customFormat="1" x14ac:dyDescent="0.3">
      <c r="A89" s="65"/>
      <c r="B89" s="177" t="s">
        <v>674</v>
      </c>
      <c r="C89" s="165"/>
      <c r="D89" s="166"/>
      <c r="E89" s="76"/>
      <c r="F89" s="167"/>
      <c r="G89" s="167"/>
      <c r="H89" s="127" t="str">
        <f t="shared" si="2"/>
        <v/>
      </c>
      <c r="I89" s="61"/>
    </row>
    <row r="90" spans="1:9" s="60" customFormat="1" x14ac:dyDescent="0.3">
      <c r="A90" s="65"/>
      <c r="B90" s="413"/>
      <c r="C90" s="165"/>
      <c r="D90" s="166"/>
      <c r="E90" s="76"/>
      <c r="F90" s="167"/>
      <c r="G90" s="167"/>
      <c r="H90" s="127" t="str">
        <f t="shared" si="2"/>
        <v/>
      </c>
      <c r="I90" s="61"/>
    </row>
    <row r="91" spans="1:9" s="60" customFormat="1" x14ac:dyDescent="0.3">
      <c r="A91" s="65" t="s">
        <v>48</v>
      </c>
      <c r="B91" s="182" t="s">
        <v>132</v>
      </c>
      <c r="C91" s="165"/>
      <c r="D91" s="166"/>
      <c r="E91" s="76"/>
      <c r="F91" s="167"/>
      <c r="G91" s="167"/>
      <c r="H91" s="127" t="str">
        <f t="shared" si="2"/>
        <v/>
      </c>
      <c r="I91" s="61"/>
    </row>
    <row r="92" spans="1:9" s="60" customFormat="1" ht="27.6" x14ac:dyDescent="0.3">
      <c r="A92" s="65"/>
      <c r="B92" s="177" t="s">
        <v>133</v>
      </c>
      <c r="C92" s="165"/>
      <c r="D92" s="166"/>
      <c r="E92" s="76"/>
      <c r="F92" s="167"/>
      <c r="G92" s="167"/>
      <c r="H92" s="127" t="str">
        <f t="shared" si="2"/>
        <v/>
      </c>
      <c r="I92" s="61"/>
    </row>
    <row r="93" spans="1:9" s="60" customFormat="1" x14ac:dyDescent="0.3">
      <c r="A93" s="71" t="s">
        <v>49</v>
      </c>
      <c r="B93" s="413" t="s">
        <v>135</v>
      </c>
      <c r="C93" s="165"/>
      <c r="D93" s="75">
        <v>6592</v>
      </c>
      <c r="E93" s="76" t="s">
        <v>112</v>
      </c>
      <c r="F93" s="167"/>
      <c r="G93" s="167"/>
      <c r="H93" s="127">
        <f t="shared" si="2"/>
        <v>0</v>
      </c>
      <c r="I93" s="61"/>
    </row>
    <row r="94" spans="1:9" s="60" customFormat="1" x14ac:dyDescent="0.3">
      <c r="A94" s="71"/>
      <c r="B94" s="413"/>
      <c r="C94" s="165"/>
      <c r="D94" s="75"/>
      <c r="E94" s="76"/>
      <c r="F94" s="167"/>
      <c r="G94" s="167"/>
      <c r="H94" s="127" t="str">
        <f t="shared" si="2"/>
        <v/>
      </c>
      <c r="I94" s="61"/>
    </row>
    <row r="95" spans="1:9" s="60" customFormat="1" x14ac:dyDescent="0.3">
      <c r="A95" s="65" t="s">
        <v>54</v>
      </c>
      <c r="B95" s="182" t="s">
        <v>109</v>
      </c>
      <c r="C95" s="165"/>
      <c r="D95" s="75"/>
      <c r="E95" s="76"/>
      <c r="F95" s="167"/>
      <c r="G95" s="167"/>
      <c r="H95" s="127" t="str">
        <f t="shared" si="2"/>
        <v/>
      </c>
      <c r="I95" s="61"/>
    </row>
    <row r="96" spans="1:9" s="60" customFormat="1" x14ac:dyDescent="0.3">
      <c r="A96" s="71" t="s">
        <v>305</v>
      </c>
      <c r="B96" s="177" t="s">
        <v>111</v>
      </c>
      <c r="C96" s="165"/>
      <c r="D96" s="75">
        <v>1733</v>
      </c>
      <c r="E96" s="76" t="s">
        <v>112</v>
      </c>
      <c r="F96" s="167"/>
      <c r="G96" s="167"/>
      <c r="H96" s="127">
        <f t="shared" si="2"/>
        <v>0</v>
      </c>
      <c r="I96" s="61"/>
    </row>
    <row r="97" spans="1:9" s="60" customFormat="1" x14ac:dyDescent="0.3">
      <c r="A97" s="71" t="s">
        <v>306</v>
      </c>
      <c r="B97" s="177" t="s">
        <v>113</v>
      </c>
      <c r="C97" s="165"/>
      <c r="D97" s="75">
        <v>0</v>
      </c>
      <c r="E97" s="76" t="s">
        <v>112</v>
      </c>
      <c r="F97" s="167"/>
      <c r="G97" s="167"/>
      <c r="H97" s="127">
        <f t="shared" si="2"/>
        <v>0</v>
      </c>
      <c r="I97" s="61"/>
    </row>
    <row r="98" spans="1:9" s="60" customFormat="1" x14ac:dyDescent="0.3">
      <c r="A98" s="71" t="s">
        <v>307</v>
      </c>
      <c r="B98" s="177" t="s">
        <v>114</v>
      </c>
      <c r="C98" s="165"/>
      <c r="D98" s="75">
        <v>0</v>
      </c>
      <c r="E98" s="76" t="s">
        <v>112</v>
      </c>
      <c r="F98" s="167"/>
      <c r="G98" s="167"/>
      <c r="H98" s="127">
        <f t="shared" si="2"/>
        <v>0</v>
      </c>
      <c r="I98" s="61"/>
    </row>
    <row r="99" spans="1:9" s="60" customFormat="1" x14ac:dyDescent="0.3">
      <c r="A99" s="65"/>
      <c r="B99" s="413"/>
      <c r="C99" s="165"/>
      <c r="D99" s="75"/>
      <c r="E99" s="76"/>
      <c r="F99" s="167"/>
      <c r="G99" s="167"/>
      <c r="H99" s="127" t="str">
        <f t="shared" si="2"/>
        <v/>
      </c>
      <c r="I99" s="61"/>
    </row>
    <row r="100" spans="1:9" s="60" customFormat="1" x14ac:dyDescent="0.3">
      <c r="A100" s="65" t="s">
        <v>105</v>
      </c>
      <c r="B100" s="182" t="s">
        <v>137</v>
      </c>
      <c r="C100" s="165"/>
      <c r="D100" s="75"/>
      <c r="E100" s="76"/>
      <c r="F100" s="167"/>
      <c r="G100" s="167"/>
      <c r="H100" s="127" t="str">
        <f t="shared" si="2"/>
        <v/>
      </c>
      <c r="I100" s="61"/>
    </row>
    <row r="101" spans="1:9" s="60" customFormat="1" ht="27.6" x14ac:dyDescent="0.3">
      <c r="A101" s="65"/>
      <c r="B101" s="177" t="s">
        <v>138</v>
      </c>
      <c r="C101" s="165"/>
      <c r="D101" s="75"/>
      <c r="E101" s="76"/>
      <c r="F101" s="167"/>
      <c r="G101" s="167"/>
      <c r="H101" s="127" t="str">
        <f t="shared" si="2"/>
        <v/>
      </c>
      <c r="I101" s="61"/>
    </row>
    <row r="102" spans="1:9" s="60" customFormat="1" x14ac:dyDescent="0.3">
      <c r="A102" s="71" t="s">
        <v>107</v>
      </c>
      <c r="B102" s="177" t="s">
        <v>139</v>
      </c>
      <c r="C102" s="165"/>
      <c r="D102" s="75">
        <v>103</v>
      </c>
      <c r="E102" s="76" t="s">
        <v>103</v>
      </c>
      <c r="F102" s="167"/>
      <c r="G102" s="167"/>
      <c r="H102" s="127">
        <f t="shared" si="2"/>
        <v>0</v>
      </c>
      <c r="I102" s="61"/>
    </row>
    <row r="103" spans="1:9" s="60" customFormat="1" x14ac:dyDescent="0.3">
      <c r="A103" s="71"/>
      <c r="B103" s="177"/>
      <c r="C103" s="165"/>
      <c r="D103" s="75"/>
      <c r="E103" s="76"/>
      <c r="F103" s="167"/>
      <c r="G103" s="167"/>
      <c r="H103" s="127" t="str">
        <f t="shared" si="2"/>
        <v/>
      </c>
      <c r="I103" s="61"/>
    </row>
    <row r="104" spans="1:9" s="60" customFormat="1" x14ac:dyDescent="0.3">
      <c r="A104" s="65" t="s">
        <v>108</v>
      </c>
      <c r="B104" s="182" t="s">
        <v>143</v>
      </c>
      <c r="C104" s="165"/>
      <c r="D104" s="75"/>
      <c r="E104" s="76"/>
      <c r="F104" s="167"/>
      <c r="G104" s="167"/>
      <c r="H104" s="127" t="str">
        <f t="shared" si="2"/>
        <v/>
      </c>
      <c r="I104" s="61"/>
    </row>
    <row r="105" spans="1:9" s="60" customFormat="1" ht="27.6" x14ac:dyDescent="0.3">
      <c r="A105" s="65"/>
      <c r="B105" s="177" t="s">
        <v>138</v>
      </c>
      <c r="C105" s="165"/>
      <c r="D105" s="75"/>
      <c r="E105" s="76"/>
      <c r="F105" s="167"/>
      <c r="G105" s="167"/>
      <c r="H105" s="127" t="str">
        <f t="shared" si="2"/>
        <v/>
      </c>
      <c r="I105" s="61"/>
    </row>
    <row r="106" spans="1:9" s="60" customFormat="1" x14ac:dyDescent="0.3">
      <c r="A106" s="71" t="s">
        <v>110</v>
      </c>
      <c r="B106" s="413" t="s">
        <v>144</v>
      </c>
      <c r="C106" s="165"/>
      <c r="D106" s="75">
        <v>64</v>
      </c>
      <c r="E106" s="76" t="s">
        <v>103</v>
      </c>
      <c r="F106" s="167"/>
      <c r="G106" s="167"/>
      <c r="H106" s="127">
        <f t="shared" si="2"/>
        <v>0</v>
      </c>
      <c r="I106" s="61"/>
    </row>
    <row r="107" spans="1:9" s="60" customFormat="1" x14ac:dyDescent="0.3">
      <c r="A107" s="71"/>
      <c r="B107" s="413"/>
      <c r="C107" s="165"/>
      <c r="D107" s="75"/>
      <c r="E107" s="76"/>
      <c r="F107" s="167"/>
      <c r="G107" s="167"/>
      <c r="H107" s="127" t="str">
        <f t="shared" si="2"/>
        <v/>
      </c>
      <c r="I107" s="61"/>
    </row>
    <row r="108" spans="1:9" s="60" customFormat="1" x14ac:dyDescent="0.3">
      <c r="A108" s="65" t="s">
        <v>115</v>
      </c>
      <c r="B108" s="182" t="s">
        <v>141</v>
      </c>
      <c r="C108" s="165"/>
      <c r="D108" s="75"/>
      <c r="E108" s="76"/>
      <c r="F108" s="167"/>
      <c r="G108" s="167"/>
      <c r="H108" s="127" t="str">
        <f t="shared" si="2"/>
        <v/>
      </c>
      <c r="I108" s="61"/>
    </row>
    <row r="109" spans="1:9" s="60" customFormat="1" ht="55.2" x14ac:dyDescent="0.3">
      <c r="A109" s="71" t="s">
        <v>339</v>
      </c>
      <c r="B109" s="413" t="s">
        <v>394</v>
      </c>
      <c r="C109" s="165"/>
      <c r="D109" s="75">
        <f>332+10</f>
        <v>342</v>
      </c>
      <c r="E109" s="76" t="s">
        <v>103</v>
      </c>
      <c r="F109" s="167"/>
      <c r="G109" s="167"/>
      <c r="H109" s="127">
        <f t="shared" si="2"/>
        <v>0</v>
      </c>
      <c r="I109" s="61"/>
    </row>
    <row r="110" spans="1:9" s="60" customFormat="1" x14ac:dyDescent="0.3">
      <c r="A110" s="71"/>
      <c r="B110" s="177"/>
      <c r="C110" s="165"/>
      <c r="D110" s="75"/>
      <c r="E110" s="76"/>
      <c r="F110" s="167"/>
      <c r="G110" s="167"/>
      <c r="H110" s="127" t="str">
        <f t="shared" si="2"/>
        <v/>
      </c>
      <c r="I110" s="61"/>
    </row>
    <row r="111" spans="1:9" s="60" customFormat="1" x14ac:dyDescent="0.3">
      <c r="A111" s="71"/>
      <c r="B111" s="177" t="s">
        <v>72</v>
      </c>
      <c r="C111" s="165"/>
      <c r="D111" s="75"/>
      <c r="E111" s="76"/>
      <c r="F111" s="167"/>
      <c r="G111" s="167"/>
      <c r="H111" s="127" t="str">
        <f t="shared" si="2"/>
        <v/>
      </c>
      <c r="I111" s="61"/>
    </row>
    <row r="112" spans="1:9" s="60" customFormat="1" x14ac:dyDescent="0.3">
      <c r="A112" s="71"/>
      <c r="B112" s="413"/>
      <c r="C112" s="165"/>
      <c r="D112" s="75"/>
      <c r="E112" s="76"/>
      <c r="F112" s="167"/>
      <c r="G112" s="167"/>
      <c r="H112" s="172"/>
      <c r="I112" s="61"/>
    </row>
    <row r="113" spans="1:9" s="49" customFormat="1" x14ac:dyDescent="0.25">
      <c r="A113" s="62" t="s">
        <v>340</v>
      </c>
      <c r="B113" s="63" t="s">
        <v>55</v>
      </c>
      <c r="C113" s="174"/>
      <c r="D113" s="175"/>
      <c r="E113" s="176"/>
      <c r="F113" s="29"/>
      <c r="G113" s="29"/>
      <c r="H113" s="122">
        <f>SUM(H78:H112)</f>
        <v>0</v>
      </c>
      <c r="I113" s="64"/>
    </row>
    <row r="114" spans="1:9" s="49" customFormat="1" x14ac:dyDescent="0.25">
      <c r="A114" s="62"/>
      <c r="B114" s="63" t="s">
        <v>496</v>
      </c>
      <c r="C114" s="174"/>
      <c r="D114" s="175"/>
      <c r="E114" s="176"/>
      <c r="F114" s="29"/>
      <c r="G114" s="29"/>
      <c r="H114" s="30"/>
      <c r="I114" s="64"/>
    </row>
    <row r="115" spans="1:9" s="60" customFormat="1" x14ac:dyDescent="0.3">
      <c r="A115" s="65"/>
      <c r="B115" s="413"/>
      <c r="C115" s="165"/>
      <c r="D115" s="166"/>
      <c r="E115" s="76"/>
      <c r="F115" s="167"/>
      <c r="G115" s="167"/>
      <c r="H115" s="172"/>
      <c r="I115" s="61"/>
    </row>
    <row r="116" spans="1:9" s="60" customFormat="1" x14ac:dyDescent="0.3">
      <c r="A116" s="65" t="s">
        <v>57</v>
      </c>
      <c r="B116" s="182" t="s">
        <v>73</v>
      </c>
      <c r="C116" s="165"/>
      <c r="D116" s="166"/>
      <c r="E116" s="76"/>
      <c r="F116" s="167"/>
      <c r="G116" s="167"/>
      <c r="H116" s="127" t="str">
        <f t="shared" ref="H116:H167" si="3">+IF(D116="","",(D116*F116+D116*G116))</f>
        <v/>
      </c>
      <c r="I116" s="61"/>
    </row>
    <row r="117" spans="1:9" s="60" customFormat="1" ht="27.6" x14ac:dyDescent="0.3">
      <c r="A117" s="65"/>
      <c r="B117" s="168" t="s">
        <v>74</v>
      </c>
      <c r="C117" s="165"/>
      <c r="D117" s="166"/>
      <c r="E117" s="76"/>
      <c r="F117" s="167"/>
      <c r="G117" s="167"/>
      <c r="H117" s="127" t="str">
        <f t="shared" si="3"/>
        <v/>
      </c>
      <c r="I117" s="61"/>
    </row>
    <row r="118" spans="1:9" s="60" customFormat="1" ht="27.6" x14ac:dyDescent="0.3">
      <c r="A118" s="65"/>
      <c r="B118" s="177" t="s">
        <v>75</v>
      </c>
      <c r="C118" s="165"/>
      <c r="D118" s="166"/>
      <c r="E118" s="76"/>
      <c r="F118" s="167"/>
      <c r="G118" s="167"/>
      <c r="H118" s="127" t="str">
        <f t="shared" si="3"/>
        <v/>
      </c>
      <c r="I118" s="61"/>
    </row>
    <row r="119" spans="1:9" s="60" customFormat="1" ht="41.4" x14ac:dyDescent="0.3">
      <c r="A119" s="65"/>
      <c r="B119" s="177" t="s">
        <v>76</v>
      </c>
      <c r="C119" s="165"/>
      <c r="D119" s="166"/>
      <c r="E119" s="76"/>
      <c r="F119" s="167"/>
      <c r="G119" s="167"/>
      <c r="H119" s="127" t="str">
        <f t="shared" si="3"/>
        <v/>
      </c>
      <c r="I119" s="61"/>
    </row>
    <row r="120" spans="1:9" s="60" customFormat="1" ht="27.6" x14ac:dyDescent="0.3">
      <c r="A120" s="65"/>
      <c r="B120" s="177" t="s">
        <v>77</v>
      </c>
      <c r="C120" s="165"/>
      <c r="D120" s="166"/>
      <c r="E120" s="76"/>
      <c r="F120" s="167"/>
      <c r="G120" s="167"/>
      <c r="H120" s="127" t="str">
        <f t="shared" si="3"/>
        <v/>
      </c>
      <c r="I120" s="61"/>
    </row>
    <row r="121" spans="1:9" s="60" customFormat="1" ht="27.6" x14ac:dyDescent="0.3">
      <c r="A121" s="65"/>
      <c r="B121" s="177" t="s">
        <v>78</v>
      </c>
      <c r="C121" s="165"/>
      <c r="D121" s="166"/>
      <c r="E121" s="76"/>
      <c r="F121" s="167"/>
      <c r="G121" s="167"/>
      <c r="H121" s="127" t="str">
        <f t="shared" si="3"/>
        <v/>
      </c>
      <c r="I121" s="61"/>
    </row>
    <row r="122" spans="1:9" s="60" customFormat="1" ht="27.6" x14ac:dyDescent="0.3">
      <c r="A122" s="65"/>
      <c r="B122" s="177" t="s">
        <v>79</v>
      </c>
      <c r="C122" s="165"/>
      <c r="D122" s="166"/>
      <c r="E122" s="76"/>
      <c r="F122" s="167"/>
      <c r="G122" s="167"/>
      <c r="H122" s="127" t="str">
        <f t="shared" si="3"/>
        <v/>
      </c>
      <c r="I122" s="61"/>
    </row>
    <row r="123" spans="1:9" s="60" customFormat="1" ht="41.4" x14ac:dyDescent="0.3">
      <c r="A123" s="65"/>
      <c r="B123" s="177" t="s">
        <v>669</v>
      </c>
      <c r="C123" s="165"/>
      <c r="D123" s="166"/>
      <c r="E123" s="76"/>
      <c r="F123" s="167"/>
      <c r="G123" s="167"/>
      <c r="H123" s="127" t="str">
        <f t="shared" si="3"/>
        <v/>
      </c>
      <c r="I123" s="61"/>
    </row>
    <row r="124" spans="1:9" s="60" customFormat="1" x14ac:dyDescent="0.3">
      <c r="A124" s="65"/>
      <c r="B124" s="183"/>
      <c r="C124" s="165"/>
      <c r="D124" s="166"/>
      <c r="E124" s="76"/>
      <c r="F124" s="167"/>
      <c r="G124" s="167"/>
      <c r="H124" s="127" t="str">
        <f t="shared" si="3"/>
        <v/>
      </c>
      <c r="I124" s="61"/>
    </row>
    <row r="125" spans="1:9" s="60" customFormat="1" x14ac:dyDescent="0.3">
      <c r="A125" s="65" t="s">
        <v>58</v>
      </c>
      <c r="B125" s="182" t="s">
        <v>80</v>
      </c>
      <c r="C125" s="165"/>
      <c r="D125" s="166"/>
      <c r="E125" s="76"/>
      <c r="F125" s="167"/>
      <c r="G125" s="167"/>
      <c r="H125" s="127" t="str">
        <f t="shared" si="3"/>
        <v/>
      </c>
      <c r="I125" s="61"/>
    </row>
    <row r="126" spans="1:9" s="60" customFormat="1" ht="15" x14ac:dyDescent="0.3">
      <c r="A126" s="71" t="s">
        <v>118</v>
      </c>
      <c r="B126" s="177" t="s">
        <v>334</v>
      </c>
      <c r="C126" s="165"/>
      <c r="D126" s="75">
        <v>37.159999999999997</v>
      </c>
      <c r="E126" s="169" t="s">
        <v>81</v>
      </c>
      <c r="F126" s="167"/>
      <c r="G126" s="167"/>
      <c r="H126" s="127">
        <f t="shared" si="3"/>
        <v>0</v>
      </c>
      <c r="I126" s="61"/>
    </row>
    <row r="127" spans="1:9" s="60" customFormat="1" ht="15" x14ac:dyDescent="0.3">
      <c r="A127" s="71" t="s">
        <v>120</v>
      </c>
      <c r="B127" s="177" t="s">
        <v>281</v>
      </c>
      <c r="C127" s="165"/>
      <c r="D127" s="75">
        <v>1.21</v>
      </c>
      <c r="E127" s="169" t="s">
        <v>81</v>
      </c>
      <c r="F127" s="167"/>
      <c r="G127" s="167"/>
      <c r="H127" s="127">
        <f t="shared" si="3"/>
        <v>0</v>
      </c>
      <c r="I127" s="61"/>
    </row>
    <row r="128" spans="1:9" s="60" customFormat="1" ht="15" x14ac:dyDescent="0.3">
      <c r="A128" s="71" t="s">
        <v>341</v>
      </c>
      <c r="B128" s="413" t="s">
        <v>261</v>
      </c>
      <c r="C128" s="165"/>
      <c r="D128" s="75">
        <v>0.63</v>
      </c>
      <c r="E128" s="169" t="s">
        <v>81</v>
      </c>
      <c r="F128" s="167"/>
      <c r="G128" s="167"/>
      <c r="H128" s="127">
        <f t="shared" si="3"/>
        <v>0</v>
      </c>
      <c r="I128" s="61"/>
    </row>
    <row r="129" spans="1:9" s="60" customFormat="1" x14ac:dyDescent="0.3">
      <c r="A129" s="65"/>
      <c r="B129" s="413"/>
      <c r="C129" s="165"/>
      <c r="D129" s="166"/>
      <c r="E129" s="76"/>
      <c r="F129" s="167"/>
      <c r="G129" s="167"/>
      <c r="H129" s="127" t="str">
        <f t="shared" si="3"/>
        <v/>
      </c>
      <c r="I129" s="61"/>
    </row>
    <row r="130" spans="1:9" s="60" customFormat="1" x14ac:dyDescent="0.3">
      <c r="A130" s="65" t="s">
        <v>121</v>
      </c>
      <c r="B130" s="182" t="s">
        <v>85</v>
      </c>
      <c r="C130" s="165"/>
      <c r="D130" s="166"/>
      <c r="E130" s="76"/>
      <c r="F130" s="167"/>
      <c r="G130" s="167"/>
      <c r="H130" s="127" t="str">
        <f t="shared" si="3"/>
        <v/>
      </c>
      <c r="I130" s="61"/>
    </row>
    <row r="131" spans="1:9" s="60" customFormat="1" x14ac:dyDescent="0.3">
      <c r="A131" s="65"/>
      <c r="B131" s="182" t="s">
        <v>667</v>
      </c>
      <c r="C131" s="165"/>
      <c r="D131" s="166"/>
      <c r="E131" s="170"/>
      <c r="F131" s="167"/>
      <c r="G131" s="167"/>
      <c r="H131" s="127" t="str">
        <f t="shared" si="3"/>
        <v/>
      </c>
      <c r="I131" s="61"/>
    </row>
    <row r="132" spans="1:9" s="60" customFormat="1" ht="15" x14ac:dyDescent="0.3">
      <c r="A132" s="71" t="s">
        <v>342</v>
      </c>
      <c r="B132" s="177" t="s">
        <v>338</v>
      </c>
      <c r="C132" s="165"/>
      <c r="D132" s="75">
        <v>5.88</v>
      </c>
      <c r="E132" s="169" t="s">
        <v>81</v>
      </c>
      <c r="F132" s="167"/>
      <c r="G132" s="167"/>
      <c r="H132" s="127">
        <f t="shared" si="3"/>
        <v>0</v>
      </c>
      <c r="I132" s="61"/>
    </row>
    <row r="133" spans="1:9" s="60" customFormat="1" ht="15" x14ac:dyDescent="0.3">
      <c r="A133" s="71" t="s">
        <v>343</v>
      </c>
      <c r="B133" s="177" t="s">
        <v>313</v>
      </c>
      <c r="C133" s="165"/>
      <c r="D133" s="75">
        <v>0.12</v>
      </c>
      <c r="E133" s="169" t="s">
        <v>81</v>
      </c>
      <c r="F133" s="167"/>
      <c r="G133" s="167"/>
      <c r="H133" s="127">
        <f t="shared" si="3"/>
        <v>0</v>
      </c>
      <c r="I133" s="61"/>
    </row>
    <row r="134" spans="1:9" s="60" customFormat="1" ht="15" x14ac:dyDescent="0.3">
      <c r="A134" s="71" t="s">
        <v>344</v>
      </c>
      <c r="B134" s="413" t="s">
        <v>312</v>
      </c>
      <c r="C134" s="165"/>
      <c r="D134" s="75">
        <v>0.1</v>
      </c>
      <c r="E134" s="169" t="s">
        <v>81</v>
      </c>
      <c r="F134" s="167"/>
      <c r="G134" s="167"/>
      <c r="H134" s="127">
        <f t="shared" si="3"/>
        <v>0</v>
      </c>
      <c r="I134" s="61"/>
    </row>
    <row r="135" spans="1:9" s="60" customFormat="1" x14ac:dyDescent="0.3">
      <c r="A135" s="71"/>
      <c r="B135" s="182" t="s">
        <v>668</v>
      </c>
      <c r="C135" s="165"/>
      <c r="D135" s="75"/>
      <c r="E135" s="76"/>
      <c r="F135" s="167"/>
      <c r="G135" s="167"/>
      <c r="H135" s="127" t="str">
        <f t="shared" si="3"/>
        <v/>
      </c>
      <c r="I135" s="61"/>
    </row>
    <row r="136" spans="1:9" s="60" customFormat="1" ht="15" x14ac:dyDescent="0.3">
      <c r="A136" s="71" t="s">
        <v>345</v>
      </c>
      <c r="B136" s="177" t="s">
        <v>670</v>
      </c>
      <c r="C136" s="165"/>
      <c r="D136" s="75">
        <v>18.53</v>
      </c>
      <c r="E136" s="169" t="s">
        <v>81</v>
      </c>
      <c r="F136" s="167"/>
      <c r="G136" s="167"/>
      <c r="H136" s="127">
        <f t="shared" si="3"/>
        <v>0</v>
      </c>
      <c r="I136" s="61"/>
    </row>
    <row r="137" spans="1:9" s="60" customFormat="1" ht="15" x14ac:dyDescent="0.3">
      <c r="A137" s="71" t="s">
        <v>346</v>
      </c>
      <c r="B137" s="177" t="s">
        <v>314</v>
      </c>
      <c r="C137" s="165"/>
      <c r="D137" s="75">
        <v>1.03</v>
      </c>
      <c r="E137" s="169" t="s">
        <v>81</v>
      </c>
      <c r="F137" s="167"/>
      <c r="G137" s="167"/>
      <c r="H137" s="127">
        <f t="shared" si="3"/>
        <v>0</v>
      </c>
      <c r="I137" s="61"/>
    </row>
    <row r="138" spans="1:9" s="60" customFormat="1" ht="15" x14ac:dyDescent="0.3">
      <c r="A138" s="71" t="s">
        <v>347</v>
      </c>
      <c r="B138" s="413" t="s">
        <v>315</v>
      </c>
      <c r="C138" s="165"/>
      <c r="D138" s="75">
        <v>1.18</v>
      </c>
      <c r="E138" s="169" t="s">
        <v>81</v>
      </c>
      <c r="F138" s="167"/>
      <c r="G138" s="167"/>
      <c r="H138" s="127">
        <f t="shared" si="3"/>
        <v>0</v>
      </c>
      <c r="I138" s="61"/>
    </row>
    <row r="139" spans="1:9" s="60" customFormat="1" x14ac:dyDescent="0.3">
      <c r="A139" s="65"/>
      <c r="B139" s="413"/>
      <c r="C139" s="165"/>
      <c r="D139" s="166"/>
      <c r="E139" s="76"/>
      <c r="F139" s="167"/>
      <c r="G139" s="167"/>
      <c r="H139" s="127" t="str">
        <f t="shared" si="3"/>
        <v/>
      </c>
      <c r="I139" s="61"/>
    </row>
    <row r="140" spans="1:9" s="60" customFormat="1" x14ac:dyDescent="0.3">
      <c r="A140" s="65" t="s">
        <v>122</v>
      </c>
      <c r="B140" s="182" t="s">
        <v>87</v>
      </c>
      <c r="C140" s="165"/>
      <c r="D140" s="166"/>
      <c r="E140" s="76"/>
      <c r="F140" s="167"/>
      <c r="G140" s="167"/>
      <c r="H140" s="127" t="str">
        <f t="shared" si="3"/>
        <v/>
      </c>
      <c r="I140" s="61"/>
    </row>
    <row r="141" spans="1:9" s="60" customFormat="1" ht="15" x14ac:dyDescent="0.3">
      <c r="A141" s="71" t="s">
        <v>348</v>
      </c>
      <c r="B141" s="177" t="s">
        <v>335</v>
      </c>
      <c r="C141" s="165"/>
      <c r="D141" s="75">
        <v>13.87</v>
      </c>
      <c r="E141" s="169" t="s">
        <v>88</v>
      </c>
      <c r="F141" s="167"/>
      <c r="G141" s="167"/>
      <c r="H141" s="127">
        <f t="shared" si="3"/>
        <v>0</v>
      </c>
      <c r="I141" s="61"/>
    </row>
    <row r="142" spans="1:9" s="60" customFormat="1" ht="15" x14ac:dyDescent="0.3">
      <c r="A142" s="71" t="s">
        <v>349</v>
      </c>
      <c r="B142" s="177" t="s">
        <v>316</v>
      </c>
      <c r="C142" s="165"/>
      <c r="D142" s="75">
        <v>2.16</v>
      </c>
      <c r="E142" s="169" t="s">
        <v>88</v>
      </c>
      <c r="F142" s="167"/>
      <c r="G142" s="167"/>
      <c r="H142" s="127">
        <f t="shared" si="3"/>
        <v>0</v>
      </c>
      <c r="I142" s="61"/>
    </row>
    <row r="143" spans="1:9" s="60" customFormat="1" ht="15" x14ac:dyDescent="0.3">
      <c r="A143" s="71" t="s">
        <v>350</v>
      </c>
      <c r="B143" s="413" t="s">
        <v>317</v>
      </c>
      <c r="C143" s="165"/>
      <c r="D143" s="75">
        <v>19.8</v>
      </c>
      <c r="E143" s="169" t="s">
        <v>88</v>
      </c>
      <c r="F143" s="167"/>
      <c r="G143" s="167"/>
      <c r="H143" s="127">
        <f t="shared" si="3"/>
        <v>0</v>
      </c>
      <c r="I143" s="61"/>
    </row>
    <row r="144" spans="1:9" s="60" customFormat="1" x14ac:dyDescent="0.3">
      <c r="A144" s="71"/>
      <c r="B144" s="177"/>
      <c r="C144" s="165"/>
      <c r="D144" s="75"/>
      <c r="E144" s="76"/>
      <c r="F144" s="167"/>
      <c r="G144" s="167"/>
      <c r="H144" s="127" t="str">
        <f t="shared" si="3"/>
        <v/>
      </c>
      <c r="I144" s="61"/>
    </row>
    <row r="145" spans="1:9" s="60" customFormat="1" x14ac:dyDescent="0.3">
      <c r="A145" s="65" t="s">
        <v>123</v>
      </c>
      <c r="B145" s="184" t="s">
        <v>92</v>
      </c>
      <c r="C145" s="165"/>
      <c r="D145" s="75"/>
      <c r="E145" s="76"/>
      <c r="F145" s="167"/>
      <c r="G145" s="167"/>
      <c r="H145" s="127" t="str">
        <f t="shared" si="3"/>
        <v/>
      </c>
      <c r="I145" s="61"/>
    </row>
    <row r="146" spans="1:9" s="60" customFormat="1" ht="15" x14ac:dyDescent="0.3">
      <c r="A146" s="71" t="s">
        <v>351</v>
      </c>
      <c r="B146" s="177" t="s">
        <v>336</v>
      </c>
      <c r="C146" s="165"/>
      <c r="D146" s="75">
        <v>57.6</v>
      </c>
      <c r="E146" s="169" t="s">
        <v>88</v>
      </c>
      <c r="F146" s="167"/>
      <c r="G146" s="167"/>
      <c r="H146" s="127">
        <f t="shared" si="3"/>
        <v>0</v>
      </c>
      <c r="I146" s="61"/>
    </row>
    <row r="147" spans="1:9" s="60" customFormat="1" x14ac:dyDescent="0.3">
      <c r="A147" s="71"/>
      <c r="B147" s="177"/>
      <c r="C147" s="165"/>
      <c r="D147" s="75"/>
      <c r="E147" s="76"/>
      <c r="F147" s="167"/>
      <c r="G147" s="167"/>
      <c r="H147" s="127" t="str">
        <f t="shared" si="3"/>
        <v/>
      </c>
      <c r="I147" s="61"/>
    </row>
    <row r="148" spans="1:9" s="60" customFormat="1" x14ac:dyDescent="0.3">
      <c r="A148" s="65" t="s">
        <v>124</v>
      </c>
      <c r="B148" s="185" t="s">
        <v>96</v>
      </c>
      <c r="C148" s="165"/>
      <c r="D148" s="75"/>
      <c r="E148" s="76"/>
      <c r="F148" s="167"/>
      <c r="G148" s="167"/>
      <c r="H148" s="127" t="str">
        <f t="shared" si="3"/>
        <v/>
      </c>
      <c r="I148" s="61"/>
    </row>
    <row r="149" spans="1:9" s="60" customFormat="1" ht="15" x14ac:dyDescent="0.3">
      <c r="A149" s="71" t="s">
        <v>352</v>
      </c>
      <c r="B149" s="177" t="s">
        <v>337</v>
      </c>
      <c r="C149" s="165"/>
      <c r="D149" s="75">
        <v>51.92</v>
      </c>
      <c r="E149" s="169" t="s">
        <v>88</v>
      </c>
      <c r="F149" s="167"/>
      <c r="G149" s="167"/>
      <c r="H149" s="127">
        <f t="shared" si="3"/>
        <v>0</v>
      </c>
      <c r="I149" s="61"/>
    </row>
    <row r="150" spans="1:9" s="60" customFormat="1" ht="15" x14ac:dyDescent="0.3">
      <c r="A150" s="71" t="s">
        <v>353</v>
      </c>
      <c r="B150" s="177" t="s">
        <v>318</v>
      </c>
      <c r="C150" s="165"/>
      <c r="D150" s="75">
        <v>2.92</v>
      </c>
      <c r="E150" s="169" t="s">
        <v>88</v>
      </c>
      <c r="F150" s="167"/>
      <c r="G150" s="167"/>
      <c r="H150" s="127">
        <f t="shared" si="3"/>
        <v>0</v>
      </c>
      <c r="I150" s="61"/>
    </row>
    <row r="151" spans="1:9" s="60" customFormat="1" ht="15" x14ac:dyDescent="0.3">
      <c r="A151" s="71" t="s">
        <v>354</v>
      </c>
      <c r="B151" s="413" t="s">
        <v>319</v>
      </c>
      <c r="C151" s="165"/>
      <c r="D151" s="75">
        <v>4.83</v>
      </c>
      <c r="E151" s="169" t="s">
        <v>88</v>
      </c>
      <c r="F151" s="167"/>
      <c r="G151" s="167"/>
      <c r="H151" s="127">
        <f t="shared" si="3"/>
        <v>0</v>
      </c>
      <c r="I151" s="61"/>
    </row>
    <row r="152" spans="1:9" s="60" customFormat="1" x14ac:dyDescent="0.3">
      <c r="A152" s="71"/>
      <c r="B152" s="413"/>
      <c r="C152" s="165"/>
      <c r="D152" s="75"/>
      <c r="E152" s="171"/>
      <c r="F152" s="167"/>
      <c r="G152" s="167"/>
      <c r="H152" s="127" t="str">
        <f t="shared" si="3"/>
        <v/>
      </c>
      <c r="I152" s="61"/>
    </row>
    <row r="153" spans="1:9" s="60" customFormat="1" x14ac:dyDescent="0.3">
      <c r="A153" s="65" t="s">
        <v>126</v>
      </c>
      <c r="B153" s="185" t="s">
        <v>282</v>
      </c>
      <c r="C153" s="165"/>
      <c r="D153" s="75"/>
      <c r="E153" s="171"/>
      <c r="F153" s="167"/>
      <c r="G153" s="167"/>
      <c r="H153" s="127" t="str">
        <f t="shared" si="3"/>
        <v/>
      </c>
      <c r="I153" s="61"/>
    </row>
    <row r="154" spans="1:9" s="60" customFormat="1" ht="41.4" x14ac:dyDescent="0.3">
      <c r="A154" s="71"/>
      <c r="B154" s="413" t="s">
        <v>672</v>
      </c>
      <c r="C154" s="165"/>
      <c r="D154" s="75"/>
      <c r="E154" s="171"/>
      <c r="F154" s="167"/>
      <c r="G154" s="167"/>
      <c r="H154" s="127" t="str">
        <f t="shared" si="3"/>
        <v/>
      </c>
      <c r="I154" s="61"/>
    </row>
    <row r="155" spans="1:9" s="60" customFormat="1" x14ac:dyDescent="0.3">
      <c r="A155" s="71" t="s">
        <v>355</v>
      </c>
      <c r="B155" s="413" t="s">
        <v>678</v>
      </c>
      <c r="C155" s="165"/>
      <c r="D155" s="75">
        <v>133</v>
      </c>
      <c r="E155" s="171" t="s">
        <v>112</v>
      </c>
      <c r="F155" s="167"/>
      <c r="G155" s="167"/>
      <c r="H155" s="127">
        <f t="shared" si="3"/>
        <v>0</v>
      </c>
      <c r="I155" s="61"/>
    </row>
    <row r="156" spans="1:9" s="60" customFormat="1" x14ac:dyDescent="0.3">
      <c r="A156" s="71"/>
      <c r="B156" s="413"/>
      <c r="C156" s="165"/>
      <c r="D156" s="75"/>
      <c r="E156" s="171"/>
      <c r="F156" s="167"/>
      <c r="G156" s="167"/>
      <c r="H156" s="127" t="str">
        <f t="shared" si="3"/>
        <v/>
      </c>
      <c r="I156" s="61"/>
    </row>
    <row r="157" spans="1:9" s="60" customFormat="1" x14ac:dyDescent="0.3">
      <c r="A157" s="65" t="s">
        <v>356</v>
      </c>
      <c r="B157" s="182" t="s">
        <v>104</v>
      </c>
      <c r="C157" s="165"/>
      <c r="D157" s="166"/>
      <c r="E157" s="76"/>
      <c r="F157" s="167"/>
      <c r="G157" s="167"/>
      <c r="H157" s="127" t="str">
        <f t="shared" si="3"/>
        <v/>
      </c>
      <c r="I157" s="61"/>
    </row>
    <row r="158" spans="1:9" s="110" customFormat="1" ht="27.6" x14ac:dyDescent="0.3">
      <c r="A158" s="71" t="s">
        <v>357</v>
      </c>
      <c r="B158" s="413" t="s">
        <v>321</v>
      </c>
      <c r="C158" s="165"/>
      <c r="D158" s="172">
        <v>1</v>
      </c>
      <c r="E158" s="173" t="s">
        <v>103</v>
      </c>
      <c r="F158" s="172"/>
      <c r="G158" s="172"/>
      <c r="H158" s="127">
        <f t="shared" si="3"/>
        <v>0</v>
      </c>
      <c r="I158" s="109"/>
    </row>
    <row r="159" spans="1:9" s="60" customFormat="1" x14ac:dyDescent="0.3">
      <c r="A159" s="71"/>
      <c r="B159" s="413"/>
      <c r="C159" s="165"/>
      <c r="D159" s="75"/>
      <c r="E159" s="171"/>
      <c r="F159" s="167"/>
      <c r="G159" s="167"/>
      <c r="H159" s="127" t="str">
        <f t="shared" si="3"/>
        <v/>
      </c>
      <c r="I159" s="61"/>
    </row>
    <row r="160" spans="1:9" s="60" customFormat="1" x14ac:dyDescent="0.3">
      <c r="A160" s="65" t="s">
        <v>358</v>
      </c>
      <c r="B160" s="182" t="s">
        <v>325</v>
      </c>
      <c r="C160" s="165"/>
      <c r="D160" s="75"/>
      <c r="E160" s="171"/>
      <c r="F160" s="167"/>
      <c r="G160" s="167"/>
      <c r="H160" s="127" t="str">
        <f t="shared" si="3"/>
        <v/>
      </c>
      <c r="I160" s="61"/>
    </row>
    <row r="161" spans="1:9" s="60" customFormat="1" x14ac:dyDescent="0.3">
      <c r="A161" s="71" t="s">
        <v>359</v>
      </c>
      <c r="B161" s="413" t="s">
        <v>324</v>
      </c>
      <c r="C161" s="165"/>
      <c r="D161" s="75">
        <v>4</v>
      </c>
      <c r="E161" s="76" t="s">
        <v>103</v>
      </c>
      <c r="F161" s="167"/>
      <c r="G161" s="167"/>
      <c r="H161" s="127">
        <f t="shared" si="3"/>
        <v>0</v>
      </c>
      <c r="I161" s="61"/>
    </row>
    <row r="162" spans="1:9" s="60" customFormat="1" x14ac:dyDescent="0.3">
      <c r="A162" s="71" t="s">
        <v>360</v>
      </c>
      <c r="B162" s="413" t="s">
        <v>326</v>
      </c>
      <c r="C162" s="165"/>
      <c r="D162" s="75">
        <v>2</v>
      </c>
      <c r="E162" s="76" t="s">
        <v>103</v>
      </c>
      <c r="F162" s="167"/>
      <c r="G162" s="167"/>
      <c r="H162" s="127">
        <f t="shared" si="3"/>
        <v>0</v>
      </c>
      <c r="I162" s="61"/>
    </row>
    <row r="163" spans="1:9" s="408" customFormat="1" x14ac:dyDescent="0.3">
      <c r="A163" s="410" t="s">
        <v>360</v>
      </c>
      <c r="B163" s="413" t="s">
        <v>1106</v>
      </c>
      <c r="C163" s="416"/>
      <c r="D163" s="411">
        <v>2</v>
      </c>
      <c r="E163" s="412" t="s">
        <v>103</v>
      </c>
      <c r="F163" s="417"/>
      <c r="G163" s="417"/>
      <c r="H163" s="414"/>
      <c r="I163" s="409"/>
    </row>
    <row r="164" spans="1:9" s="60" customFormat="1" x14ac:dyDescent="0.3">
      <c r="A164" s="71"/>
      <c r="B164" s="413"/>
      <c r="C164" s="165"/>
      <c r="D164" s="75"/>
      <c r="E164" s="76"/>
      <c r="F164" s="167"/>
      <c r="G164" s="167"/>
      <c r="H164" s="127" t="str">
        <f t="shared" si="3"/>
        <v/>
      </c>
      <c r="I164" s="61"/>
    </row>
    <row r="165" spans="1:9" s="60" customFormat="1" x14ac:dyDescent="0.3">
      <c r="A165" s="65" t="s">
        <v>361</v>
      </c>
      <c r="B165" s="182" t="s">
        <v>323</v>
      </c>
      <c r="C165" s="165"/>
      <c r="D165" s="166"/>
      <c r="E165" s="76"/>
      <c r="F165" s="167"/>
      <c r="G165" s="167"/>
      <c r="H165" s="127" t="str">
        <f t="shared" si="3"/>
        <v/>
      </c>
      <c r="I165" s="61"/>
    </row>
    <row r="166" spans="1:9" s="60" customFormat="1" ht="41.4" x14ac:dyDescent="0.3">
      <c r="A166" s="71" t="s">
        <v>362</v>
      </c>
      <c r="B166" s="168" t="s">
        <v>1111</v>
      </c>
      <c r="C166" s="165"/>
      <c r="D166" s="75">
        <v>1</v>
      </c>
      <c r="E166" s="76" t="s">
        <v>19</v>
      </c>
      <c r="F166" s="167"/>
      <c r="G166" s="167"/>
      <c r="H166" s="127">
        <f t="shared" si="3"/>
        <v>0</v>
      </c>
      <c r="I166" s="61"/>
    </row>
    <row r="167" spans="1:9" s="60" customFormat="1" x14ac:dyDescent="0.3">
      <c r="A167" s="65"/>
      <c r="B167" s="177"/>
      <c r="C167" s="165"/>
      <c r="D167" s="75"/>
      <c r="E167" s="76"/>
      <c r="F167" s="167"/>
      <c r="G167" s="167"/>
      <c r="H167" s="127" t="str">
        <f t="shared" si="3"/>
        <v/>
      </c>
      <c r="I167" s="61"/>
    </row>
    <row r="168" spans="1:9" s="49" customFormat="1" x14ac:dyDescent="0.25">
      <c r="A168" s="73" t="s">
        <v>363</v>
      </c>
      <c r="B168" s="63" t="s">
        <v>59</v>
      </c>
      <c r="C168" s="174"/>
      <c r="D168" s="175"/>
      <c r="E168" s="176"/>
      <c r="F168" s="29"/>
      <c r="G168" s="29"/>
      <c r="H168" s="122">
        <f>SUM(H116:H167)</f>
        <v>0</v>
      </c>
      <c r="I168" s="64"/>
    </row>
    <row r="169" spans="1:9" s="49" customFormat="1" x14ac:dyDescent="0.25">
      <c r="A169" s="62"/>
      <c r="B169" s="63" t="s">
        <v>364</v>
      </c>
      <c r="C169" s="174"/>
      <c r="D169" s="175"/>
      <c r="E169" s="176"/>
      <c r="F169" s="29"/>
      <c r="G169" s="29"/>
      <c r="H169" s="30"/>
      <c r="I169" s="64"/>
    </row>
    <row r="170" spans="1:9" s="60" customFormat="1" x14ac:dyDescent="0.3">
      <c r="A170" s="65"/>
      <c r="B170" s="182"/>
      <c r="C170" s="165"/>
      <c r="D170" s="166"/>
      <c r="E170" s="76"/>
      <c r="F170" s="167"/>
      <c r="G170" s="167"/>
      <c r="H170" s="172"/>
      <c r="I170" s="61"/>
    </row>
    <row r="171" spans="1:9" s="60" customFormat="1" x14ac:dyDescent="0.3">
      <c r="A171" s="65" t="s">
        <v>60</v>
      </c>
      <c r="B171" s="182" t="s">
        <v>73</v>
      </c>
      <c r="C171" s="165"/>
      <c r="D171" s="166"/>
      <c r="E171" s="76"/>
      <c r="F171" s="167"/>
      <c r="G171" s="167"/>
      <c r="H171" s="127" t="str">
        <f t="shared" ref="H171:H181" si="4">+IF(D171="","",(D171*F171+D171*G171))</f>
        <v/>
      </c>
      <c r="I171" s="61"/>
    </row>
    <row r="172" spans="1:9" s="60" customFormat="1" ht="27.6" x14ac:dyDescent="0.3">
      <c r="A172" s="65"/>
      <c r="B172" s="168" t="s">
        <v>74</v>
      </c>
      <c r="C172" s="165"/>
      <c r="D172" s="166"/>
      <c r="E172" s="76"/>
      <c r="F172" s="167"/>
      <c r="G172" s="167"/>
      <c r="H172" s="127" t="str">
        <f t="shared" si="4"/>
        <v/>
      </c>
      <c r="I172" s="61"/>
    </row>
    <row r="173" spans="1:9" s="60" customFormat="1" ht="27.6" x14ac:dyDescent="0.3">
      <c r="A173" s="65"/>
      <c r="B173" s="177" t="s">
        <v>75</v>
      </c>
      <c r="C173" s="165"/>
      <c r="D173" s="166"/>
      <c r="E173" s="76"/>
      <c r="F173" s="167"/>
      <c r="G173" s="167"/>
      <c r="H173" s="127" t="str">
        <f t="shared" si="4"/>
        <v/>
      </c>
      <c r="I173" s="61"/>
    </row>
    <row r="174" spans="1:9" s="60" customFormat="1" ht="41.4" x14ac:dyDescent="0.3">
      <c r="A174" s="65"/>
      <c r="B174" s="177" t="s">
        <v>369</v>
      </c>
      <c r="C174" s="165"/>
      <c r="D174" s="166"/>
      <c r="E174" s="76"/>
      <c r="F174" s="167"/>
      <c r="G174" s="167"/>
      <c r="H174" s="127" t="str">
        <f t="shared" si="4"/>
        <v/>
      </c>
      <c r="I174" s="61"/>
    </row>
    <row r="175" spans="1:9" s="60" customFormat="1" ht="27.6" x14ac:dyDescent="0.3">
      <c r="A175" s="65"/>
      <c r="B175" s="177" t="s">
        <v>370</v>
      </c>
      <c r="C175" s="165"/>
      <c r="D175" s="166"/>
      <c r="E175" s="76"/>
      <c r="F175" s="167"/>
      <c r="G175" s="167"/>
      <c r="H175" s="127" t="str">
        <f t="shared" si="4"/>
        <v/>
      </c>
      <c r="I175" s="61"/>
    </row>
    <row r="176" spans="1:9" s="60" customFormat="1" x14ac:dyDescent="0.3">
      <c r="A176" s="65"/>
      <c r="B176" s="413" t="s">
        <v>679</v>
      </c>
      <c r="C176" s="165"/>
      <c r="D176" s="166"/>
      <c r="E176" s="76"/>
      <c r="F176" s="167"/>
      <c r="G176" s="167"/>
      <c r="H176" s="127" t="str">
        <f t="shared" si="4"/>
        <v/>
      </c>
      <c r="I176" s="61"/>
    </row>
    <row r="177" spans="1:9" s="60" customFormat="1" x14ac:dyDescent="0.3">
      <c r="A177" s="65"/>
      <c r="B177" s="413"/>
      <c r="C177" s="165"/>
      <c r="D177" s="166"/>
      <c r="E177" s="76"/>
      <c r="F177" s="167"/>
      <c r="G177" s="167"/>
      <c r="H177" s="127" t="str">
        <f t="shared" si="4"/>
        <v/>
      </c>
      <c r="I177" s="61"/>
    </row>
    <row r="178" spans="1:9" s="60" customFormat="1" x14ac:dyDescent="0.3">
      <c r="A178" s="65" t="s">
        <v>62</v>
      </c>
      <c r="B178" s="182" t="s">
        <v>365</v>
      </c>
      <c r="C178" s="165"/>
      <c r="D178" s="166"/>
      <c r="E178" s="76"/>
      <c r="F178" s="167"/>
      <c r="G178" s="167"/>
      <c r="H178" s="127" t="str">
        <f t="shared" si="4"/>
        <v/>
      </c>
      <c r="I178" s="61"/>
    </row>
    <row r="179" spans="1:9" s="60" customFormat="1" x14ac:dyDescent="0.3">
      <c r="A179" s="71" t="s">
        <v>134</v>
      </c>
      <c r="B179" s="168" t="s">
        <v>366</v>
      </c>
      <c r="C179" s="165"/>
      <c r="D179" s="75">
        <v>56</v>
      </c>
      <c r="E179" s="76" t="s">
        <v>112</v>
      </c>
      <c r="F179" s="167"/>
      <c r="G179" s="167"/>
      <c r="H179" s="127">
        <f t="shared" si="4"/>
        <v>0</v>
      </c>
      <c r="I179" s="61"/>
    </row>
    <row r="180" spans="1:9" s="60" customFormat="1" x14ac:dyDescent="0.3">
      <c r="A180" s="71" t="s">
        <v>368</v>
      </c>
      <c r="B180" s="168" t="s">
        <v>367</v>
      </c>
      <c r="C180" s="165"/>
      <c r="D180" s="75">
        <v>335</v>
      </c>
      <c r="E180" s="76" t="s">
        <v>112</v>
      </c>
      <c r="F180" s="167"/>
      <c r="G180" s="167"/>
      <c r="H180" s="127">
        <f t="shared" si="4"/>
        <v>0</v>
      </c>
      <c r="I180" s="61"/>
    </row>
    <row r="181" spans="1:9" s="60" customFormat="1" x14ac:dyDescent="0.3">
      <c r="A181" s="71"/>
      <c r="B181" s="413"/>
      <c r="C181" s="165"/>
      <c r="D181" s="75"/>
      <c r="E181" s="76"/>
      <c r="F181" s="167"/>
      <c r="G181" s="167"/>
      <c r="H181" s="127" t="str">
        <f t="shared" si="4"/>
        <v/>
      </c>
      <c r="I181" s="61"/>
    </row>
    <row r="182" spans="1:9" s="49" customFormat="1" x14ac:dyDescent="0.25">
      <c r="A182" s="62" t="s">
        <v>136</v>
      </c>
      <c r="B182" s="63" t="s">
        <v>63</v>
      </c>
      <c r="C182" s="174"/>
      <c r="D182" s="175"/>
      <c r="E182" s="176"/>
      <c r="F182" s="29"/>
      <c r="G182" s="29"/>
      <c r="H182" s="122">
        <f>SUM(H174:H181)</f>
        <v>0</v>
      </c>
      <c r="I182" s="64"/>
    </row>
    <row r="183" spans="1:9" s="49" customFormat="1" x14ac:dyDescent="0.25">
      <c r="A183" s="62"/>
      <c r="B183" s="63" t="s">
        <v>371</v>
      </c>
      <c r="C183" s="174"/>
      <c r="D183" s="175"/>
      <c r="E183" s="176"/>
      <c r="F183" s="29"/>
      <c r="G183" s="29"/>
      <c r="H183" s="30"/>
      <c r="I183" s="64"/>
    </row>
    <row r="184" spans="1:9" s="60" customFormat="1" x14ac:dyDescent="0.3">
      <c r="A184" s="65"/>
      <c r="B184" s="182"/>
      <c r="C184" s="165"/>
      <c r="D184" s="166"/>
      <c r="E184" s="76"/>
      <c r="F184" s="167"/>
      <c r="G184" s="167"/>
      <c r="H184" s="172"/>
      <c r="I184" s="61"/>
    </row>
    <row r="185" spans="1:9" s="60" customFormat="1" x14ac:dyDescent="0.3">
      <c r="A185" s="65" t="s">
        <v>64</v>
      </c>
      <c r="B185" s="182" t="s">
        <v>73</v>
      </c>
      <c r="C185" s="165"/>
      <c r="D185" s="166"/>
      <c r="E185" s="76"/>
      <c r="F185" s="167"/>
      <c r="G185" s="167"/>
      <c r="H185" s="172"/>
      <c r="I185" s="61"/>
    </row>
    <row r="186" spans="1:9" s="60" customFormat="1" ht="27.6" x14ac:dyDescent="0.3">
      <c r="A186" s="65"/>
      <c r="B186" s="413" t="s">
        <v>374</v>
      </c>
      <c r="C186" s="165"/>
      <c r="D186" s="75"/>
      <c r="E186" s="76"/>
      <c r="F186" s="167"/>
      <c r="G186" s="167"/>
      <c r="H186" s="127" t="str">
        <f t="shared" ref="H186:H197" si="5">+IF(D186="","",(D186*F186+D186*G186))</f>
        <v/>
      </c>
      <c r="I186" s="61"/>
    </row>
    <row r="187" spans="1:9" s="60" customFormat="1" ht="27.6" x14ac:dyDescent="0.3">
      <c r="A187" s="65"/>
      <c r="B187" s="413" t="s">
        <v>376</v>
      </c>
      <c r="C187" s="165"/>
      <c r="D187" s="75"/>
      <c r="E187" s="76"/>
      <c r="F187" s="167"/>
      <c r="G187" s="167"/>
      <c r="H187" s="127" t="str">
        <f t="shared" si="5"/>
        <v/>
      </c>
      <c r="I187" s="61"/>
    </row>
    <row r="188" spans="1:9" s="60" customFormat="1" x14ac:dyDescent="0.3">
      <c r="A188" s="65"/>
      <c r="B188" s="177"/>
      <c r="C188" s="165"/>
      <c r="D188" s="166"/>
      <c r="E188" s="76"/>
      <c r="F188" s="167"/>
      <c r="G188" s="167"/>
      <c r="H188" s="127" t="str">
        <f t="shared" si="5"/>
        <v/>
      </c>
      <c r="I188" s="61"/>
    </row>
    <row r="189" spans="1:9" s="60" customFormat="1" x14ac:dyDescent="0.3">
      <c r="A189" s="65" t="s">
        <v>65</v>
      </c>
      <c r="B189" s="182" t="s">
        <v>102</v>
      </c>
      <c r="C189" s="165"/>
      <c r="D189" s="166"/>
      <c r="E189" s="76"/>
      <c r="F189" s="167"/>
      <c r="G189" s="167"/>
      <c r="H189" s="127" t="str">
        <f t="shared" si="5"/>
        <v/>
      </c>
      <c r="I189" s="61"/>
    </row>
    <row r="190" spans="1:9" s="60" customFormat="1" ht="27.6" x14ac:dyDescent="0.3">
      <c r="A190" s="71" t="s">
        <v>146</v>
      </c>
      <c r="B190" s="178" t="s">
        <v>1107</v>
      </c>
      <c r="C190" s="165"/>
      <c r="D190" s="75">
        <v>2</v>
      </c>
      <c r="E190" s="76" t="s">
        <v>103</v>
      </c>
      <c r="F190" s="167"/>
      <c r="G190" s="167"/>
      <c r="H190" s="127">
        <f t="shared" si="5"/>
        <v>0</v>
      </c>
      <c r="I190" s="61"/>
    </row>
    <row r="191" spans="1:9" s="60" customFormat="1" ht="27.6" x14ac:dyDescent="0.3">
      <c r="A191" s="71" t="s">
        <v>147</v>
      </c>
      <c r="B191" s="178" t="s">
        <v>1108</v>
      </c>
      <c r="C191" s="165"/>
      <c r="D191" s="75">
        <v>2</v>
      </c>
      <c r="E191" s="76" t="s">
        <v>103</v>
      </c>
      <c r="F191" s="167"/>
      <c r="G191" s="167"/>
      <c r="H191" s="127">
        <f t="shared" si="5"/>
        <v>0</v>
      </c>
      <c r="I191" s="61"/>
    </row>
    <row r="192" spans="1:9" s="60" customFormat="1" ht="27.6" x14ac:dyDescent="0.3">
      <c r="A192" s="71" t="s">
        <v>148</v>
      </c>
      <c r="B192" s="178" t="s">
        <v>1109</v>
      </c>
      <c r="C192" s="165"/>
      <c r="D192" s="75">
        <v>2</v>
      </c>
      <c r="E192" s="76" t="s">
        <v>103</v>
      </c>
      <c r="F192" s="167"/>
      <c r="G192" s="167"/>
      <c r="H192" s="127">
        <f t="shared" si="5"/>
        <v>0</v>
      </c>
      <c r="I192" s="61"/>
    </row>
    <row r="193" spans="1:9" s="60" customFormat="1" x14ac:dyDescent="0.3">
      <c r="A193" s="71" t="s">
        <v>149</v>
      </c>
      <c r="B193" s="178" t="s">
        <v>1076</v>
      </c>
      <c r="C193" s="165"/>
      <c r="D193" s="75">
        <v>2</v>
      </c>
      <c r="E193" s="76" t="s">
        <v>103</v>
      </c>
      <c r="F193" s="167"/>
      <c r="G193" s="167"/>
      <c r="H193" s="127">
        <f t="shared" si="5"/>
        <v>0</v>
      </c>
      <c r="I193" s="61"/>
    </row>
    <row r="194" spans="1:9" s="60" customFormat="1" x14ac:dyDescent="0.3">
      <c r="A194" s="65"/>
      <c r="B194" s="413"/>
      <c r="C194" s="165"/>
      <c r="D194" s="166"/>
      <c r="E194" s="76"/>
      <c r="F194" s="167"/>
      <c r="G194" s="167"/>
      <c r="H194" s="127" t="str">
        <f t="shared" si="5"/>
        <v/>
      </c>
      <c r="I194" s="61"/>
    </row>
    <row r="195" spans="1:9" s="112" customFormat="1" x14ac:dyDescent="0.3">
      <c r="A195" s="65" t="s">
        <v>150</v>
      </c>
      <c r="B195" s="182" t="s">
        <v>372</v>
      </c>
      <c r="C195" s="165"/>
      <c r="D195" s="75"/>
      <c r="E195" s="76"/>
      <c r="F195" s="167"/>
      <c r="G195" s="167"/>
      <c r="H195" s="127" t="str">
        <f t="shared" si="5"/>
        <v/>
      </c>
      <c r="I195" s="111"/>
    </row>
    <row r="196" spans="1:9" s="112" customFormat="1" x14ac:dyDescent="0.3">
      <c r="A196" s="71" t="s">
        <v>152</v>
      </c>
      <c r="B196" s="186" t="s">
        <v>1077</v>
      </c>
      <c r="C196" s="165"/>
      <c r="D196" s="75">
        <v>4</v>
      </c>
      <c r="E196" s="76" t="s">
        <v>373</v>
      </c>
      <c r="F196" s="167"/>
      <c r="G196" s="167"/>
      <c r="H196" s="127">
        <f t="shared" si="5"/>
        <v>0</v>
      </c>
      <c r="I196" s="111"/>
    </row>
    <row r="197" spans="1:9" s="60" customFormat="1" x14ac:dyDescent="0.3">
      <c r="A197" s="65"/>
      <c r="B197" s="413"/>
      <c r="C197" s="165"/>
      <c r="D197" s="166"/>
      <c r="E197" s="76"/>
      <c r="F197" s="167"/>
      <c r="G197" s="167"/>
      <c r="H197" s="127" t="str">
        <f t="shared" si="5"/>
        <v/>
      </c>
      <c r="I197" s="61"/>
    </row>
    <row r="198" spans="1:9" s="49" customFormat="1" x14ac:dyDescent="0.25">
      <c r="A198" s="73" t="s">
        <v>153</v>
      </c>
      <c r="B198" s="63" t="s">
        <v>66</v>
      </c>
      <c r="C198" s="174"/>
      <c r="D198" s="175"/>
      <c r="E198" s="176"/>
      <c r="F198" s="29"/>
      <c r="G198" s="29"/>
      <c r="H198" s="122">
        <f>SUM(H192:H197)</f>
        <v>0</v>
      </c>
      <c r="I198" s="64"/>
    </row>
    <row r="199" spans="1:9" s="49" customFormat="1" x14ac:dyDescent="0.25">
      <c r="A199" s="62"/>
      <c r="B199" s="63" t="s">
        <v>377</v>
      </c>
      <c r="C199" s="174"/>
      <c r="D199" s="175"/>
      <c r="E199" s="176"/>
      <c r="F199" s="29"/>
      <c r="G199" s="29"/>
      <c r="H199" s="30"/>
      <c r="I199" s="64"/>
    </row>
    <row r="200" spans="1:9" s="60" customFormat="1" x14ac:dyDescent="0.3">
      <c r="A200" s="65"/>
      <c r="B200" s="182"/>
      <c r="C200" s="165"/>
      <c r="D200" s="166"/>
      <c r="E200" s="76"/>
      <c r="F200" s="167"/>
      <c r="G200" s="167"/>
      <c r="H200" s="172"/>
      <c r="I200" s="61"/>
    </row>
    <row r="201" spans="1:9" s="60" customFormat="1" x14ac:dyDescent="0.3">
      <c r="A201" s="65" t="s">
        <v>67</v>
      </c>
      <c r="B201" s="182" t="s">
        <v>73</v>
      </c>
      <c r="C201" s="165"/>
      <c r="D201" s="166"/>
      <c r="E201" s="76"/>
      <c r="F201" s="167"/>
      <c r="G201" s="167"/>
      <c r="H201" s="172"/>
      <c r="I201" s="61"/>
    </row>
    <row r="202" spans="1:9" s="60" customFormat="1" ht="55.2" x14ac:dyDescent="0.3">
      <c r="A202" s="65"/>
      <c r="B202" s="177" t="s">
        <v>116</v>
      </c>
      <c r="C202" s="165"/>
      <c r="D202" s="166"/>
      <c r="E202" s="76"/>
      <c r="F202" s="167"/>
      <c r="G202" s="167"/>
      <c r="H202" s="127" t="str">
        <f t="shared" ref="H202:H221" si="6">+IF(D202="","",(D202*F202+D202*G202))</f>
        <v/>
      </c>
      <c r="I202" s="61"/>
    </row>
    <row r="203" spans="1:9" s="60" customFormat="1" x14ac:dyDescent="0.3">
      <c r="A203" s="65"/>
      <c r="B203" s="177" t="s">
        <v>117</v>
      </c>
      <c r="C203" s="165"/>
      <c r="D203" s="166"/>
      <c r="E203" s="76"/>
      <c r="F203" s="167"/>
      <c r="G203" s="167"/>
      <c r="H203" s="127" t="str">
        <f t="shared" si="6"/>
        <v/>
      </c>
      <c r="I203" s="61"/>
    </row>
    <row r="204" spans="1:9" s="60" customFormat="1" x14ac:dyDescent="0.3">
      <c r="A204" s="65"/>
      <c r="B204" s="177"/>
      <c r="C204" s="165"/>
      <c r="D204" s="166"/>
      <c r="E204" s="76"/>
      <c r="F204" s="167"/>
      <c r="G204" s="167"/>
      <c r="H204" s="127" t="str">
        <f t="shared" si="6"/>
        <v/>
      </c>
      <c r="I204" s="61"/>
    </row>
    <row r="205" spans="1:9" s="60" customFormat="1" ht="41.4" x14ac:dyDescent="0.3">
      <c r="A205" s="65" t="s">
        <v>69</v>
      </c>
      <c r="B205" s="177" t="s">
        <v>378</v>
      </c>
      <c r="C205" s="165"/>
      <c r="D205" s="75">
        <v>1</v>
      </c>
      <c r="E205" s="76" t="s">
        <v>19</v>
      </c>
      <c r="F205" s="167"/>
      <c r="G205" s="167"/>
      <c r="H205" s="127">
        <f t="shared" si="6"/>
        <v>0</v>
      </c>
      <c r="I205" s="61"/>
    </row>
    <row r="206" spans="1:9" s="60" customFormat="1" x14ac:dyDescent="0.3">
      <c r="A206" s="65"/>
      <c r="B206" s="182"/>
      <c r="C206" s="165"/>
      <c r="D206" s="166"/>
      <c r="E206" s="76"/>
      <c r="F206" s="167"/>
      <c r="G206" s="167"/>
      <c r="H206" s="127" t="str">
        <f t="shared" si="6"/>
        <v/>
      </c>
      <c r="I206" s="61"/>
    </row>
    <row r="207" spans="1:9" s="60" customFormat="1" x14ac:dyDescent="0.3">
      <c r="A207" s="65" t="s">
        <v>381</v>
      </c>
      <c r="B207" s="182" t="s">
        <v>375</v>
      </c>
      <c r="C207" s="165"/>
      <c r="D207" s="75"/>
      <c r="E207" s="76"/>
      <c r="F207" s="167"/>
      <c r="G207" s="167"/>
      <c r="H207" s="127" t="str">
        <f t="shared" si="6"/>
        <v/>
      </c>
      <c r="I207" s="61"/>
    </row>
    <row r="208" spans="1:9" s="60" customFormat="1" x14ac:dyDescent="0.3">
      <c r="A208" s="71" t="s">
        <v>382</v>
      </c>
      <c r="B208" s="177" t="s">
        <v>119</v>
      </c>
      <c r="C208" s="165"/>
      <c r="D208" s="75">
        <f>90*3</f>
        <v>270</v>
      </c>
      <c r="E208" s="76" t="s">
        <v>112</v>
      </c>
      <c r="F208" s="167"/>
      <c r="G208" s="167"/>
      <c r="H208" s="127">
        <f t="shared" si="6"/>
        <v>0</v>
      </c>
      <c r="I208" s="61"/>
    </row>
    <row r="209" spans="1:9" s="60" customFormat="1" x14ac:dyDescent="0.3">
      <c r="A209" s="71" t="s">
        <v>383</v>
      </c>
      <c r="B209" s="177" t="s">
        <v>671</v>
      </c>
      <c r="C209" s="165"/>
      <c r="D209" s="75">
        <v>403</v>
      </c>
      <c r="E209" s="76" t="s">
        <v>112</v>
      </c>
      <c r="F209" s="167"/>
      <c r="G209" s="167"/>
      <c r="H209" s="127">
        <f t="shared" si="6"/>
        <v>0</v>
      </c>
      <c r="I209" s="61"/>
    </row>
    <row r="210" spans="1:9" s="60" customFormat="1" x14ac:dyDescent="0.3">
      <c r="A210" s="71"/>
      <c r="B210" s="177"/>
      <c r="C210" s="165"/>
      <c r="D210" s="75"/>
      <c r="E210" s="76"/>
      <c r="F210" s="167"/>
      <c r="G210" s="167"/>
      <c r="H210" s="127" t="str">
        <f t="shared" si="6"/>
        <v/>
      </c>
      <c r="I210" s="61"/>
    </row>
    <row r="211" spans="1:9" s="60" customFormat="1" ht="27.6" x14ac:dyDescent="0.3">
      <c r="A211" s="65" t="s">
        <v>384</v>
      </c>
      <c r="B211" s="182" t="s">
        <v>380</v>
      </c>
      <c r="C211" s="165"/>
      <c r="D211" s="75"/>
      <c r="E211" s="76"/>
      <c r="F211" s="167"/>
      <c r="G211" s="167"/>
      <c r="H211" s="127" t="str">
        <f t="shared" si="6"/>
        <v/>
      </c>
      <c r="I211" s="61"/>
    </row>
    <row r="212" spans="1:9" s="60" customFormat="1" x14ac:dyDescent="0.3">
      <c r="A212" s="71" t="s">
        <v>385</v>
      </c>
      <c r="B212" s="177" t="s">
        <v>680</v>
      </c>
      <c r="C212" s="165"/>
      <c r="D212" s="75">
        <v>1</v>
      </c>
      <c r="E212" s="76" t="s">
        <v>19</v>
      </c>
      <c r="F212" s="167"/>
      <c r="G212" s="167"/>
      <c r="H212" s="127">
        <f t="shared" si="6"/>
        <v>0</v>
      </c>
      <c r="I212" s="61"/>
    </row>
    <row r="213" spans="1:9" s="60" customFormat="1" x14ac:dyDescent="0.3">
      <c r="A213" s="71" t="s">
        <v>386</v>
      </c>
      <c r="B213" s="413" t="s">
        <v>681</v>
      </c>
      <c r="C213" s="165"/>
      <c r="D213" s="75">
        <v>1</v>
      </c>
      <c r="E213" s="76" t="s">
        <v>19</v>
      </c>
      <c r="F213" s="167"/>
      <c r="G213" s="167"/>
      <c r="H213" s="127">
        <f t="shared" si="6"/>
        <v>0</v>
      </c>
      <c r="I213" s="61"/>
    </row>
    <row r="214" spans="1:9" s="60" customFormat="1" x14ac:dyDescent="0.3">
      <c r="A214" s="71" t="s">
        <v>387</v>
      </c>
      <c r="B214" s="177" t="s">
        <v>682</v>
      </c>
      <c r="C214" s="165"/>
      <c r="D214" s="75">
        <v>1</v>
      </c>
      <c r="E214" s="76" t="s">
        <v>19</v>
      </c>
      <c r="F214" s="167"/>
      <c r="G214" s="167"/>
      <c r="H214" s="127">
        <f t="shared" si="6"/>
        <v>0</v>
      </c>
      <c r="I214" s="61"/>
    </row>
    <row r="215" spans="1:9" s="60" customFormat="1" x14ac:dyDescent="0.3">
      <c r="A215" s="71" t="s">
        <v>388</v>
      </c>
      <c r="B215" s="177" t="s">
        <v>683</v>
      </c>
      <c r="C215" s="165"/>
      <c r="D215" s="75">
        <v>1</v>
      </c>
      <c r="E215" s="76" t="s">
        <v>19</v>
      </c>
      <c r="F215" s="167"/>
      <c r="G215" s="167"/>
      <c r="H215" s="127">
        <f t="shared" si="6"/>
        <v>0</v>
      </c>
      <c r="I215" s="61"/>
    </row>
    <row r="216" spans="1:9" s="60" customFormat="1" x14ac:dyDescent="0.3">
      <c r="A216" s="65"/>
      <c r="B216" s="177"/>
      <c r="C216" s="165"/>
      <c r="D216" s="75"/>
      <c r="E216" s="76"/>
      <c r="F216" s="167"/>
      <c r="G216" s="167"/>
      <c r="H216" s="127" t="str">
        <f t="shared" si="6"/>
        <v/>
      </c>
      <c r="I216" s="61"/>
    </row>
    <row r="217" spans="1:9" s="60" customFormat="1" x14ac:dyDescent="0.3">
      <c r="A217" s="65" t="s">
        <v>389</v>
      </c>
      <c r="B217" s="182" t="s">
        <v>106</v>
      </c>
      <c r="C217" s="165"/>
      <c r="D217" s="75"/>
      <c r="E217" s="76"/>
      <c r="F217" s="167"/>
      <c r="G217" s="167"/>
      <c r="H217" s="127" t="str">
        <f t="shared" si="6"/>
        <v/>
      </c>
      <c r="I217" s="61"/>
    </row>
    <row r="218" spans="1:9" s="60" customFormat="1" ht="27.6" x14ac:dyDescent="0.3">
      <c r="A218" s="71" t="s">
        <v>391</v>
      </c>
      <c r="B218" s="177" t="s">
        <v>379</v>
      </c>
      <c r="C218" s="165"/>
      <c r="D218" s="75">
        <v>1</v>
      </c>
      <c r="E218" s="76" t="s">
        <v>19</v>
      </c>
      <c r="F218" s="167"/>
      <c r="G218" s="167"/>
      <c r="H218" s="127">
        <f t="shared" si="6"/>
        <v>0</v>
      </c>
      <c r="I218" s="61"/>
    </row>
    <row r="219" spans="1:9" s="60" customFormat="1" x14ac:dyDescent="0.3">
      <c r="A219" s="71"/>
      <c r="B219" s="177"/>
      <c r="C219" s="165"/>
      <c r="D219" s="75"/>
      <c r="E219" s="76"/>
      <c r="F219" s="167"/>
      <c r="G219" s="167"/>
      <c r="H219" s="127" t="str">
        <f t="shared" si="6"/>
        <v/>
      </c>
      <c r="I219" s="61"/>
    </row>
    <row r="220" spans="1:9" s="60" customFormat="1" x14ac:dyDescent="0.3">
      <c r="A220" s="65" t="s">
        <v>390</v>
      </c>
      <c r="B220" s="182" t="s">
        <v>125</v>
      </c>
      <c r="C220" s="165"/>
      <c r="D220" s="75">
        <v>1</v>
      </c>
      <c r="E220" s="76" t="s">
        <v>19</v>
      </c>
      <c r="F220" s="167"/>
      <c r="G220" s="167"/>
      <c r="H220" s="127">
        <f t="shared" si="6"/>
        <v>0</v>
      </c>
      <c r="I220" s="61"/>
    </row>
    <row r="221" spans="1:9" s="60" customFormat="1" x14ac:dyDescent="0.3">
      <c r="A221" s="65"/>
      <c r="B221" s="413"/>
      <c r="C221" s="165"/>
      <c r="D221" s="75"/>
      <c r="E221" s="76"/>
      <c r="F221" s="167"/>
      <c r="G221" s="167"/>
      <c r="H221" s="127" t="str">
        <f t="shared" si="6"/>
        <v/>
      </c>
      <c r="I221" s="61"/>
    </row>
    <row r="222" spans="1:9" s="49" customFormat="1" x14ac:dyDescent="0.25">
      <c r="A222" s="73" t="s">
        <v>392</v>
      </c>
      <c r="B222" s="63" t="s">
        <v>71</v>
      </c>
      <c r="C222" s="174"/>
      <c r="D222" s="175"/>
      <c r="E222" s="176"/>
      <c r="F222" s="29"/>
      <c r="G222" s="29"/>
      <c r="H222" s="122">
        <f>SUM(H202:H221)</f>
        <v>0</v>
      </c>
      <c r="I222" s="64"/>
    </row>
    <row r="223" spans="1:9" s="49" customFormat="1" x14ac:dyDescent="0.25">
      <c r="A223" s="62"/>
      <c r="B223" s="63" t="s">
        <v>154</v>
      </c>
      <c r="C223" s="174"/>
      <c r="D223" s="175"/>
      <c r="E223" s="176"/>
      <c r="F223" s="29"/>
      <c r="G223" s="29"/>
      <c r="H223" s="30"/>
      <c r="I223" s="64"/>
    </row>
    <row r="224" spans="1:9" s="60" customFormat="1" x14ac:dyDescent="0.3">
      <c r="A224" s="65"/>
      <c r="B224" s="182"/>
      <c r="C224" s="165"/>
      <c r="D224" s="166"/>
      <c r="E224" s="76"/>
      <c r="F224" s="167"/>
      <c r="G224" s="167"/>
      <c r="H224" s="172"/>
      <c r="I224" s="61"/>
    </row>
    <row r="225" spans="1:9" s="60" customFormat="1" x14ac:dyDescent="0.3">
      <c r="A225" s="65" t="s">
        <v>155</v>
      </c>
      <c r="B225" s="182" t="s">
        <v>156</v>
      </c>
      <c r="C225" s="165"/>
      <c r="D225" s="166"/>
      <c r="E225" s="76"/>
      <c r="F225" s="167"/>
      <c r="G225" s="167"/>
      <c r="H225" s="172"/>
      <c r="I225" s="61"/>
    </row>
    <row r="226" spans="1:9" s="60" customFormat="1" x14ac:dyDescent="0.3">
      <c r="A226" s="71"/>
      <c r="B226" s="413" t="s">
        <v>157</v>
      </c>
      <c r="C226" s="165"/>
      <c r="D226" s="166"/>
      <c r="E226" s="76"/>
      <c r="F226" s="167"/>
      <c r="G226" s="167"/>
      <c r="H226" s="127" t="str">
        <f t="shared" ref="H226:H302" si="7">+IF(D226="","",(D226*F226+D226*G226))</f>
        <v/>
      </c>
      <c r="I226" s="61"/>
    </row>
    <row r="227" spans="1:9" s="60" customFormat="1" x14ac:dyDescent="0.3">
      <c r="A227" s="71" t="s">
        <v>158</v>
      </c>
      <c r="B227" s="413" t="s">
        <v>395</v>
      </c>
      <c r="C227" s="165"/>
      <c r="D227" s="75">
        <v>1</v>
      </c>
      <c r="E227" s="76" t="s">
        <v>103</v>
      </c>
      <c r="F227" s="167"/>
      <c r="G227" s="167"/>
      <c r="H227" s="127">
        <f t="shared" si="7"/>
        <v>0</v>
      </c>
      <c r="I227" s="61"/>
    </row>
    <row r="228" spans="1:9" s="60" customFormat="1" x14ac:dyDescent="0.3">
      <c r="A228" s="71" t="s">
        <v>159</v>
      </c>
      <c r="B228" s="413" t="s">
        <v>161</v>
      </c>
      <c r="C228" s="165"/>
      <c r="D228" s="75">
        <v>1</v>
      </c>
      <c r="E228" s="76" t="s">
        <v>103</v>
      </c>
      <c r="F228" s="167"/>
      <c r="G228" s="167"/>
      <c r="H228" s="127">
        <f t="shared" si="7"/>
        <v>0</v>
      </c>
      <c r="I228" s="61"/>
    </row>
    <row r="229" spans="1:9" s="60" customFormat="1" x14ac:dyDescent="0.3">
      <c r="A229" s="71" t="s">
        <v>160</v>
      </c>
      <c r="B229" s="413" t="s">
        <v>163</v>
      </c>
      <c r="C229" s="165"/>
      <c r="D229" s="75">
        <v>6</v>
      </c>
      <c r="E229" s="76" t="s">
        <v>103</v>
      </c>
      <c r="F229" s="167"/>
      <c r="G229" s="167"/>
      <c r="H229" s="127">
        <f t="shared" si="7"/>
        <v>0</v>
      </c>
      <c r="I229" s="61"/>
    </row>
    <row r="230" spans="1:9" s="60" customFormat="1" x14ac:dyDescent="0.3">
      <c r="A230" s="71" t="s">
        <v>162</v>
      </c>
      <c r="B230" s="413" t="s">
        <v>164</v>
      </c>
      <c r="C230" s="165"/>
      <c r="D230" s="75">
        <v>6</v>
      </c>
      <c r="E230" s="76" t="s">
        <v>103</v>
      </c>
      <c r="F230" s="167"/>
      <c r="G230" s="167"/>
      <c r="H230" s="127">
        <f t="shared" si="7"/>
        <v>0</v>
      </c>
      <c r="I230" s="61"/>
    </row>
    <row r="231" spans="1:9" s="112" customFormat="1" x14ac:dyDescent="0.3">
      <c r="A231" s="457" t="s">
        <v>1119</v>
      </c>
      <c r="B231" s="458" t="s">
        <v>1120</v>
      </c>
      <c r="C231" s="459"/>
      <c r="D231" s="460">
        <v>2</v>
      </c>
      <c r="E231" s="461" t="s">
        <v>103</v>
      </c>
      <c r="F231" s="462"/>
      <c r="G231" s="462"/>
      <c r="H231" s="463">
        <f t="shared" si="7"/>
        <v>0</v>
      </c>
      <c r="I231" s="111"/>
    </row>
    <row r="232" spans="1:9" s="112" customFormat="1" x14ac:dyDescent="0.3">
      <c r="A232" s="457" t="s">
        <v>1121</v>
      </c>
      <c r="B232" s="458" t="s">
        <v>1122</v>
      </c>
      <c r="C232" s="459"/>
      <c r="D232" s="460">
        <v>5</v>
      </c>
      <c r="E232" s="461" t="s">
        <v>103</v>
      </c>
      <c r="F232" s="462"/>
      <c r="G232" s="462"/>
      <c r="H232" s="463">
        <f t="shared" si="7"/>
        <v>0</v>
      </c>
      <c r="I232" s="111"/>
    </row>
    <row r="233" spans="1:9" s="112" customFormat="1" x14ac:dyDescent="0.3">
      <c r="A233" s="457" t="s">
        <v>1123</v>
      </c>
      <c r="B233" s="458" t="s">
        <v>1124</v>
      </c>
      <c r="C233" s="459"/>
      <c r="D233" s="460">
        <v>5</v>
      </c>
      <c r="E233" s="461" t="s">
        <v>103</v>
      </c>
      <c r="F233" s="462"/>
      <c r="G233" s="462"/>
      <c r="H233" s="463">
        <f t="shared" si="7"/>
        <v>0</v>
      </c>
      <c r="I233" s="111"/>
    </row>
    <row r="234" spans="1:9" s="112" customFormat="1" x14ac:dyDescent="0.3">
      <c r="A234" s="457" t="s">
        <v>1125</v>
      </c>
      <c r="B234" s="458" t="s">
        <v>1126</v>
      </c>
      <c r="C234" s="459"/>
      <c r="D234" s="460">
        <v>2</v>
      </c>
      <c r="E234" s="461" t="s">
        <v>103</v>
      </c>
      <c r="F234" s="462"/>
      <c r="G234" s="462"/>
      <c r="H234" s="463">
        <f t="shared" si="7"/>
        <v>0</v>
      </c>
      <c r="I234" s="111"/>
    </row>
    <row r="235" spans="1:9" s="112" customFormat="1" x14ac:dyDescent="0.3">
      <c r="A235" s="457" t="s">
        <v>1127</v>
      </c>
      <c r="B235" s="458" t="s">
        <v>1128</v>
      </c>
      <c r="C235" s="459"/>
      <c r="D235" s="460">
        <v>5</v>
      </c>
      <c r="E235" s="461" t="s">
        <v>445</v>
      </c>
      <c r="F235" s="462"/>
      <c r="G235" s="462"/>
      <c r="H235" s="463">
        <f t="shared" si="7"/>
        <v>0</v>
      </c>
      <c r="I235" s="111"/>
    </row>
    <row r="236" spans="1:9" s="112" customFormat="1" x14ac:dyDescent="0.3">
      <c r="A236" s="457" t="s">
        <v>1129</v>
      </c>
      <c r="B236" s="458" t="s">
        <v>1130</v>
      </c>
      <c r="C236" s="459"/>
      <c r="D236" s="460">
        <v>4</v>
      </c>
      <c r="E236" s="461" t="s">
        <v>103</v>
      </c>
      <c r="F236" s="462"/>
      <c r="G236" s="462"/>
      <c r="H236" s="463">
        <f t="shared" si="7"/>
        <v>0</v>
      </c>
      <c r="I236" s="111"/>
    </row>
    <row r="237" spans="1:9" s="112" customFormat="1" x14ac:dyDescent="0.3">
      <c r="A237" s="457" t="s">
        <v>1131</v>
      </c>
      <c r="B237" s="458" t="s">
        <v>1132</v>
      </c>
      <c r="C237" s="459"/>
      <c r="D237" s="460">
        <v>4</v>
      </c>
      <c r="E237" s="461" t="s">
        <v>103</v>
      </c>
      <c r="F237" s="462"/>
      <c r="G237" s="462"/>
      <c r="H237" s="463">
        <f t="shared" si="7"/>
        <v>0</v>
      </c>
      <c r="I237" s="111"/>
    </row>
    <row r="238" spans="1:9" s="112" customFormat="1" x14ac:dyDescent="0.3">
      <c r="A238" s="457" t="s">
        <v>1133</v>
      </c>
      <c r="B238" s="458" t="s">
        <v>1134</v>
      </c>
      <c r="C238" s="459"/>
      <c r="D238" s="460">
        <v>10</v>
      </c>
      <c r="E238" s="461" t="s">
        <v>103</v>
      </c>
      <c r="F238" s="462"/>
      <c r="G238" s="462"/>
      <c r="H238" s="463">
        <f t="shared" si="7"/>
        <v>0</v>
      </c>
      <c r="I238" s="111"/>
    </row>
    <row r="239" spans="1:9" s="112" customFormat="1" x14ac:dyDescent="0.3">
      <c r="A239" s="457" t="s">
        <v>1135</v>
      </c>
      <c r="B239" s="458" t="s">
        <v>1136</v>
      </c>
      <c r="C239" s="459"/>
      <c r="D239" s="460">
        <v>30</v>
      </c>
      <c r="E239" s="461" t="s">
        <v>103</v>
      </c>
      <c r="F239" s="462"/>
      <c r="G239" s="462"/>
      <c r="H239" s="463">
        <f t="shared" si="7"/>
        <v>0</v>
      </c>
      <c r="I239" s="111"/>
    </row>
    <row r="240" spans="1:9" s="60" customFormat="1" x14ac:dyDescent="0.3">
      <c r="A240" s="71"/>
      <c r="B240" s="413"/>
      <c r="C240" s="165"/>
      <c r="D240" s="75"/>
      <c r="E240" s="76"/>
      <c r="F240" s="167"/>
      <c r="G240" s="167"/>
      <c r="H240" s="127" t="str">
        <f t="shared" si="7"/>
        <v/>
      </c>
      <c r="I240" s="61"/>
    </row>
    <row r="241" spans="1:9" s="60" customFormat="1" x14ac:dyDescent="0.3">
      <c r="A241" s="65" t="s">
        <v>165</v>
      </c>
      <c r="B241" s="182" t="s">
        <v>396</v>
      </c>
      <c r="C241" s="165"/>
      <c r="D241" s="75"/>
      <c r="E241" s="76"/>
      <c r="F241" s="167"/>
      <c r="G241" s="167"/>
      <c r="H241" s="127" t="str">
        <f t="shared" si="7"/>
        <v/>
      </c>
      <c r="I241" s="61"/>
    </row>
    <row r="242" spans="1:9" s="60" customFormat="1" ht="27.6" x14ac:dyDescent="0.3">
      <c r="A242" s="71"/>
      <c r="B242" s="413" t="s">
        <v>166</v>
      </c>
      <c r="C242" s="165"/>
      <c r="D242" s="75"/>
      <c r="E242" s="76"/>
      <c r="F242" s="167"/>
      <c r="G242" s="167"/>
      <c r="H242" s="127" t="str">
        <f t="shared" si="7"/>
        <v/>
      </c>
      <c r="I242" s="61"/>
    </row>
    <row r="243" spans="1:9" s="60" customFormat="1" x14ac:dyDescent="0.3">
      <c r="A243" s="71" t="s">
        <v>199</v>
      </c>
      <c r="B243" s="413" t="s">
        <v>397</v>
      </c>
      <c r="C243" s="165"/>
      <c r="D243" s="75">
        <v>1</v>
      </c>
      <c r="E243" s="76" t="s">
        <v>103</v>
      </c>
      <c r="F243" s="167"/>
      <c r="G243" s="167"/>
      <c r="H243" s="127">
        <f t="shared" si="7"/>
        <v>0</v>
      </c>
      <c r="I243" s="61"/>
    </row>
    <row r="244" spans="1:9" s="60" customFormat="1" x14ac:dyDescent="0.3">
      <c r="A244" s="71" t="s">
        <v>415</v>
      </c>
      <c r="B244" s="413" t="s">
        <v>398</v>
      </c>
      <c r="C244" s="165"/>
      <c r="D244" s="75">
        <v>1</v>
      </c>
      <c r="E244" s="76" t="s">
        <v>103</v>
      </c>
      <c r="F244" s="167"/>
      <c r="G244" s="167"/>
      <c r="H244" s="127">
        <f t="shared" si="7"/>
        <v>0</v>
      </c>
      <c r="I244" s="61"/>
    </row>
    <row r="245" spans="1:9" s="60" customFormat="1" x14ac:dyDescent="0.3">
      <c r="A245" s="71" t="s">
        <v>416</v>
      </c>
      <c r="B245" s="413" t="s">
        <v>399</v>
      </c>
      <c r="C245" s="165"/>
      <c r="D245" s="75">
        <v>1</v>
      </c>
      <c r="E245" s="76" t="s">
        <v>103</v>
      </c>
      <c r="F245" s="167"/>
      <c r="G245" s="167"/>
      <c r="H245" s="127">
        <f t="shared" si="7"/>
        <v>0</v>
      </c>
      <c r="I245" s="61"/>
    </row>
    <row r="246" spans="1:9" s="60" customFormat="1" x14ac:dyDescent="0.3">
      <c r="A246" s="71" t="s">
        <v>417</v>
      </c>
      <c r="B246" s="413" t="s">
        <v>400</v>
      </c>
      <c r="C246" s="165"/>
      <c r="D246" s="75">
        <v>1</v>
      </c>
      <c r="E246" s="76" t="s">
        <v>103</v>
      </c>
      <c r="F246" s="167"/>
      <c r="G246" s="167"/>
      <c r="H246" s="127">
        <f t="shared" si="7"/>
        <v>0</v>
      </c>
      <c r="I246" s="61"/>
    </row>
    <row r="247" spans="1:9" s="60" customFormat="1" x14ac:dyDescent="0.3">
      <c r="A247" s="71" t="s">
        <v>418</v>
      </c>
      <c r="B247" s="413" t="s">
        <v>413</v>
      </c>
      <c r="C247" s="165"/>
      <c r="D247" s="75">
        <v>1</v>
      </c>
      <c r="E247" s="76" t="s">
        <v>103</v>
      </c>
      <c r="F247" s="167"/>
      <c r="G247" s="167"/>
      <c r="H247" s="127">
        <f t="shared" si="7"/>
        <v>0</v>
      </c>
      <c r="I247" s="61"/>
    </row>
    <row r="248" spans="1:9" s="60" customFormat="1" x14ac:dyDescent="0.3">
      <c r="A248" s="71" t="s">
        <v>419</v>
      </c>
      <c r="B248" s="413" t="s">
        <v>414</v>
      </c>
      <c r="C248" s="165"/>
      <c r="D248" s="75">
        <v>1</v>
      </c>
      <c r="E248" s="76" t="s">
        <v>103</v>
      </c>
      <c r="F248" s="167"/>
      <c r="G248" s="167"/>
      <c r="H248" s="127">
        <f t="shared" si="7"/>
        <v>0</v>
      </c>
      <c r="I248" s="61"/>
    </row>
    <row r="249" spans="1:9" s="60" customFormat="1" x14ac:dyDescent="0.3">
      <c r="A249" s="71" t="s">
        <v>420</v>
      </c>
      <c r="B249" s="413" t="s">
        <v>401</v>
      </c>
      <c r="C249" s="165"/>
      <c r="D249" s="75">
        <v>1</v>
      </c>
      <c r="E249" s="76" t="s">
        <v>103</v>
      </c>
      <c r="F249" s="167"/>
      <c r="G249" s="167"/>
      <c r="H249" s="127">
        <f t="shared" si="7"/>
        <v>0</v>
      </c>
      <c r="I249" s="61"/>
    </row>
    <row r="250" spans="1:9" s="60" customFormat="1" x14ac:dyDescent="0.3">
      <c r="A250" s="71" t="s">
        <v>421</v>
      </c>
      <c r="B250" s="413" t="s">
        <v>402</v>
      </c>
      <c r="C250" s="165"/>
      <c r="D250" s="75">
        <v>1</v>
      </c>
      <c r="E250" s="76" t="s">
        <v>103</v>
      </c>
      <c r="F250" s="167"/>
      <c r="G250" s="167"/>
      <c r="H250" s="127">
        <f t="shared" si="7"/>
        <v>0</v>
      </c>
      <c r="I250" s="61"/>
    </row>
    <row r="251" spans="1:9" s="60" customFormat="1" x14ac:dyDescent="0.3">
      <c r="A251" s="71" t="s">
        <v>422</v>
      </c>
      <c r="B251" s="413" t="s">
        <v>403</v>
      </c>
      <c r="C251" s="165"/>
      <c r="D251" s="75">
        <v>1</v>
      </c>
      <c r="E251" s="76" t="s">
        <v>103</v>
      </c>
      <c r="F251" s="167"/>
      <c r="G251" s="167"/>
      <c r="H251" s="127">
        <f t="shared" si="7"/>
        <v>0</v>
      </c>
      <c r="I251" s="61"/>
    </row>
    <row r="252" spans="1:9" s="60" customFormat="1" x14ac:dyDescent="0.3">
      <c r="A252" s="71" t="s">
        <v>423</v>
      </c>
      <c r="B252" s="413" t="s">
        <v>404</v>
      </c>
      <c r="C252" s="165"/>
      <c r="D252" s="75">
        <v>1</v>
      </c>
      <c r="E252" s="76" t="s">
        <v>103</v>
      </c>
      <c r="F252" s="167"/>
      <c r="G252" s="167"/>
      <c r="H252" s="127">
        <f t="shared" si="7"/>
        <v>0</v>
      </c>
      <c r="I252" s="61"/>
    </row>
    <row r="253" spans="1:9" s="60" customFormat="1" x14ac:dyDescent="0.3">
      <c r="A253" s="71" t="s">
        <v>424</v>
      </c>
      <c r="B253" s="413" t="s">
        <v>405</v>
      </c>
      <c r="C253" s="165"/>
      <c r="D253" s="75">
        <v>1</v>
      </c>
      <c r="E253" s="76" t="s">
        <v>103</v>
      </c>
      <c r="F253" s="167"/>
      <c r="G253" s="167"/>
      <c r="H253" s="127">
        <f t="shared" si="7"/>
        <v>0</v>
      </c>
      <c r="I253" s="61"/>
    </row>
    <row r="254" spans="1:9" s="60" customFormat="1" x14ac:dyDescent="0.3">
      <c r="A254" s="71" t="s">
        <v>425</v>
      </c>
      <c r="B254" s="413" t="s">
        <v>406</v>
      </c>
      <c r="C254" s="165"/>
      <c r="D254" s="75">
        <v>2</v>
      </c>
      <c r="E254" s="76" t="s">
        <v>103</v>
      </c>
      <c r="F254" s="167"/>
      <c r="G254" s="167"/>
      <c r="H254" s="127">
        <f t="shared" si="7"/>
        <v>0</v>
      </c>
      <c r="I254" s="61"/>
    </row>
    <row r="255" spans="1:9" s="60" customFormat="1" x14ac:dyDescent="0.3">
      <c r="A255" s="71" t="s">
        <v>426</v>
      </c>
      <c r="B255" s="413" t="s">
        <v>407</v>
      </c>
      <c r="C255" s="165"/>
      <c r="D255" s="75">
        <v>50</v>
      </c>
      <c r="E255" s="76" t="s">
        <v>112</v>
      </c>
      <c r="F255" s="167"/>
      <c r="G255" s="167"/>
      <c r="H255" s="127">
        <f t="shared" si="7"/>
        <v>0</v>
      </c>
      <c r="I255" s="61"/>
    </row>
    <row r="256" spans="1:9" s="60" customFormat="1" x14ac:dyDescent="0.3">
      <c r="A256" s="71" t="s">
        <v>427</v>
      </c>
      <c r="B256" s="413" t="s">
        <v>408</v>
      </c>
      <c r="C256" s="165"/>
      <c r="D256" s="75">
        <v>1</v>
      </c>
      <c r="E256" s="76" t="s">
        <v>103</v>
      </c>
      <c r="F256" s="167"/>
      <c r="G256" s="167"/>
      <c r="H256" s="127">
        <f t="shared" si="7"/>
        <v>0</v>
      </c>
      <c r="I256" s="61"/>
    </row>
    <row r="257" spans="1:9" s="60" customFormat="1" x14ac:dyDescent="0.3">
      <c r="A257" s="71" t="s">
        <v>428</v>
      </c>
      <c r="B257" s="413" t="s">
        <v>409</v>
      </c>
      <c r="C257" s="165"/>
      <c r="D257" s="75">
        <v>1</v>
      </c>
      <c r="E257" s="76" t="s">
        <v>103</v>
      </c>
      <c r="F257" s="167"/>
      <c r="G257" s="167"/>
      <c r="H257" s="127">
        <f t="shared" si="7"/>
        <v>0</v>
      </c>
      <c r="I257" s="61"/>
    </row>
    <row r="258" spans="1:9" s="60" customFormat="1" x14ac:dyDescent="0.3">
      <c r="A258" s="71" t="s">
        <v>429</v>
      </c>
      <c r="B258" s="413" t="s">
        <v>410</v>
      </c>
      <c r="C258" s="165"/>
      <c r="D258" s="75">
        <v>1</v>
      </c>
      <c r="E258" s="76" t="s">
        <v>103</v>
      </c>
      <c r="F258" s="167"/>
      <c r="G258" s="167"/>
      <c r="H258" s="127">
        <f t="shared" si="7"/>
        <v>0</v>
      </c>
      <c r="I258" s="61"/>
    </row>
    <row r="259" spans="1:9" s="60" customFormat="1" x14ac:dyDescent="0.3">
      <c r="A259" s="71" t="s">
        <v>430</v>
      </c>
      <c r="B259" s="413" t="s">
        <v>411</v>
      </c>
      <c r="C259" s="165"/>
      <c r="D259" s="75">
        <v>1</v>
      </c>
      <c r="E259" s="76" t="s">
        <v>103</v>
      </c>
      <c r="F259" s="167"/>
      <c r="G259" s="167"/>
      <c r="H259" s="127">
        <f t="shared" si="7"/>
        <v>0</v>
      </c>
      <c r="I259" s="61"/>
    </row>
    <row r="260" spans="1:9" s="60" customFormat="1" x14ac:dyDescent="0.3">
      <c r="A260" s="71" t="s">
        <v>431</v>
      </c>
      <c r="B260" s="413" t="s">
        <v>412</v>
      </c>
      <c r="C260" s="165"/>
      <c r="D260" s="75">
        <v>1</v>
      </c>
      <c r="E260" s="76" t="s">
        <v>103</v>
      </c>
      <c r="F260" s="167"/>
      <c r="G260" s="167"/>
      <c r="H260" s="127">
        <f t="shared" si="7"/>
        <v>0</v>
      </c>
      <c r="I260" s="61"/>
    </row>
    <row r="261" spans="1:9" s="18" customFormat="1" x14ac:dyDescent="0.3">
      <c r="A261" s="457" t="s">
        <v>1137</v>
      </c>
      <c r="B261" s="458" t="s">
        <v>1138</v>
      </c>
      <c r="C261" s="459"/>
      <c r="D261" s="460">
        <v>1</v>
      </c>
      <c r="E261" s="461" t="s">
        <v>103</v>
      </c>
      <c r="F261" s="462"/>
      <c r="G261" s="462"/>
      <c r="H261" s="414">
        <f t="shared" si="7"/>
        <v>0</v>
      </c>
      <c r="I261" s="464"/>
    </row>
    <row r="262" spans="1:9" s="18" customFormat="1" ht="12" customHeight="1" x14ac:dyDescent="0.3">
      <c r="A262" s="457" t="s">
        <v>1139</v>
      </c>
      <c r="B262" s="458" t="s">
        <v>1140</v>
      </c>
      <c r="C262" s="459"/>
      <c r="D262" s="460">
        <v>1</v>
      </c>
      <c r="E262" s="461" t="s">
        <v>103</v>
      </c>
      <c r="F262" s="462"/>
      <c r="G262" s="462"/>
      <c r="H262" s="414"/>
      <c r="I262" s="464"/>
    </row>
    <row r="263" spans="1:9" s="18" customFormat="1" x14ac:dyDescent="0.3">
      <c r="A263" s="457" t="s">
        <v>1141</v>
      </c>
      <c r="B263" s="458" t="s">
        <v>1142</v>
      </c>
      <c r="C263" s="459"/>
      <c r="D263" s="460">
        <v>1</v>
      </c>
      <c r="E263" s="461" t="s">
        <v>103</v>
      </c>
      <c r="F263" s="462"/>
      <c r="G263" s="462"/>
      <c r="H263" s="414"/>
      <c r="I263" s="464"/>
    </row>
    <row r="264" spans="1:9" s="18" customFormat="1" x14ac:dyDescent="0.3">
      <c r="A264" s="457" t="s">
        <v>1143</v>
      </c>
      <c r="B264" s="458" t="s">
        <v>1144</v>
      </c>
      <c r="C264" s="459"/>
      <c r="D264" s="460">
        <v>1</v>
      </c>
      <c r="E264" s="461" t="s">
        <v>103</v>
      </c>
      <c r="F264" s="462"/>
      <c r="G264" s="462"/>
      <c r="H264" s="414"/>
      <c r="I264" s="464"/>
    </row>
    <row r="265" spans="1:9" s="18" customFormat="1" x14ac:dyDescent="0.3">
      <c r="A265" s="457" t="s">
        <v>1145</v>
      </c>
      <c r="B265" s="458" t="s">
        <v>1146</v>
      </c>
      <c r="C265" s="459"/>
      <c r="D265" s="460">
        <v>1</v>
      </c>
      <c r="E265" s="461" t="s">
        <v>103</v>
      </c>
      <c r="F265" s="462"/>
      <c r="G265" s="462"/>
      <c r="H265" s="414"/>
      <c r="I265" s="464"/>
    </row>
    <row r="266" spans="1:9" s="18" customFormat="1" x14ac:dyDescent="0.3">
      <c r="A266" s="457" t="s">
        <v>1147</v>
      </c>
      <c r="B266" s="458" t="s">
        <v>1148</v>
      </c>
      <c r="C266" s="459"/>
      <c r="D266" s="460">
        <v>1</v>
      </c>
      <c r="E266" s="461" t="s">
        <v>103</v>
      </c>
      <c r="F266" s="462"/>
      <c r="G266" s="462"/>
      <c r="H266" s="414"/>
      <c r="I266" s="464"/>
    </row>
    <row r="267" spans="1:9" s="18" customFormat="1" x14ac:dyDescent="0.3">
      <c r="A267" s="457" t="s">
        <v>1149</v>
      </c>
      <c r="B267" s="458" t="s">
        <v>1150</v>
      </c>
      <c r="C267" s="459"/>
      <c r="D267" s="460">
        <v>1</v>
      </c>
      <c r="E267" s="461" t="s">
        <v>103</v>
      </c>
      <c r="F267" s="462"/>
      <c r="G267" s="462"/>
      <c r="H267" s="414"/>
      <c r="I267" s="464"/>
    </row>
    <row r="268" spans="1:9" s="18" customFormat="1" x14ac:dyDescent="0.3">
      <c r="A268" s="457" t="s">
        <v>1151</v>
      </c>
      <c r="B268" s="458" t="s">
        <v>1152</v>
      </c>
      <c r="C268" s="459"/>
      <c r="D268" s="460">
        <v>4</v>
      </c>
      <c r="E268" s="461" t="s">
        <v>103</v>
      </c>
      <c r="F268" s="462"/>
      <c r="G268" s="462"/>
      <c r="H268" s="414"/>
      <c r="I268" s="464"/>
    </row>
    <row r="269" spans="1:9" s="18" customFormat="1" x14ac:dyDescent="0.3">
      <c r="A269" s="457" t="s">
        <v>1153</v>
      </c>
      <c r="B269" s="458" t="s">
        <v>1154</v>
      </c>
      <c r="C269" s="459"/>
      <c r="D269" s="460">
        <v>3</v>
      </c>
      <c r="E269" s="461" t="s">
        <v>103</v>
      </c>
      <c r="F269" s="462"/>
      <c r="G269" s="462"/>
      <c r="H269" s="414"/>
      <c r="I269" s="464"/>
    </row>
    <row r="270" spans="1:9" s="18" customFormat="1" x14ac:dyDescent="0.3">
      <c r="A270" s="457" t="s">
        <v>1155</v>
      </c>
      <c r="B270" s="458" t="s">
        <v>1156</v>
      </c>
      <c r="C270" s="459"/>
      <c r="D270" s="460">
        <v>1</v>
      </c>
      <c r="E270" s="461" t="s">
        <v>103</v>
      </c>
      <c r="F270" s="462"/>
      <c r="G270" s="462"/>
      <c r="H270" s="414"/>
      <c r="I270" s="464"/>
    </row>
    <row r="271" spans="1:9" s="18" customFormat="1" x14ac:dyDescent="0.3">
      <c r="A271" s="457" t="s">
        <v>1157</v>
      </c>
      <c r="B271" s="458" t="s">
        <v>1158</v>
      </c>
      <c r="C271" s="459"/>
      <c r="D271" s="460">
        <v>1</v>
      </c>
      <c r="E271" s="461" t="s">
        <v>103</v>
      </c>
      <c r="F271" s="462"/>
      <c r="G271" s="462"/>
      <c r="H271" s="414"/>
      <c r="I271" s="464"/>
    </row>
    <row r="272" spans="1:9" s="18" customFormat="1" x14ac:dyDescent="0.3">
      <c r="A272" s="457" t="s">
        <v>1159</v>
      </c>
      <c r="B272" s="458" t="s">
        <v>1160</v>
      </c>
      <c r="C272" s="459"/>
      <c r="D272" s="460">
        <v>1</v>
      </c>
      <c r="E272" s="461" t="s">
        <v>103</v>
      </c>
      <c r="F272" s="462"/>
      <c r="G272" s="462"/>
      <c r="H272" s="414"/>
      <c r="I272" s="464"/>
    </row>
    <row r="273" spans="1:9" s="60" customFormat="1" x14ac:dyDescent="0.3">
      <c r="A273" s="71"/>
      <c r="B273" s="413"/>
      <c r="C273" s="165"/>
      <c r="D273" s="75"/>
      <c r="E273" s="76"/>
      <c r="F273" s="167"/>
      <c r="G273" s="167"/>
      <c r="H273" s="127" t="str">
        <f t="shared" si="7"/>
        <v/>
      </c>
      <c r="I273" s="61"/>
    </row>
    <row r="274" spans="1:9" s="60" customFormat="1" x14ac:dyDescent="0.3">
      <c r="A274" s="65" t="s">
        <v>167</v>
      </c>
      <c r="B274" s="182" t="s">
        <v>432</v>
      </c>
      <c r="C274" s="165"/>
      <c r="D274" s="75"/>
      <c r="E274" s="76"/>
      <c r="F274" s="167"/>
      <c r="G274" s="167"/>
      <c r="H274" s="127" t="str">
        <f t="shared" si="7"/>
        <v/>
      </c>
      <c r="I274" s="61"/>
    </row>
    <row r="275" spans="1:9" s="60" customFormat="1" ht="27.6" x14ac:dyDescent="0.3">
      <c r="A275" s="71"/>
      <c r="B275" s="413" t="s">
        <v>166</v>
      </c>
      <c r="C275" s="165"/>
      <c r="D275" s="75"/>
      <c r="E275" s="76"/>
      <c r="F275" s="167"/>
      <c r="G275" s="167"/>
      <c r="H275" s="127" t="str">
        <f t="shared" si="7"/>
        <v/>
      </c>
      <c r="I275" s="61"/>
    </row>
    <row r="276" spans="1:9" s="60" customFormat="1" x14ac:dyDescent="0.3">
      <c r="A276" s="71" t="s">
        <v>433</v>
      </c>
      <c r="B276" s="413" t="s">
        <v>434</v>
      </c>
      <c r="C276" s="165"/>
      <c r="D276" s="75">
        <v>35</v>
      </c>
      <c r="E276" s="76" t="s">
        <v>103</v>
      </c>
      <c r="F276" s="167"/>
      <c r="G276" s="167"/>
      <c r="H276" s="127">
        <f t="shared" si="7"/>
        <v>0</v>
      </c>
      <c r="I276" s="61"/>
    </row>
    <row r="277" spans="1:9" s="60" customFormat="1" x14ac:dyDescent="0.3">
      <c r="A277" s="71" t="s">
        <v>436</v>
      </c>
      <c r="B277" s="413" t="s">
        <v>466</v>
      </c>
      <c r="C277" s="165"/>
      <c r="D277" s="75">
        <v>1</v>
      </c>
      <c r="E277" s="76" t="s">
        <v>103</v>
      </c>
      <c r="F277" s="167"/>
      <c r="G277" s="167"/>
      <c r="H277" s="127">
        <f t="shared" si="7"/>
        <v>0</v>
      </c>
      <c r="I277" s="61"/>
    </row>
    <row r="278" spans="1:9" s="60" customFormat="1" x14ac:dyDescent="0.3">
      <c r="A278" s="71"/>
      <c r="B278" s="413"/>
      <c r="C278" s="165"/>
      <c r="D278" s="75"/>
      <c r="E278" s="76"/>
      <c r="F278" s="167"/>
      <c r="G278" s="167"/>
      <c r="H278" s="127" t="str">
        <f t="shared" si="7"/>
        <v/>
      </c>
      <c r="I278" s="61"/>
    </row>
    <row r="279" spans="1:9" s="60" customFormat="1" x14ac:dyDescent="0.3">
      <c r="A279" s="65" t="s">
        <v>168</v>
      </c>
      <c r="B279" s="182" t="s">
        <v>438</v>
      </c>
      <c r="C279" s="165"/>
      <c r="D279" s="75"/>
      <c r="E279" s="76"/>
      <c r="F279" s="167"/>
      <c r="G279" s="167"/>
      <c r="H279" s="127" t="str">
        <f t="shared" si="7"/>
        <v/>
      </c>
      <c r="I279" s="61"/>
    </row>
    <row r="280" spans="1:9" s="60" customFormat="1" ht="27.6" x14ac:dyDescent="0.3">
      <c r="A280" s="71"/>
      <c r="B280" s="413" t="s">
        <v>444</v>
      </c>
      <c r="C280" s="165"/>
      <c r="D280" s="75"/>
      <c r="E280" s="76"/>
      <c r="F280" s="167"/>
      <c r="G280" s="167"/>
      <c r="H280" s="127" t="str">
        <f t="shared" si="7"/>
        <v/>
      </c>
      <c r="I280" s="61"/>
    </row>
    <row r="281" spans="1:9" s="60" customFormat="1" x14ac:dyDescent="0.3">
      <c r="A281" s="71" t="s">
        <v>200</v>
      </c>
      <c r="B281" s="413" t="s">
        <v>441</v>
      </c>
      <c r="C281" s="165"/>
      <c r="D281" s="75">
        <f>5*4</f>
        <v>20</v>
      </c>
      <c r="E281" s="76" t="s">
        <v>112</v>
      </c>
      <c r="F281" s="167"/>
      <c r="G281" s="167"/>
      <c r="H281" s="127">
        <f t="shared" si="7"/>
        <v>0</v>
      </c>
      <c r="I281" s="61"/>
    </row>
    <row r="282" spans="1:9" s="60" customFormat="1" x14ac:dyDescent="0.3">
      <c r="A282" s="71" t="s">
        <v>201</v>
      </c>
      <c r="B282" s="413" t="s">
        <v>442</v>
      </c>
      <c r="C282" s="165"/>
      <c r="D282" s="75">
        <v>6</v>
      </c>
      <c r="E282" s="76" t="s">
        <v>445</v>
      </c>
      <c r="F282" s="167"/>
      <c r="G282" s="167"/>
      <c r="H282" s="127">
        <f t="shared" si="7"/>
        <v>0</v>
      </c>
      <c r="I282" s="61"/>
    </row>
    <row r="283" spans="1:9" s="60" customFormat="1" x14ac:dyDescent="0.3">
      <c r="A283" s="71" t="s">
        <v>437</v>
      </c>
      <c r="B283" s="413" t="s">
        <v>439</v>
      </c>
      <c r="C283" s="165"/>
      <c r="D283" s="75">
        <v>6</v>
      </c>
      <c r="E283" s="76" t="s">
        <v>435</v>
      </c>
      <c r="F283" s="167"/>
      <c r="G283" s="167"/>
      <c r="H283" s="127">
        <f t="shared" si="7"/>
        <v>0</v>
      </c>
      <c r="I283" s="61"/>
    </row>
    <row r="284" spans="1:9" s="60" customFormat="1" x14ac:dyDescent="0.3">
      <c r="A284" s="71" t="s">
        <v>443</v>
      </c>
      <c r="B284" s="413" t="s">
        <v>440</v>
      </c>
      <c r="C284" s="165"/>
      <c r="D284" s="75">
        <v>6</v>
      </c>
      <c r="E284" s="76" t="s">
        <v>446</v>
      </c>
      <c r="F284" s="167"/>
      <c r="G284" s="167"/>
      <c r="H284" s="127">
        <f t="shared" si="7"/>
        <v>0</v>
      </c>
      <c r="I284" s="61"/>
    </row>
    <row r="285" spans="1:9" s="60" customFormat="1" x14ac:dyDescent="0.3">
      <c r="A285" s="71"/>
      <c r="B285" s="413"/>
      <c r="C285" s="165"/>
      <c r="D285" s="75"/>
      <c r="E285" s="76"/>
      <c r="F285" s="167"/>
      <c r="G285" s="167"/>
      <c r="H285" s="127" t="str">
        <f t="shared" si="7"/>
        <v/>
      </c>
      <c r="I285" s="61"/>
    </row>
    <row r="286" spans="1:9" s="60" customFormat="1" x14ac:dyDescent="0.3">
      <c r="A286" s="65" t="s">
        <v>169</v>
      </c>
      <c r="B286" s="182" t="s">
        <v>447</v>
      </c>
      <c r="C286" s="165"/>
      <c r="D286" s="75"/>
      <c r="E286" s="76"/>
      <c r="F286" s="167"/>
      <c r="G286" s="167"/>
      <c r="H286" s="127" t="str">
        <f t="shared" si="7"/>
        <v/>
      </c>
      <c r="I286" s="61"/>
    </row>
    <row r="287" spans="1:9" s="60" customFormat="1" ht="27.6" x14ac:dyDescent="0.3">
      <c r="A287" s="71"/>
      <c r="B287" s="413" t="s">
        <v>458</v>
      </c>
      <c r="C287" s="165"/>
      <c r="D287" s="75"/>
      <c r="E287" s="76"/>
      <c r="F287" s="167"/>
      <c r="G287" s="167"/>
      <c r="H287" s="127" t="str">
        <f t="shared" si="7"/>
        <v/>
      </c>
      <c r="I287" s="61"/>
    </row>
    <row r="288" spans="1:9" s="60" customFormat="1" x14ac:dyDescent="0.3">
      <c r="A288" s="71" t="s">
        <v>449</v>
      </c>
      <c r="B288" s="413" t="s">
        <v>459</v>
      </c>
      <c r="C288" s="165"/>
      <c r="D288" s="75">
        <v>10</v>
      </c>
      <c r="E288" s="76" t="s">
        <v>103</v>
      </c>
      <c r="F288" s="167"/>
      <c r="G288" s="167"/>
      <c r="H288" s="127">
        <f t="shared" si="7"/>
        <v>0</v>
      </c>
      <c r="I288" s="61"/>
    </row>
    <row r="289" spans="1:9" s="60" customFormat="1" x14ac:dyDescent="0.3">
      <c r="A289" s="71" t="s">
        <v>450</v>
      </c>
      <c r="B289" s="413" t="s">
        <v>460</v>
      </c>
      <c r="C289" s="165"/>
      <c r="D289" s="75">
        <v>60</v>
      </c>
      <c r="E289" s="76" t="s">
        <v>112</v>
      </c>
      <c r="F289" s="167"/>
      <c r="G289" s="167"/>
      <c r="H289" s="127">
        <f t="shared" si="7"/>
        <v>0</v>
      </c>
      <c r="I289" s="61"/>
    </row>
    <row r="290" spans="1:9" s="60" customFormat="1" x14ac:dyDescent="0.3">
      <c r="A290" s="71" t="s">
        <v>451</v>
      </c>
      <c r="B290" s="413" t="s">
        <v>460</v>
      </c>
      <c r="C290" s="165"/>
      <c r="D290" s="75">
        <v>60</v>
      </c>
      <c r="E290" s="76" t="s">
        <v>112</v>
      </c>
      <c r="F290" s="167"/>
      <c r="G290" s="167"/>
      <c r="H290" s="127">
        <f t="shared" si="7"/>
        <v>0</v>
      </c>
      <c r="I290" s="61"/>
    </row>
    <row r="291" spans="1:9" s="60" customFormat="1" x14ac:dyDescent="0.3">
      <c r="A291" s="71" t="s">
        <v>452</v>
      </c>
      <c r="B291" s="413" t="s">
        <v>463</v>
      </c>
      <c r="C291" s="165"/>
      <c r="D291" s="75">
        <v>10</v>
      </c>
      <c r="E291" s="76" t="s">
        <v>103</v>
      </c>
      <c r="F291" s="167"/>
      <c r="G291" s="167"/>
      <c r="H291" s="127">
        <f t="shared" si="7"/>
        <v>0</v>
      </c>
      <c r="I291" s="61"/>
    </row>
    <row r="292" spans="1:9" s="60" customFormat="1" x14ac:dyDescent="0.3">
      <c r="A292" s="71" t="s">
        <v>453</v>
      </c>
      <c r="B292" s="413" t="s">
        <v>461</v>
      </c>
      <c r="C292" s="165"/>
      <c r="D292" s="75">
        <v>10</v>
      </c>
      <c r="E292" s="76" t="s">
        <v>445</v>
      </c>
      <c r="F292" s="167"/>
      <c r="G292" s="167"/>
      <c r="H292" s="127">
        <f t="shared" si="7"/>
        <v>0</v>
      </c>
      <c r="I292" s="61"/>
    </row>
    <row r="293" spans="1:9" s="60" customFormat="1" x14ac:dyDescent="0.3">
      <c r="A293" s="71" t="s">
        <v>454</v>
      </c>
      <c r="B293" s="413" t="s">
        <v>462</v>
      </c>
      <c r="C293" s="165"/>
      <c r="D293" s="75">
        <v>10</v>
      </c>
      <c r="E293" s="76" t="s">
        <v>445</v>
      </c>
      <c r="F293" s="167"/>
      <c r="G293" s="167"/>
      <c r="H293" s="127">
        <f t="shared" si="7"/>
        <v>0</v>
      </c>
      <c r="I293" s="61"/>
    </row>
    <row r="294" spans="1:9" s="60" customFormat="1" x14ac:dyDescent="0.3">
      <c r="A294" s="71" t="s">
        <v>455</v>
      </c>
      <c r="B294" s="413" t="s">
        <v>464</v>
      </c>
      <c r="C294" s="165"/>
      <c r="D294" s="75">
        <v>10</v>
      </c>
      <c r="E294" s="76" t="s">
        <v>103</v>
      </c>
      <c r="F294" s="167"/>
      <c r="G294" s="167"/>
      <c r="H294" s="127">
        <f t="shared" si="7"/>
        <v>0</v>
      </c>
      <c r="I294" s="61"/>
    </row>
    <row r="295" spans="1:9" s="60" customFormat="1" x14ac:dyDescent="0.3">
      <c r="A295" s="71" t="s">
        <v>456</v>
      </c>
      <c r="B295" s="413" t="s">
        <v>465</v>
      </c>
      <c r="C295" s="165"/>
      <c r="D295" s="75">
        <v>10</v>
      </c>
      <c r="E295" s="76" t="s">
        <v>103</v>
      </c>
      <c r="F295" s="167"/>
      <c r="G295" s="167"/>
      <c r="H295" s="127">
        <f t="shared" si="7"/>
        <v>0</v>
      </c>
      <c r="I295" s="61"/>
    </row>
    <row r="296" spans="1:9" s="60" customFormat="1" x14ac:dyDescent="0.3">
      <c r="A296" s="71" t="s">
        <v>457</v>
      </c>
      <c r="B296" s="413" t="s">
        <v>470</v>
      </c>
      <c r="C296" s="165"/>
      <c r="D296" s="75">
        <v>10</v>
      </c>
      <c r="E296" s="76" t="s">
        <v>103</v>
      </c>
      <c r="F296" s="167"/>
      <c r="G296" s="167"/>
      <c r="H296" s="127">
        <f t="shared" si="7"/>
        <v>0</v>
      </c>
      <c r="I296" s="61"/>
    </row>
    <row r="297" spans="1:9" s="60" customFormat="1" x14ac:dyDescent="0.3">
      <c r="A297" s="71" t="s">
        <v>467</v>
      </c>
      <c r="B297" s="413" t="s">
        <v>469</v>
      </c>
      <c r="C297" s="165"/>
      <c r="D297" s="75">
        <v>10</v>
      </c>
      <c r="E297" s="76" t="s">
        <v>112</v>
      </c>
      <c r="F297" s="167"/>
      <c r="G297" s="167"/>
      <c r="H297" s="127">
        <f t="shared" si="7"/>
        <v>0</v>
      </c>
      <c r="I297" s="61"/>
    </row>
    <row r="298" spans="1:9" s="60" customFormat="1" x14ac:dyDescent="0.3">
      <c r="A298" s="71" t="s">
        <v>468</v>
      </c>
      <c r="B298" s="413" t="s">
        <v>448</v>
      </c>
      <c r="C298" s="165"/>
      <c r="D298" s="75">
        <v>10</v>
      </c>
      <c r="E298" s="76" t="s">
        <v>103</v>
      </c>
      <c r="F298" s="167"/>
      <c r="G298" s="167"/>
      <c r="H298" s="127">
        <f t="shared" si="7"/>
        <v>0</v>
      </c>
      <c r="I298" s="61"/>
    </row>
    <row r="299" spans="1:9" s="60" customFormat="1" x14ac:dyDescent="0.3">
      <c r="A299" s="71"/>
      <c r="B299" s="413"/>
      <c r="C299" s="165"/>
      <c r="D299" s="75"/>
      <c r="E299" s="76"/>
      <c r="F299" s="167"/>
      <c r="G299" s="167"/>
      <c r="H299" s="127" t="str">
        <f t="shared" si="7"/>
        <v/>
      </c>
      <c r="I299" s="61"/>
    </row>
    <row r="300" spans="1:9" s="60" customFormat="1" x14ac:dyDescent="0.3">
      <c r="A300" s="65" t="s">
        <v>472</v>
      </c>
      <c r="B300" s="182" t="s">
        <v>471</v>
      </c>
      <c r="C300" s="165"/>
      <c r="D300" s="75"/>
      <c r="E300" s="76"/>
      <c r="F300" s="167"/>
      <c r="G300" s="167"/>
      <c r="H300" s="127" t="str">
        <f t="shared" si="7"/>
        <v/>
      </c>
      <c r="I300" s="61"/>
    </row>
    <row r="301" spans="1:9" s="60" customFormat="1" ht="27.6" x14ac:dyDescent="0.3">
      <c r="A301" s="71" t="s">
        <v>473</v>
      </c>
      <c r="B301" s="183" t="s">
        <v>474</v>
      </c>
      <c r="C301" s="165"/>
      <c r="D301" s="75">
        <v>1</v>
      </c>
      <c r="E301" s="76" t="s">
        <v>51</v>
      </c>
      <c r="F301" s="167"/>
      <c r="G301" s="167"/>
      <c r="H301" s="127">
        <f t="shared" si="7"/>
        <v>0</v>
      </c>
      <c r="I301" s="61"/>
    </row>
    <row r="302" spans="1:9" s="60" customFormat="1" x14ac:dyDescent="0.3">
      <c r="A302" s="65"/>
      <c r="B302" s="413"/>
      <c r="C302" s="165"/>
      <c r="D302" s="166"/>
      <c r="E302" s="76"/>
      <c r="F302" s="167"/>
      <c r="G302" s="167"/>
      <c r="H302" s="127" t="str">
        <f t="shared" si="7"/>
        <v/>
      </c>
      <c r="I302" s="61"/>
    </row>
    <row r="303" spans="1:9" s="49" customFormat="1" x14ac:dyDescent="0.25">
      <c r="A303" s="62" t="s">
        <v>475</v>
      </c>
      <c r="B303" s="63" t="s">
        <v>170</v>
      </c>
      <c r="C303" s="174"/>
      <c r="D303" s="175"/>
      <c r="E303" s="176"/>
      <c r="F303" s="29"/>
      <c r="G303" s="29"/>
      <c r="H303" s="122">
        <f>SUM(H281:H302)</f>
        <v>0</v>
      </c>
      <c r="I303" s="64"/>
    </row>
    <row r="304" spans="1:9" s="49" customFormat="1" x14ac:dyDescent="0.25">
      <c r="A304" s="62"/>
      <c r="B304" s="63" t="s">
        <v>1166</v>
      </c>
      <c r="C304" s="174"/>
      <c r="D304" s="175"/>
      <c r="E304" s="176"/>
      <c r="F304" s="29"/>
      <c r="G304" s="29"/>
      <c r="H304" s="30"/>
      <c r="I304" s="64"/>
    </row>
    <row r="305" spans="1:9" s="60" customFormat="1" x14ac:dyDescent="0.3">
      <c r="A305" s="65"/>
      <c r="B305" s="413"/>
      <c r="C305" s="165"/>
      <c r="D305" s="166"/>
      <c r="E305" s="76"/>
      <c r="F305" s="167"/>
      <c r="G305" s="167"/>
      <c r="H305" s="172"/>
      <c r="I305" s="61"/>
    </row>
    <row r="306" spans="1:9" s="60" customFormat="1" x14ac:dyDescent="0.3">
      <c r="A306" s="65"/>
      <c r="B306" s="413"/>
      <c r="C306" s="165"/>
      <c r="D306" s="166"/>
      <c r="E306" s="76"/>
      <c r="F306" s="167"/>
      <c r="G306" s="167"/>
      <c r="H306" s="127" t="str">
        <f t="shared" ref="H306:H315" si="8">+IF(D306="","",(D306*F306+D306*G306))</f>
        <v/>
      </c>
      <c r="I306" s="61"/>
    </row>
    <row r="307" spans="1:9" s="18" customFormat="1" x14ac:dyDescent="0.3">
      <c r="A307" s="465" t="s">
        <v>171</v>
      </c>
      <c r="B307" s="458" t="s">
        <v>1161</v>
      </c>
      <c r="C307" s="459"/>
      <c r="D307" s="460">
        <v>1</v>
      </c>
      <c r="E307" s="461" t="s">
        <v>51</v>
      </c>
      <c r="F307" s="462"/>
      <c r="G307" s="460"/>
      <c r="H307" s="414">
        <f t="shared" si="8"/>
        <v>0</v>
      </c>
      <c r="I307" s="464"/>
    </row>
    <row r="308" spans="1:9" s="18" customFormat="1" x14ac:dyDescent="0.3">
      <c r="A308" s="465"/>
      <c r="B308" s="458"/>
      <c r="C308" s="459"/>
      <c r="D308" s="460"/>
      <c r="E308" s="461"/>
      <c r="F308" s="462"/>
      <c r="G308" s="460"/>
      <c r="H308" s="414" t="str">
        <f t="shared" si="8"/>
        <v/>
      </c>
      <c r="I308" s="464"/>
    </row>
    <row r="309" spans="1:9" s="23" customFormat="1" ht="41.4" x14ac:dyDescent="0.3">
      <c r="A309" s="465" t="s">
        <v>172</v>
      </c>
      <c r="B309" s="466" t="s">
        <v>1162</v>
      </c>
      <c r="C309" s="123"/>
      <c r="D309" s="124">
        <v>3</v>
      </c>
      <c r="E309" s="125" t="s">
        <v>61</v>
      </c>
      <c r="F309" s="126"/>
      <c r="G309" s="126"/>
      <c r="H309" s="463">
        <f t="shared" si="8"/>
        <v>0</v>
      </c>
      <c r="I309" s="24"/>
    </row>
    <row r="310" spans="1:9" s="23" customFormat="1" x14ac:dyDescent="0.3">
      <c r="A310" s="465"/>
      <c r="B310" s="466"/>
      <c r="C310" s="123"/>
      <c r="D310" s="124"/>
      <c r="E310" s="125"/>
      <c r="F310" s="126"/>
      <c r="G310" s="126"/>
      <c r="H310" s="463" t="str">
        <f t="shared" si="8"/>
        <v/>
      </c>
      <c r="I310" s="24"/>
    </row>
    <row r="311" spans="1:9" s="23" customFormat="1" ht="55.2" x14ac:dyDescent="0.3">
      <c r="A311" s="465" t="s">
        <v>173</v>
      </c>
      <c r="B311" s="466" t="s">
        <v>1163</v>
      </c>
      <c r="C311" s="123"/>
      <c r="D311" s="124">
        <v>1</v>
      </c>
      <c r="E311" s="125" t="s">
        <v>1164</v>
      </c>
      <c r="F311" s="126"/>
      <c r="G311" s="126"/>
      <c r="H311" s="463">
        <f t="shared" si="8"/>
        <v>0</v>
      </c>
      <c r="I311" s="24"/>
    </row>
    <row r="312" spans="1:9" s="23" customFormat="1" x14ac:dyDescent="0.3">
      <c r="A312" s="465"/>
      <c r="B312" s="466"/>
      <c r="C312" s="123"/>
      <c r="D312" s="124"/>
      <c r="E312" s="125"/>
      <c r="F312" s="126"/>
      <c r="G312" s="126"/>
      <c r="H312" s="463"/>
      <c r="I312" s="24"/>
    </row>
    <row r="313" spans="1:9" s="23" customFormat="1" x14ac:dyDescent="0.3">
      <c r="A313" s="465" t="s">
        <v>174</v>
      </c>
      <c r="B313" s="467" t="s">
        <v>1165</v>
      </c>
      <c r="C313" s="123"/>
      <c r="D313" s="124">
        <v>3</v>
      </c>
      <c r="E313" s="125" t="s">
        <v>61</v>
      </c>
      <c r="F313" s="126"/>
      <c r="G313" s="126"/>
      <c r="H313" s="463"/>
      <c r="I313" s="24"/>
    </row>
    <row r="314" spans="1:9" s="60" customFormat="1" x14ac:dyDescent="0.3">
      <c r="A314" s="65"/>
      <c r="B314" s="413"/>
      <c r="C314" s="165"/>
      <c r="D314" s="75"/>
      <c r="E314" s="76"/>
      <c r="F314" s="167"/>
      <c r="G314" s="167"/>
      <c r="H314" s="127" t="str">
        <f t="shared" si="8"/>
        <v/>
      </c>
      <c r="I314" s="61"/>
    </row>
    <row r="315" spans="1:9" s="60" customFormat="1" x14ac:dyDescent="0.3">
      <c r="A315" s="65"/>
      <c r="B315" s="413"/>
      <c r="C315" s="165"/>
      <c r="D315" s="166"/>
      <c r="E315" s="76"/>
      <c r="F315" s="167"/>
      <c r="G315" s="167"/>
      <c r="H315" s="127" t="str">
        <f t="shared" si="8"/>
        <v/>
      </c>
      <c r="I315" s="61"/>
    </row>
    <row r="316" spans="1:9" s="49" customFormat="1" x14ac:dyDescent="0.25">
      <c r="A316" s="62" t="s">
        <v>580</v>
      </c>
      <c r="B316" s="63" t="s">
        <v>175</v>
      </c>
      <c r="C316" s="174"/>
      <c r="D316" s="175"/>
      <c r="E316" s="176"/>
      <c r="F316" s="29"/>
      <c r="G316" s="29"/>
      <c r="H316" s="122">
        <f>SUM(H306:H315)</f>
        <v>0</v>
      </c>
      <c r="I316" s="64"/>
    </row>
    <row r="317" spans="1:9" x14ac:dyDescent="0.3">
      <c r="A317" s="62"/>
      <c r="B317" s="63" t="s">
        <v>493</v>
      </c>
      <c r="C317" s="174"/>
      <c r="D317" s="175"/>
      <c r="E317" s="176"/>
      <c r="F317" s="29"/>
      <c r="G317" s="29"/>
      <c r="H317" s="30"/>
    </row>
    <row r="318" spans="1:9" x14ac:dyDescent="0.3">
      <c r="A318" s="65"/>
      <c r="B318" s="187"/>
      <c r="C318" s="165"/>
      <c r="D318" s="166"/>
      <c r="E318" s="76"/>
      <c r="F318" s="167"/>
      <c r="G318" s="75"/>
      <c r="H318" s="127" t="str">
        <f t="shared" ref="H318:H338" si="9">+IF(D318="","",(D318*F318+D318*G318))</f>
        <v/>
      </c>
    </row>
    <row r="319" spans="1:9" x14ac:dyDescent="0.3">
      <c r="A319" s="65" t="s">
        <v>204</v>
      </c>
      <c r="B319" s="182" t="s">
        <v>68</v>
      </c>
      <c r="C319" s="165"/>
      <c r="D319" s="75"/>
      <c r="E319" s="76"/>
      <c r="F319" s="167"/>
      <c r="G319" s="75"/>
      <c r="H319" s="127" t="str">
        <f t="shared" si="9"/>
        <v/>
      </c>
    </row>
    <row r="320" spans="1:9" x14ac:dyDescent="0.3">
      <c r="A320" s="71" t="s">
        <v>205</v>
      </c>
      <c r="B320" s="413" t="str">
        <f>B8</f>
        <v>BILL NO. 01 - CIVIL WORK FOR PUMP STATIONS (3 nos.)</v>
      </c>
      <c r="C320" s="165"/>
      <c r="D320" s="75"/>
      <c r="E320" s="76"/>
      <c r="F320" s="167"/>
      <c r="G320" s="75"/>
      <c r="H320" s="127" t="str">
        <f t="shared" si="9"/>
        <v/>
      </c>
    </row>
    <row r="321" spans="1:8" x14ac:dyDescent="0.3">
      <c r="A321" s="71" t="s">
        <v>476</v>
      </c>
      <c r="B321" s="413" t="str">
        <f>B78</f>
        <v>BILL NO. 02 - GRAVITY SEWER SYSTEM AND PRESSURE MAINS</v>
      </c>
      <c r="C321" s="165"/>
      <c r="D321" s="75"/>
      <c r="E321" s="76"/>
      <c r="F321" s="167"/>
      <c r="G321" s="75"/>
      <c r="H321" s="127" t="str">
        <f t="shared" si="9"/>
        <v/>
      </c>
    </row>
    <row r="322" spans="1:8" x14ac:dyDescent="0.3">
      <c r="A322" s="71" t="s">
        <v>477</v>
      </c>
      <c r="B322" s="413" t="str">
        <f>B114</f>
        <v>BILL NO. 03 - DPS</v>
      </c>
      <c r="C322" s="165"/>
      <c r="D322" s="75"/>
      <c r="E322" s="76"/>
      <c r="F322" s="167"/>
      <c r="G322" s="75"/>
      <c r="H322" s="127" t="str">
        <f t="shared" si="9"/>
        <v/>
      </c>
    </row>
    <row r="323" spans="1:8" x14ac:dyDescent="0.3">
      <c r="A323" s="71" t="s">
        <v>478</v>
      </c>
      <c r="B323" s="413" t="str">
        <f>B169</f>
        <v>BILL NO. 04 - SEA OUTFALL</v>
      </c>
      <c r="C323" s="165"/>
      <c r="D323" s="75"/>
      <c r="E323" s="76"/>
      <c r="F323" s="167"/>
      <c r="G323" s="75"/>
      <c r="H323" s="127" t="str">
        <f t="shared" si="9"/>
        <v/>
      </c>
    </row>
    <row r="324" spans="1:8" x14ac:dyDescent="0.3">
      <c r="A324" s="71" t="s">
        <v>479</v>
      </c>
      <c r="B324" s="413" t="str">
        <f>B183</f>
        <v>BILL NO. 05 - SUPPLY AND INSTALLATION OF PUMPS</v>
      </c>
      <c r="C324" s="165"/>
      <c r="D324" s="75"/>
      <c r="E324" s="76"/>
      <c r="F324" s="167"/>
      <c r="G324" s="75"/>
      <c r="H324" s="127" t="str">
        <f t="shared" si="9"/>
        <v/>
      </c>
    </row>
    <row r="325" spans="1:8" x14ac:dyDescent="0.3">
      <c r="A325" s="71" t="s">
        <v>480</v>
      </c>
      <c r="B325" s="413" t="str">
        <f>B199</f>
        <v>BILL NO. 06 - MECHANICAL AND ELECTRICAL WORKS</v>
      </c>
      <c r="C325" s="165"/>
      <c r="D325" s="75"/>
      <c r="E325" s="76"/>
      <c r="F325" s="167"/>
      <c r="G325" s="75"/>
      <c r="H325" s="127" t="str">
        <f t="shared" si="9"/>
        <v/>
      </c>
    </row>
    <row r="326" spans="1:8" x14ac:dyDescent="0.3">
      <c r="A326" s="71" t="s">
        <v>481</v>
      </c>
      <c r="B326" s="413" t="str">
        <f>B223</f>
        <v>BILL NO. 07 - SUPPLY OF O&amp;M EQUIPMENT AND SPARES</v>
      </c>
      <c r="C326" s="165"/>
      <c r="D326" s="75"/>
      <c r="E326" s="76"/>
      <c r="F326" s="167"/>
      <c r="G326" s="75"/>
      <c r="H326" s="127" t="str">
        <f t="shared" si="9"/>
        <v/>
      </c>
    </row>
    <row r="327" spans="1:8" x14ac:dyDescent="0.3">
      <c r="A327" s="71" t="s">
        <v>482</v>
      </c>
      <c r="B327" s="413" t="str">
        <f>B304</f>
        <v>BILL NO. 08 -  TESTING AND COMMISSIONING &amp; TRIAL OPERATION</v>
      </c>
      <c r="C327" s="165"/>
      <c r="D327" s="75"/>
      <c r="E327" s="76"/>
      <c r="F327" s="167"/>
      <c r="G327" s="75"/>
      <c r="H327" s="127" t="str">
        <f t="shared" si="9"/>
        <v/>
      </c>
    </row>
    <row r="328" spans="1:8" x14ac:dyDescent="0.3">
      <c r="A328" s="100"/>
      <c r="B328" s="177"/>
      <c r="C328" s="165"/>
      <c r="D328" s="75"/>
      <c r="E328" s="76"/>
      <c r="F328" s="167"/>
      <c r="G328" s="75"/>
      <c r="H328" s="127" t="str">
        <f t="shared" si="9"/>
        <v/>
      </c>
    </row>
    <row r="329" spans="1:8" x14ac:dyDescent="0.3">
      <c r="A329" s="65" t="s">
        <v>206</v>
      </c>
      <c r="B329" s="182" t="s">
        <v>1110</v>
      </c>
      <c r="C329" s="165"/>
      <c r="D329" s="75"/>
      <c r="E329" s="76"/>
      <c r="F329" s="167"/>
      <c r="G329" s="75"/>
      <c r="H329" s="127" t="str">
        <f t="shared" si="9"/>
        <v/>
      </c>
    </row>
    <row r="330" spans="1:8" x14ac:dyDescent="0.3">
      <c r="A330" s="71" t="s">
        <v>483</v>
      </c>
      <c r="B330" s="413" t="str">
        <f>B8</f>
        <v>BILL NO. 01 - CIVIL WORK FOR PUMP STATIONS (3 nos.)</v>
      </c>
      <c r="C330" s="165"/>
      <c r="D330" s="75"/>
      <c r="E330" s="76"/>
      <c r="F330" s="167"/>
      <c r="G330" s="75"/>
      <c r="H330" s="127" t="str">
        <f t="shared" si="9"/>
        <v/>
      </c>
    </row>
    <row r="331" spans="1:8" x14ac:dyDescent="0.3">
      <c r="A331" s="71" t="s">
        <v>484</v>
      </c>
      <c r="B331" s="413" t="str">
        <f>B78</f>
        <v>BILL NO. 02 - GRAVITY SEWER SYSTEM AND PRESSURE MAINS</v>
      </c>
      <c r="C331" s="165"/>
      <c r="D331" s="75"/>
      <c r="E331" s="76"/>
      <c r="F331" s="167"/>
      <c r="G331" s="75"/>
      <c r="H331" s="127" t="str">
        <f t="shared" si="9"/>
        <v/>
      </c>
    </row>
    <row r="332" spans="1:8" x14ac:dyDescent="0.3">
      <c r="A332" s="71" t="s">
        <v>485</v>
      </c>
      <c r="B332" s="413" t="str">
        <f>B114</f>
        <v>BILL NO. 03 - DPS</v>
      </c>
      <c r="C332" s="165"/>
      <c r="D332" s="75"/>
      <c r="E332" s="76"/>
      <c r="F332" s="167"/>
      <c r="G332" s="75"/>
      <c r="H332" s="127" t="str">
        <f t="shared" si="9"/>
        <v/>
      </c>
    </row>
    <row r="333" spans="1:8" x14ac:dyDescent="0.3">
      <c r="A333" s="71" t="s">
        <v>486</v>
      </c>
      <c r="B333" s="413" t="str">
        <f>B169</f>
        <v>BILL NO. 04 - SEA OUTFALL</v>
      </c>
      <c r="C333" s="165"/>
      <c r="D333" s="75"/>
      <c r="E333" s="76"/>
      <c r="F333" s="167"/>
      <c r="G333" s="75"/>
      <c r="H333" s="127" t="str">
        <f t="shared" si="9"/>
        <v/>
      </c>
    </row>
    <row r="334" spans="1:8" x14ac:dyDescent="0.3">
      <c r="A334" s="71" t="s">
        <v>487</v>
      </c>
      <c r="B334" s="413" t="str">
        <f>B183</f>
        <v>BILL NO. 05 - SUPPLY AND INSTALLATION OF PUMPS</v>
      </c>
      <c r="C334" s="165"/>
      <c r="D334" s="75"/>
      <c r="E334" s="76"/>
      <c r="F334" s="167"/>
      <c r="G334" s="75"/>
      <c r="H334" s="127" t="str">
        <f t="shared" si="9"/>
        <v/>
      </c>
    </row>
    <row r="335" spans="1:8" x14ac:dyDescent="0.3">
      <c r="A335" s="71" t="s">
        <v>488</v>
      </c>
      <c r="B335" s="413" t="str">
        <f>B199</f>
        <v>BILL NO. 06 - MECHANICAL AND ELECTRICAL WORKS</v>
      </c>
      <c r="C335" s="165"/>
      <c r="D335" s="75"/>
      <c r="E335" s="76"/>
      <c r="F335" s="167"/>
      <c r="G335" s="75"/>
      <c r="H335" s="127" t="str">
        <f t="shared" si="9"/>
        <v/>
      </c>
    </row>
    <row r="336" spans="1:8" x14ac:dyDescent="0.3">
      <c r="A336" s="71" t="s">
        <v>489</v>
      </c>
      <c r="B336" s="413" t="str">
        <f>B223</f>
        <v>BILL NO. 07 - SUPPLY OF O&amp;M EQUIPMENT AND SPARES</v>
      </c>
      <c r="C336" s="165"/>
      <c r="D336" s="75"/>
      <c r="E336" s="76"/>
      <c r="F336" s="167"/>
      <c r="G336" s="75"/>
      <c r="H336" s="127" t="str">
        <f t="shared" si="9"/>
        <v/>
      </c>
    </row>
    <row r="337" spans="1:8" x14ac:dyDescent="0.3">
      <c r="A337" s="71" t="s">
        <v>490</v>
      </c>
      <c r="B337" s="413" t="str">
        <f>B304</f>
        <v>BILL NO. 08 -  TESTING AND COMMISSIONING &amp; TRIAL OPERATION</v>
      </c>
      <c r="C337" s="165"/>
      <c r="D337" s="75"/>
      <c r="E337" s="76"/>
      <c r="F337" s="167"/>
      <c r="G337" s="75"/>
      <c r="H337" s="127" t="str">
        <f t="shared" si="9"/>
        <v/>
      </c>
    </row>
    <row r="338" spans="1:8" x14ac:dyDescent="0.3">
      <c r="A338" s="65"/>
      <c r="B338" s="187"/>
      <c r="C338" s="165"/>
      <c r="D338" s="166"/>
      <c r="E338" s="76"/>
      <c r="F338" s="167"/>
      <c r="G338" s="75"/>
      <c r="H338" s="127" t="str">
        <f t="shared" si="9"/>
        <v/>
      </c>
    </row>
    <row r="339" spans="1:8" x14ac:dyDescent="0.3">
      <c r="A339" s="62" t="s">
        <v>491</v>
      </c>
      <c r="B339" s="63" t="s">
        <v>494</v>
      </c>
      <c r="C339" s="174"/>
      <c r="D339" s="175"/>
      <c r="E339" s="176"/>
      <c r="F339" s="29"/>
      <c r="G339" s="29"/>
      <c r="H339" s="122">
        <f>SUM(H318:H338)</f>
        <v>0</v>
      </c>
    </row>
  </sheetData>
  <phoneticPr fontId="17" type="noConversion"/>
  <printOptions horizontalCentered="1"/>
  <pageMargins left="0.7" right="0.7" top="0.75" bottom="0.75" header="0.3" footer="0.3"/>
  <pageSetup paperSize="9" scale="73" fitToHeight="0" orientation="portrait" r:id="rId1"/>
  <headerFooter alignWithMargins="0">
    <oddFooter>&amp;R&amp;P</oddFooter>
  </headerFooter>
  <rowBreaks count="8" manualBreakCount="8">
    <brk id="47" max="7" man="1"/>
    <brk id="77" max="7" man="1"/>
    <brk id="113" max="7" man="1"/>
    <brk id="152" max="7" man="1"/>
    <brk id="182" max="7" man="1"/>
    <brk id="222" max="7" man="1"/>
    <brk id="278" max="7" man="1"/>
    <brk id="31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topLeftCell="A4" zoomScaleNormal="100" zoomScaleSheetLayoutView="100" workbookViewId="0">
      <selection activeCell="B31" sqref="B31"/>
    </sheetView>
  </sheetViews>
  <sheetFormatPr defaultRowHeight="13.2" x14ac:dyDescent="0.25"/>
  <cols>
    <col min="1" max="1" width="9.109375" style="49"/>
    <col min="2" max="2" width="57.6640625" style="49" customWidth="1"/>
    <col min="3" max="3" width="1.109375" style="49" customWidth="1"/>
    <col min="4" max="4" width="17" style="49" bestFit="1" customWidth="1"/>
    <col min="5" max="256" width="9.109375" style="49"/>
    <col min="257" max="257" width="48.5546875" style="49" bestFit="1" customWidth="1"/>
    <col min="258" max="258" width="1.109375" style="49" customWidth="1"/>
    <col min="259" max="259" width="17" style="49" bestFit="1" customWidth="1"/>
    <col min="260" max="261" width="9.109375" style="49"/>
    <col min="262" max="262" width="13.88671875" style="49" bestFit="1" customWidth="1"/>
    <col min="263" max="512" width="9.109375" style="49"/>
    <col min="513" max="513" width="48.5546875" style="49" bestFit="1" customWidth="1"/>
    <col min="514" max="514" width="1.109375" style="49" customWidth="1"/>
    <col min="515" max="515" width="17" style="49" bestFit="1" customWidth="1"/>
    <col min="516" max="517" width="9.109375" style="49"/>
    <col min="518" max="518" width="13.88671875" style="49" bestFit="1" customWidth="1"/>
    <col min="519" max="768" width="9.109375" style="49"/>
    <col min="769" max="769" width="48.5546875" style="49" bestFit="1" customWidth="1"/>
    <col min="770" max="770" width="1.109375" style="49" customWidth="1"/>
    <col min="771" max="771" width="17" style="49" bestFit="1" customWidth="1"/>
    <col min="772" max="773" width="9.109375" style="49"/>
    <col min="774" max="774" width="13.88671875" style="49" bestFit="1" customWidth="1"/>
    <col min="775" max="1024" width="9.109375" style="49"/>
    <col min="1025" max="1025" width="48.5546875" style="49" bestFit="1" customWidth="1"/>
    <col min="1026" max="1026" width="1.109375" style="49" customWidth="1"/>
    <col min="1027" max="1027" width="17" style="49" bestFit="1" customWidth="1"/>
    <col min="1028" max="1029" width="9.109375" style="49"/>
    <col min="1030" max="1030" width="13.88671875" style="49" bestFit="1" customWidth="1"/>
    <col min="1031" max="1280" width="9.109375" style="49"/>
    <col min="1281" max="1281" width="48.5546875" style="49" bestFit="1" customWidth="1"/>
    <col min="1282" max="1282" width="1.109375" style="49" customWidth="1"/>
    <col min="1283" max="1283" width="17" style="49" bestFit="1" customWidth="1"/>
    <col min="1284" max="1285" width="9.109375" style="49"/>
    <col min="1286" max="1286" width="13.88671875" style="49" bestFit="1" customWidth="1"/>
    <col min="1287" max="1536" width="9.109375" style="49"/>
    <col min="1537" max="1537" width="48.5546875" style="49" bestFit="1" customWidth="1"/>
    <col min="1538" max="1538" width="1.109375" style="49" customWidth="1"/>
    <col min="1539" max="1539" width="17" style="49" bestFit="1" customWidth="1"/>
    <col min="1540" max="1541" width="9.109375" style="49"/>
    <col min="1542" max="1542" width="13.88671875" style="49" bestFit="1" customWidth="1"/>
    <col min="1543" max="1792" width="9.109375" style="49"/>
    <col min="1793" max="1793" width="48.5546875" style="49" bestFit="1" customWidth="1"/>
    <col min="1794" max="1794" width="1.109375" style="49" customWidth="1"/>
    <col min="1795" max="1795" width="17" style="49" bestFit="1" customWidth="1"/>
    <col min="1796" max="1797" width="9.109375" style="49"/>
    <col min="1798" max="1798" width="13.88671875" style="49" bestFit="1" customWidth="1"/>
    <col min="1799" max="2048" width="9.109375" style="49"/>
    <col min="2049" max="2049" width="48.5546875" style="49" bestFit="1" customWidth="1"/>
    <col min="2050" max="2050" width="1.109375" style="49" customWidth="1"/>
    <col min="2051" max="2051" width="17" style="49" bestFit="1" customWidth="1"/>
    <col min="2052" max="2053" width="9.109375" style="49"/>
    <col min="2054" max="2054" width="13.88671875" style="49" bestFit="1" customWidth="1"/>
    <col min="2055" max="2304" width="9.109375" style="49"/>
    <col min="2305" max="2305" width="48.5546875" style="49" bestFit="1" customWidth="1"/>
    <col min="2306" max="2306" width="1.109375" style="49" customWidth="1"/>
    <col min="2307" max="2307" width="17" style="49" bestFit="1" customWidth="1"/>
    <col min="2308" max="2309" width="9.109375" style="49"/>
    <col min="2310" max="2310" width="13.88671875" style="49" bestFit="1" customWidth="1"/>
    <col min="2311" max="2560" width="9.109375" style="49"/>
    <col min="2561" max="2561" width="48.5546875" style="49" bestFit="1" customWidth="1"/>
    <col min="2562" max="2562" width="1.109375" style="49" customWidth="1"/>
    <col min="2563" max="2563" width="17" style="49" bestFit="1" customWidth="1"/>
    <col min="2564" max="2565" width="9.109375" style="49"/>
    <col min="2566" max="2566" width="13.88671875" style="49" bestFit="1" customWidth="1"/>
    <col min="2567" max="2816" width="9.109375" style="49"/>
    <col min="2817" max="2817" width="48.5546875" style="49" bestFit="1" customWidth="1"/>
    <col min="2818" max="2818" width="1.109375" style="49" customWidth="1"/>
    <col min="2819" max="2819" width="17" style="49" bestFit="1" customWidth="1"/>
    <col min="2820" max="2821" width="9.109375" style="49"/>
    <col min="2822" max="2822" width="13.88671875" style="49" bestFit="1" customWidth="1"/>
    <col min="2823" max="3072" width="9.109375" style="49"/>
    <col min="3073" max="3073" width="48.5546875" style="49" bestFit="1" customWidth="1"/>
    <col min="3074" max="3074" width="1.109375" style="49" customWidth="1"/>
    <col min="3075" max="3075" width="17" style="49" bestFit="1" customWidth="1"/>
    <col min="3076" max="3077" width="9.109375" style="49"/>
    <col min="3078" max="3078" width="13.88671875" style="49" bestFit="1" customWidth="1"/>
    <col min="3079" max="3328" width="9.109375" style="49"/>
    <col min="3329" max="3329" width="48.5546875" style="49" bestFit="1" customWidth="1"/>
    <col min="3330" max="3330" width="1.109375" style="49" customWidth="1"/>
    <col min="3331" max="3331" width="17" style="49" bestFit="1" customWidth="1"/>
    <col min="3332" max="3333" width="9.109375" style="49"/>
    <col min="3334" max="3334" width="13.88671875" style="49" bestFit="1" customWidth="1"/>
    <col min="3335" max="3584" width="9.109375" style="49"/>
    <col min="3585" max="3585" width="48.5546875" style="49" bestFit="1" customWidth="1"/>
    <col min="3586" max="3586" width="1.109375" style="49" customWidth="1"/>
    <col min="3587" max="3587" width="17" style="49" bestFit="1" customWidth="1"/>
    <col min="3588" max="3589" width="9.109375" style="49"/>
    <col min="3590" max="3590" width="13.88671875" style="49" bestFit="1" customWidth="1"/>
    <col min="3591" max="3840" width="9.109375" style="49"/>
    <col min="3841" max="3841" width="48.5546875" style="49" bestFit="1" customWidth="1"/>
    <col min="3842" max="3842" width="1.109375" style="49" customWidth="1"/>
    <col min="3843" max="3843" width="17" style="49" bestFit="1" customWidth="1"/>
    <col min="3844" max="3845" width="9.109375" style="49"/>
    <col min="3846" max="3846" width="13.88671875" style="49" bestFit="1" customWidth="1"/>
    <col min="3847" max="4096" width="9.109375" style="49"/>
    <col min="4097" max="4097" width="48.5546875" style="49" bestFit="1" customWidth="1"/>
    <col min="4098" max="4098" width="1.109375" style="49" customWidth="1"/>
    <col min="4099" max="4099" width="17" style="49" bestFit="1" customWidth="1"/>
    <col min="4100" max="4101" width="9.109375" style="49"/>
    <col min="4102" max="4102" width="13.88671875" style="49" bestFit="1" customWidth="1"/>
    <col min="4103" max="4352" width="9.109375" style="49"/>
    <col min="4353" max="4353" width="48.5546875" style="49" bestFit="1" customWidth="1"/>
    <col min="4354" max="4354" width="1.109375" style="49" customWidth="1"/>
    <col min="4355" max="4355" width="17" style="49" bestFit="1" customWidth="1"/>
    <col min="4356" max="4357" width="9.109375" style="49"/>
    <col min="4358" max="4358" width="13.88671875" style="49" bestFit="1" customWidth="1"/>
    <col min="4359" max="4608" width="9.109375" style="49"/>
    <col min="4609" max="4609" width="48.5546875" style="49" bestFit="1" customWidth="1"/>
    <col min="4610" max="4610" width="1.109375" style="49" customWidth="1"/>
    <col min="4611" max="4611" width="17" style="49" bestFit="1" customWidth="1"/>
    <col min="4612" max="4613" width="9.109375" style="49"/>
    <col min="4614" max="4614" width="13.88671875" style="49" bestFit="1" customWidth="1"/>
    <col min="4615" max="4864" width="9.109375" style="49"/>
    <col min="4865" max="4865" width="48.5546875" style="49" bestFit="1" customWidth="1"/>
    <col min="4866" max="4866" width="1.109375" style="49" customWidth="1"/>
    <col min="4867" max="4867" width="17" style="49" bestFit="1" customWidth="1"/>
    <col min="4868" max="4869" width="9.109375" style="49"/>
    <col min="4870" max="4870" width="13.88671875" style="49" bestFit="1" customWidth="1"/>
    <col min="4871" max="5120" width="9.109375" style="49"/>
    <col min="5121" max="5121" width="48.5546875" style="49" bestFit="1" customWidth="1"/>
    <col min="5122" max="5122" width="1.109375" style="49" customWidth="1"/>
    <col min="5123" max="5123" width="17" style="49" bestFit="1" customWidth="1"/>
    <col min="5124" max="5125" width="9.109375" style="49"/>
    <col min="5126" max="5126" width="13.88671875" style="49" bestFit="1" customWidth="1"/>
    <col min="5127" max="5376" width="9.109375" style="49"/>
    <col min="5377" max="5377" width="48.5546875" style="49" bestFit="1" customWidth="1"/>
    <col min="5378" max="5378" width="1.109375" style="49" customWidth="1"/>
    <col min="5379" max="5379" width="17" style="49" bestFit="1" customWidth="1"/>
    <col min="5380" max="5381" width="9.109375" style="49"/>
    <col min="5382" max="5382" width="13.88671875" style="49" bestFit="1" customWidth="1"/>
    <col min="5383" max="5632" width="9.109375" style="49"/>
    <col min="5633" max="5633" width="48.5546875" style="49" bestFit="1" customWidth="1"/>
    <col min="5634" max="5634" width="1.109375" style="49" customWidth="1"/>
    <col min="5635" max="5635" width="17" style="49" bestFit="1" customWidth="1"/>
    <col min="5636" max="5637" width="9.109375" style="49"/>
    <col min="5638" max="5638" width="13.88671875" style="49" bestFit="1" customWidth="1"/>
    <col min="5639" max="5888" width="9.109375" style="49"/>
    <col min="5889" max="5889" width="48.5546875" style="49" bestFit="1" customWidth="1"/>
    <col min="5890" max="5890" width="1.109375" style="49" customWidth="1"/>
    <col min="5891" max="5891" width="17" style="49" bestFit="1" customWidth="1"/>
    <col min="5892" max="5893" width="9.109375" style="49"/>
    <col min="5894" max="5894" width="13.88671875" style="49" bestFit="1" customWidth="1"/>
    <col min="5895" max="6144" width="9.109375" style="49"/>
    <col min="6145" max="6145" width="48.5546875" style="49" bestFit="1" customWidth="1"/>
    <col min="6146" max="6146" width="1.109375" style="49" customWidth="1"/>
    <col min="6147" max="6147" width="17" style="49" bestFit="1" customWidth="1"/>
    <col min="6148" max="6149" width="9.109375" style="49"/>
    <col min="6150" max="6150" width="13.88671875" style="49" bestFit="1" customWidth="1"/>
    <col min="6151" max="6400" width="9.109375" style="49"/>
    <col min="6401" max="6401" width="48.5546875" style="49" bestFit="1" customWidth="1"/>
    <col min="6402" max="6402" width="1.109375" style="49" customWidth="1"/>
    <col min="6403" max="6403" width="17" style="49" bestFit="1" customWidth="1"/>
    <col min="6404" max="6405" width="9.109375" style="49"/>
    <col min="6406" max="6406" width="13.88671875" style="49" bestFit="1" customWidth="1"/>
    <col min="6407" max="6656" width="9.109375" style="49"/>
    <col min="6657" max="6657" width="48.5546875" style="49" bestFit="1" customWidth="1"/>
    <col min="6658" max="6658" width="1.109375" style="49" customWidth="1"/>
    <col min="6659" max="6659" width="17" style="49" bestFit="1" customWidth="1"/>
    <col min="6660" max="6661" width="9.109375" style="49"/>
    <col min="6662" max="6662" width="13.88671875" style="49" bestFit="1" customWidth="1"/>
    <col min="6663" max="6912" width="9.109375" style="49"/>
    <col min="6913" max="6913" width="48.5546875" style="49" bestFit="1" customWidth="1"/>
    <col min="6914" max="6914" width="1.109375" style="49" customWidth="1"/>
    <col min="6915" max="6915" width="17" style="49" bestFit="1" customWidth="1"/>
    <col min="6916" max="6917" width="9.109375" style="49"/>
    <col min="6918" max="6918" width="13.88671875" style="49" bestFit="1" customWidth="1"/>
    <col min="6919" max="7168" width="9.109375" style="49"/>
    <col min="7169" max="7169" width="48.5546875" style="49" bestFit="1" customWidth="1"/>
    <col min="7170" max="7170" width="1.109375" style="49" customWidth="1"/>
    <col min="7171" max="7171" width="17" style="49" bestFit="1" customWidth="1"/>
    <col min="7172" max="7173" width="9.109375" style="49"/>
    <col min="7174" max="7174" width="13.88671875" style="49" bestFit="1" customWidth="1"/>
    <col min="7175" max="7424" width="9.109375" style="49"/>
    <col min="7425" max="7425" width="48.5546875" style="49" bestFit="1" customWidth="1"/>
    <col min="7426" max="7426" width="1.109375" style="49" customWidth="1"/>
    <col min="7427" max="7427" width="17" style="49" bestFit="1" customWidth="1"/>
    <col min="7428" max="7429" width="9.109375" style="49"/>
    <col min="7430" max="7430" width="13.88671875" style="49" bestFit="1" customWidth="1"/>
    <col min="7431" max="7680" width="9.109375" style="49"/>
    <col min="7681" max="7681" width="48.5546875" style="49" bestFit="1" customWidth="1"/>
    <col min="7682" max="7682" width="1.109375" style="49" customWidth="1"/>
    <col min="7683" max="7683" width="17" style="49" bestFit="1" customWidth="1"/>
    <col min="7684" max="7685" width="9.109375" style="49"/>
    <col min="7686" max="7686" width="13.88671875" style="49" bestFit="1" customWidth="1"/>
    <col min="7687" max="7936" width="9.109375" style="49"/>
    <col min="7937" max="7937" width="48.5546875" style="49" bestFit="1" customWidth="1"/>
    <col min="7938" max="7938" width="1.109375" style="49" customWidth="1"/>
    <col min="7939" max="7939" width="17" style="49" bestFit="1" customWidth="1"/>
    <col min="7940" max="7941" width="9.109375" style="49"/>
    <col min="7942" max="7942" width="13.88671875" style="49" bestFit="1" customWidth="1"/>
    <col min="7943" max="8192" width="9.109375" style="49"/>
    <col min="8193" max="8193" width="48.5546875" style="49" bestFit="1" customWidth="1"/>
    <col min="8194" max="8194" width="1.109375" style="49" customWidth="1"/>
    <col min="8195" max="8195" width="17" style="49" bestFit="1" customWidth="1"/>
    <col min="8196" max="8197" width="9.109375" style="49"/>
    <col min="8198" max="8198" width="13.88671875" style="49" bestFit="1" customWidth="1"/>
    <col min="8199" max="8448" width="9.109375" style="49"/>
    <col min="8449" max="8449" width="48.5546875" style="49" bestFit="1" customWidth="1"/>
    <col min="8450" max="8450" width="1.109375" style="49" customWidth="1"/>
    <col min="8451" max="8451" width="17" style="49" bestFit="1" customWidth="1"/>
    <col min="8452" max="8453" width="9.109375" style="49"/>
    <col min="8454" max="8454" width="13.88671875" style="49" bestFit="1" customWidth="1"/>
    <col min="8455" max="8704" width="9.109375" style="49"/>
    <col min="8705" max="8705" width="48.5546875" style="49" bestFit="1" customWidth="1"/>
    <col min="8706" max="8706" width="1.109375" style="49" customWidth="1"/>
    <col min="8707" max="8707" width="17" style="49" bestFit="1" customWidth="1"/>
    <col min="8708" max="8709" width="9.109375" style="49"/>
    <col min="8710" max="8710" width="13.88671875" style="49" bestFit="1" customWidth="1"/>
    <col min="8711" max="8960" width="9.109375" style="49"/>
    <col min="8961" max="8961" width="48.5546875" style="49" bestFit="1" customWidth="1"/>
    <col min="8962" max="8962" width="1.109375" style="49" customWidth="1"/>
    <col min="8963" max="8963" width="17" style="49" bestFit="1" customWidth="1"/>
    <col min="8964" max="8965" width="9.109375" style="49"/>
    <col min="8966" max="8966" width="13.88671875" style="49" bestFit="1" customWidth="1"/>
    <col min="8967" max="9216" width="9.109375" style="49"/>
    <col min="9217" max="9217" width="48.5546875" style="49" bestFit="1" customWidth="1"/>
    <col min="9218" max="9218" width="1.109375" style="49" customWidth="1"/>
    <col min="9219" max="9219" width="17" style="49" bestFit="1" customWidth="1"/>
    <col min="9220" max="9221" width="9.109375" style="49"/>
    <col min="9222" max="9222" width="13.88671875" style="49" bestFit="1" customWidth="1"/>
    <col min="9223" max="9472" width="9.109375" style="49"/>
    <col min="9473" max="9473" width="48.5546875" style="49" bestFit="1" customWidth="1"/>
    <col min="9474" max="9474" width="1.109375" style="49" customWidth="1"/>
    <col min="9475" max="9475" width="17" style="49" bestFit="1" customWidth="1"/>
    <col min="9476" max="9477" width="9.109375" style="49"/>
    <col min="9478" max="9478" width="13.88671875" style="49" bestFit="1" customWidth="1"/>
    <col min="9479" max="9728" width="9.109375" style="49"/>
    <col min="9729" max="9729" width="48.5546875" style="49" bestFit="1" customWidth="1"/>
    <col min="9730" max="9730" width="1.109375" style="49" customWidth="1"/>
    <col min="9731" max="9731" width="17" style="49" bestFit="1" customWidth="1"/>
    <col min="9732" max="9733" width="9.109375" style="49"/>
    <col min="9734" max="9734" width="13.88671875" style="49" bestFit="1" customWidth="1"/>
    <col min="9735" max="9984" width="9.109375" style="49"/>
    <col min="9985" max="9985" width="48.5546875" style="49" bestFit="1" customWidth="1"/>
    <col min="9986" max="9986" width="1.109375" style="49" customWidth="1"/>
    <col min="9987" max="9987" width="17" style="49" bestFit="1" customWidth="1"/>
    <col min="9988" max="9989" width="9.109375" style="49"/>
    <col min="9990" max="9990" width="13.88671875" style="49" bestFit="1" customWidth="1"/>
    <col min="9991" max="10240" width="9.109375" style="49"/>
    <col min="10241" max="10241" width="48.5546875" style="49" bestFit="1" customWidth="1"/>
    <col min="10242" max="10242" width="1.109375" style="49" customWidth="1"/>
    <col min="10243" max="10243" width="17" style="49" bestFit="1" customWidth="1"/>
    <col min="10244" max="10245" width="9.109375" style="49"/>
    <col min="10246" max="10246" width="13.88671875" style="49" bestFit="1" customWidth="1"/>
    <col min="10247" max="10496" width="9.109375" style="49"/>
    <col min="10497" max="10497" width="48.5546875" style="49" bestFit="1" customWidth="1"/>
    <col min="10498" max="10498" width="1.109375" style="49" customWidth="1"/>
    <col min="10499" max="10499" width="17" style="49" bestFit="1" customWidth="1"/>
    <col min="10500" max="10501" width="9.109375" style="49"/>
    <col min="10502" max="10502" width="13.88671875" style="49" bestFit="1" customWidth="1"/>
    <col min="10503" max="10752" width="9.109375" style="49"/>
    <col min="10753" max="10753" width="48.5546875" style="49" bestFit="1" customWidth="1"/>
    <col min="10754" max="10754" width="1.109375" style="49" customWidth="1"/>
    <col min="10755" max="10755" width="17" style="49" bestFit="1" customWidth="1"/>
    <col min="10756" max="10757" width="9.109375" style="49"/>
    <col min="10758" max="10758" width="13.88671875" style="49" bestFit="1" customWidth="1"/>
    <col min="10759" max="11008" width="9.109375" style="49"/>
    <col min="11009" max="11009" width="48.5546875" style="49" bestFit="1" customWidth="1"/>
    <col min="11010" max="11010" width="1.109375" style="49" customWidth="1"/>
    <col min="11011" max="11011" width="17" style="49" bestFit="1" customWidth="1"/>
    <col min="11012" max="11013" width="9.109375" style="49"/>
    <col min="11014" max="11014" width="13.88671875" style="49" bestFit="1" customWidth="1"/>
    <col min="11015" max="11264" width="9.109375" style="49"/>
    <col min="11265" max="11265" width="48.5546875" style="49" bestFit="1" customWidth="1"/>
    <col min="11266" max="11266" width="1.109375" style="49" customWidth="1"/>
    <col min="11267" max="11267" width="17" style="49" bestFit="1" customWidth="1"/>
    <col min="11268" max="11269" width="9.109375" style="49"/>
    <col min="11270" max="11270" width="13.88671875" style="49" bestFit="1" customWidth="1"/>
    <col min="11271" max="11520" width="9.109375" style="49"/>
    <col min="11521" max="11521" width="48.5546875" style="49" bestFit="1" customWidth="1"/>
    <col min="11522" max="11522" width="1.109375" style="49" customWidth="1"/>
    <col min="11523" max="11523" width="17" style="49" bestFit="1" customWidth="1"/>
    <col min="11524" max="11525" width="9.109375" style="49"/>
    <col min="11526" max="11526" width="13.88671875" style="49" bestFit="1" customWidth="1"/>
    <col min="11527" max="11776" width="9.109375" style="49"/>
    <col min="11777" max="11777" width="48.5546875" style="49" bestFit="1" customWidth="1"/>
    <col min="11778" max="11778" width="1.109375" style="49" customWidth="1"/>
    <col min="11779" max="11779" width="17" style="49" bestFit="1" customWidth="1"/>
    <col min="11780" max="11781" width="9.109375" style="49"/>
    <col min="11782" max="11782" width="13.88671875" style="49" bestFit="1" customWidth="1"/>
    <col min="11783" max="12032" width="9.109375" style="49"/>
    <col min="12033" max="12033" width="48.5546875" style="49" bestFit="1" customWidth="1"/>
    <col min="12034" max="12034" width="1.109375" style="49" customWidth="1"/>
    <col min="12035" max="12035" width="17" style="49" bestFit="1" customWidth="1"/>
    <col min="12036" max="12037" width="9.109375" style="49"/>
    <col min="12038" max="12038" width="13.88671875" style="49" bestFit="1" customWidth="1"/>
    <col min="12039" max="12288" width="9.109375" style="49"/>
    <col min="12289" max="12289" width="48.5546875" style="49" bestFit="1" customWidth="1"/>
    <col min="12290" max="12290" width="1.109375" style="49" customWidth="1"/>
    <col min="12291" max="12291" width="17" style="49" bestFit="1" customWidth="1"/>
    <col min="12292" max="12293" width="9.109375" style="49"/>
    <col min="12294" max="12294" width="13.88671875" style="49" bestFit="1" customWidth="1"/>
    <col min="12295" max="12544" width="9.109375" style="49"/>
    <col min="12545" max="12545" width="48.5546875" style="49" bestFit="1" customWidth="1"/>
    <col min="12546" max="12546" width="1.109375" style="49" customWidth="1"/>
    <col min="12547" max="12547" width="17" style="49" bestFit="1" customWidth="1"/>
    <col min="12548" max="12549" width="9.109375" style="49"/>
    <col min="12550" max="12550" width="13.88671875" style="49" bestFit="1" customWidth="1"/>
    <col min="12551" max="12800" width="9.109375" style="49"/>
    <col min="12801" max="12801" width="48.5546875" style="49" bestFit="1" customWidth="1"/>
    <col min="12802" max="12802" width="1.109375" style="49" customWidth="1"/>
    <col min="12803" max="12803" width="17" style="49" bestFit="1" customWidth="1"/>
    <col min="12804" max="12805" width="9.109375" style="49"/>
    <col min="12806" max="12806" width="13.88671875" style="49" bestFit="1" customWidth="1"/>
    <col min="12807" max="13056" width="9.109375" style="49"/>
    <col min="13057" max="13057" width="48.5546875" style="49" bestFit="1" customWidth="1"/>
    <col min="13058" max="13058" width="1.109375" style="49" customWidth="1"/>
    <col min="13059" max="13059" width="17" style="49" bestFit="1" customWidth="1"/>
    <col min="13060" max="13061" width="9.109375" style="49"/>
    <col min="13062" max="13062" width="13.88671875" style="49" bestFit="1" customWidth="1"/>
    <col min="13063" max="13312" width="9.109375" style="49"/>
    <col min="13313" max="13313" width="48.5546875" style="49" bestFit="1" customWidth="1"/>
    <col min="13314" max="13314" width="1.109375" style="49" customWidth="1"/>
    <col min="13315" max="13315" width="17" style="49" bestFit="1" customWidth="1"/>
    <col min="13316" max="13317" width="9.109375" style="49"/>
    <col min="13318" max="13318" width="13.88671875" style="49" bestFit="1" customWidth="1"/>
    <col min="13319" max="13568" width="9.109375" style="49"/>
    <col min="13569" max="13569" width="48.5546875" style="49" bestFit="1" customWidth="1"/>
    <col min="13570" max="13570" width="1.109375" style="49" customWidth="1"/>
    <col min="13571" max="13571" width="17" style="49" bestFit="1" customWidth="1"/>
    <col min="13572" max="13573" width="9.109375" style="49"/>
    <col min="13574" max="13574" width="13.88671875" style="49" bestFit="1" customWidth="1"/>
    <col min="13575" max="13824" width="9.109375" style="49"/>
    <col min="13825" max="13825" width="48.5546875" style="49" bestFit="1" customWidth="1"/>
    <col min="13826" max="13826" width="1.109375" style="49" customWidth="1"/>
    <col min="13827" max="13827" width="17" style="49" bestFit="1" customWidth="1"/>
    <col min="13828" max="13829" width="9.109375" style="49"/>
    <col min="13830" max="13830" width="13.88671875" style="49" bestFit="1" customWidth="1"/>
    <col min="13831" max="14080" width="9.109375" style="49"/>
    <col min="14081" max="14081" width="48.5546875" style="49" bestFit="1" customWidth="1"/>
    <col min="14082" max="14082" width="1.109375" style="49" customWidth="1"/>
    <col min="14083" max="14083" width="17" style="49" bestFit="1" customWidth="1"/>
    <col min="14084" max="14085" width="9.109375" style="49"/>
    <col min="14086" max="14086" width="13.88671875" style="49" bestFit="1" customWidth="1"/>
    <col min="14087" max="14336" width="9.109375" style="49"/>
    <col min="14337" max="14337" width="48.5546875" style="49" bestFit="1" customWidth="1"/>
    <col min="14338" max="14338" width="1.109375" style="49" customWidth="1"/>
    <col min="14339" max="14339" width="17" style="49" bestFit="1" customWidth="1"/>
    <col min="14340" max="14341" width="9.109375" style="49"/>
    <col min="14342" max="14342" width="13.88671875" style="49" bestFit="1" customWidth="1"/>
    <col min="14343" max="14592" width="9.109375" style="49"/>
    <col min="14593" max="14593" width="48.5546875" style="49" bestFit="1" customWidth="1"/>
    <col min="14594" max="14594" width="1.109375" style="49" customWidth="1"/>
    <col min="14595" max="14595" width="17" style="49" bestFit="1" customWidth="1"/>
    <col min="14596" max="14597" width="9.109375" style="49"/>
    <col min="14598" max="14598" width="13.88671875" style="49" bestFit="1" customWidth="1"/>
    <col min="14599" max="14848" width="9.109375" style="49"/>
    <col min="14849" max="14849" width="48.5546875" style="49" bestFit="1" customWidth="1"/>
    <col min="14850" max="14850" width="1.109375" style="49" customWidth="1"/>
    <col min="14851" max="14851" width="17" style="49" bestFit="1" customWidth="1"/>
    <col min="14852" max="14853" width="9.109375" style="49"/>
    <col min="14854" max="14854" width="13.88671875" style="49" bestFit="1" customWidth="1"/>
    <col min="14855" max="15104" width="9.109375" style="49"/>
    <col min="15105" max="15105" width="48.5546875" style="49" bestFit="1" customWidth="1"/>
    <col min="15106" max="15106" width="1.109375" style="49" customWidth="1"/>
    <col min="15107" max="15107" width="17" style="49" bestFit="1" customWidth="1"/>
    <col min="15108" max="15109" width="9.109375" style="49"/>
    <col min="15110" max="15110" width="13.88671875" style="49" bestFit="1" customWidth="1"/>
    <col min="15111" max="15360" width="9.109375" style="49"/>
    <col min="15361" max="15361" width="48.5546875" style="49" bestFit="1" customWidth="1"/>
    <col min="15362" max="15362" width="1.109375" style="49" customWidth="1"/>
    <col min="15363" max="15363" width="17" style="49" bestFit="1" customWidth="1"/>
    <col min="15364" max="15365" width="9.109375" style="49"/>
    <col min="15366" max="15366" width="13.88671875" style="49" bestFit="1" customWidth="1"/>
    <col min="15367" max="15616" width="9.109375" style="49"/>
    <col min="15617" max="15617" width="48.5546875" style="49" bestFit="1" customWidth="1"/>
    <col min="15618" max="15618" width="1.109375" style="49" customWidth="1"/>
    <col min="15619" max="15619" width="17" style="49" bestFit="1" customWidth="1"/>
    <col min="15620" max="15621" width="9.109375" style="49"/>
    <col min="15622" max="15622" width="13.88671875" style="49" bestFit="1" customWidth="1"/>
    <col min="15623" max="15872" width="9.109375" style="49"/>
    <col min="15873" max="15873" width="48.5546875" style="49" bestFit="1" customWidth="1"/>
    <col min="15874" max="15874" width="1.109375" style="49" customWidth="1"/>
    <col min="15875" max="15875" width="17" style="49" bestFit="1" customWidth="1"/>
    <col min="15876" max="15877" width="9.109375" style="49"/>
    <col min="15878" max="15878" width="13.88671875" style="49" bestFit="1" customWidth="1"/>
    <col min="15879" max="16128" width="9.109375" style="49"/>
    <col min="16129" max="16129" width="48.5546875" style="49" bestFit="1" customWidth="1"/>
    <col min="16130" max="16130" width="1.109375" style="49" customWidth="1"/>
    <col min="16131" max="16131" width="17" style="49" bestFit="1" customWidth="1"/>
    <col min="16132" max="16133" width="9.109375" style="49"/>
    <col min="16134" max="16134" width="13.88671875" style="49" bestFit="1" customWidth="1"/>
    <col min="16135" max="16384" width="9.109375" style="49"/>
  </cols>
  <sheetData>
    <row r="2" spans="1:6" ht="15.6" x14ac:dyDescent="0.25">
      <c r="A2" s="471" t="s">
        <v>0</v>
      </c>
      <c r="B2" s="471"/>
      <c r="C2" s="471"/>
      <c r="D2" s="471"/>
      <c r="E2" s="471"/>
      <c r="F2" s="471"/>
    </row>
    <row r="3" spans="1:6" ht="18" x14ac:dyDescent="0.25">
      <c r="A3" s="482" t="str">
        <f>'Cover Page'!A16:I16</f>
        <v>WATER SUPPLY &amp; SEWERAGE SYSTEM IN L.KUNAHANDHOO</v>
      </c>
      <c r="B3" s="482"/>
      <c r="C3" s="482"/>
      <c r="D3" s="482"/>
      <c r="E3" s="482"/>
      <c r="F3" s="482"/>
    </row>
    <row r="4" spans="1:6" ht="18" x14ac:dyDescent="0.25">
      <c r="A4" s="482" t="str">
        <f>'03 Water Supply system'!A3</f>
        <v>03 WATER SUPPLY SYSTEM</v>
      </c>
      <c r="B4" s="482"/>
      <c r="C4" s="482"/>
      <c r="D4" s="482"/>
      <c r="E4" s="482"/>
      <c r="F4" s="482"/>
    </row>
    <row r="6" spans="1:6" ht="15" customHeight="1" x14ac:dyDescent="0.25">
      <c r="B6" s="475" t="s">
        <v>1</v>
      </c>
      <c r="C6" s="477"/>
      <c r="D6" s="479" t="s">
        <v>2</v>
      </c>
      <c r="E6" s="477" t="s">
        <v>3</v>
      </c>
    </row>
    <row r="7" spans="1:6" x14ac:dyDescent="0.25">
      <c r="B7" s="476"/>
      <c r="C7" s="478"/>
      <c r="D7" s="480"/>
      <c r="E7" s="481"/>
    </row>
    <row r="8" spans="1:6" ht="14.4" x14ac:dyDescent="0.25">
      <c r="B8" s="2"/>
      <c r="C8" s="3"/>
      <c r="D8" s="4"/>
      <c r="E8" s="5"/>
    </row>
    <row r="9" spans="1:6" ht="14.4" x14ac:dyDescent="0.25">
      <c r="B9" s="84" t="str">
        <f>'03 Water Supply system'!B284</f>
        <v>BILL NO. 01 - WATER DISTRIBUTION NETWORK - PIPES AND FITTINGS</v>
      </c>
      <c r="C9" s="3"/>
      <c r="D9" s="4">
        <f>+'03 Water Supply system'!H40</f>
        <v>0</v>
      </c>
      <c r="E9" s="5"/>
    </row>
    <row r="10" spans="1:6" ht="14.4" x14ac:dyDescent="0.25">
      <c r="B10" s="84" t="str">
        <f>'03 Water Supply system'!B285</f>
        <v>BILL NO. 02 - RAIN WATER COLLECTION AND CONVEYANCE</v>
      </c>
      <c r="C10" s="3"/>
      <c r="D10" s="8">
        <f>+'03 Water Supply system'!H77</f>
        <v>0</v>
      </c>
      <c r="E10" s="5"/>
      <c r="F10" s="50"/>
    </row>
    <row r="11" spans="1:6" ht="14.4" x14ac:dyDescent="0.25">
      <c r="B11" s="84" t="str">
        <f>'03 Water Supply system'!B286</f>
        <v>BILL NO. 03 - CUSTOMER CONNECTIONS</v>
      </c>
      <c r="C11" s="3"/>
      <c r="D11" s="8">
        <f>+'03 Water Supply system'!H89</f>
        <v>0</v>
      </c>
      <c r="E11" s="5"/>
      <c r="F11" s="50"/>
    </row>
    <row r="12" spans="1:6" ht="14.4" x14ac:dyDescent="0.25">
      <c r="B12" s="84" t="str">
        <f>'03 Water Supply system'!B287</f>
        <v>BILL NO. 04 - WATER TREATMENT PLANT (WTP) FACILITY WORKS</v>
      </c>
      <c r="C12" s="3"/>
      <c r="D12" s="8">
        <f>+'03 Water Supply system'!H116</f>
        <v>0</v>
      </c>
      <c r="E12" s="5"/>
      <c r="F12" s="50"/>
    </row>
    <row r="13" spans="1:6" ht="14.4" x14ac:dyDescent="0.25">
      <c r="B13" s="84" t="str">
        <f>'03 Water Supply system'!B288</f>
        <v xml:space="preserve">BILL NO. 05 - BRINE OUTFALL </v>
      </c>
      <c r="C13" s="3"/>
      <c r="D13" s="8">
        <f>+'03 Water Supply system'!H129</f>
        <v>0</v>
      </c>
      <c r="E13" s="5"/>
      <c r="F13" s="50"/>
    </row>
    <row r="14" spans="1:6" ht="14.4" x14ac:dyDescent="0.25">
      <c r="B14" s="84" t="str">
        <f>'03 Water Supply system'!B289</f>
        <v>BILL NO. 06 - SUPPLY AND INSTALLATION OF PLANTS</v>
      </c>
      <c r="C14" s="3"/>
      <c r="D14" s="8">
        <f>+'03 Water Supply system'!H144</f>
        <v>0</v>
      </c>
      <c r="E14" s="5"/>
      <c r="F14" s="50"/>
    </row>
    <row r="15" spans="1:6" ht="14.4" x14ac:dyDescent="0.25">
      <c r="B15" s="84" t="str">
        <f>'03 Water Supply system'!B290</f>
        <v>BILL NO. 07 - SUPPLY AND INSTALLATION OF PUMPS</v>
      </c>
      <c r="C15" s="3"/>
      <c r="D15" s="8">
        <f>+'03 Water Supply system'!H171</f>
        <v>0</v>
      </c>
      <c r="E15" s="5"/>
      <c r="F15" s="50"/>
    </row>
    <row r="16" spans="1:6" ht="14.4" x14ac:dyDescent="0.25">
      <c r="B16" s="84" t="str">
        <f>'03 Water Supply system'!B291</f>
        <v>BILL NO. 08 - MECHANICAL AND ELECTRICAL WORKS</v>
      </c>
      <c r="C16" s="3"/>
      <c r="D16" s="8">
        <f>+'03 Water Supply system'!H192</f>
        <v>0</v>
      </c>
      <c r="E16" s="5"/>
      <c r="F16" s="50"/>
    </row>
    <row r="17" spans="2:6" ht="14.4" x14ac:dyDescent="0.25">
      <c r="B17" s="84" t="str">
        <f>'03 Water Supply system'!B292</f>
        <v>BILL NO. 09 - PHOTOVOLTAIC GRID CONNECTION</v>
      </c>
      <c r="C17" s="3"/>
      <c r="D17" s="8">
        <f>+'03 Water Supply system'!H204</f>
        <v>0</v>
      </c>
      <c r="E17" s="5"/>
      <c r="F17" s="50"/>
    </row>
    <row r="18" spans="2:6" ht="14.4" x14ac:dyDescent="0.25">
      <c r="B18" s="84" t="str">
        <f>'03 Water Supply system'!B293</f>
        <v>BILL NO. 10 - SUPPLY OF O&amp;M EQUIPMENT AND SPARES</v>
      </c>
      <c r="C18" s="3"/>
      <c r="D18" s="8">
        <f>+'03 Water Supply system'!H269</f>
        <v>0</v>
      </c>
      <c r="E18" s="5"/>
      <c r="F18" s="50"/>
    </row>
    <row r="19" spans="2:6" ht="14.4" x14ac:dyDescent="0.25">
      <c r="B19" s="84" t="str">
        <f>'03 Water Supply system'!B294</f>
        <v>BILL NO. 11 - TESTING AND COMMISSIONING</v>
      </c>
      <c r="C19" s="3"/>
      <c r="D19" s="8">
        <f>+'03 Water Supply system'!H280</f>
        <v>0</v>
      </c>
      <c r="E19" s="5"/>
      <c r="F19" s="50"/>
    </row>
    <row r="20" spans="2:6" ht="14.4" x14ac:dyDescent="0.25">
      <c r="B20" s="84" t="str">
        <f>'03 Water Supply system'!B281</f>
        <v>BILL NO. 12 - ADDITIONS AND OMMISSIONS</v>
      </c>
      <c r="C20" s="3"/>
      <c r="D20" s="8">
        <f>+'03 Water Supply system'!H309</f>
        <v>0</v>
      </c>
      <c r="E20" s="5"/>
      <c r="F20" s="50"/>
    </row>
    <row r="21" spans="2:6" ht="30" customHeight="1" x14ac:dyDescent="0.25">
      <c r="B21" s="7"/>
      <c r="C21" s="3"/>
      <c r="D21" s="8"/>
      <c r="E21" s="5"/>
    </row>
    <row r="22" spans="2:6" ht="27.75" customHeight="1" x14ac:dyDescent="0.25">
      <c r="B22" s="10" t="s">
        <v>6</v>
      </c>
      <c r="C22" s="11"/>
      <c r="D22" s="12">
        <f>SUM(D9:D21)</f>
        <v>0</v>
      </c>
      <c r="E22" s="13"/>
    </row>
    <row r="24" spans="2:6" x14ac:dyDescent="0.25">
      <c r="D24" s="5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309"/>
  <sheetViews>
    <sheetView view="pageBreakPreview" topLeftCell="A286" zoomScale="90" zoomScaleNormal="90" zoomScaleSheetLayoutView="90" workbookViewId="0">
      <selection activeCell="A281" sqref="A281"/>
    </sheetView>
  </sheetViews>
  <sheetFormatPr defaultRowHeight="13.8" x14ac:dyDescent="0.3"/>
  <cols>
    <col min="1" max="1" width="6.33203125" style="101" customWidth="1"/>
    <col min="2" max="2" width="81.6640625" style="446" customWidth="1"/>
    <col min="3" max="3" width="1.5546875" style="18" customWidth="1"/>
    <col min="4" max="4" width="7.88671875" style="102" bestFit="1" customWidth="1"/>
    <col min="5" max="5" width="7" style="103" bestFit="1" customWidth="1"/>
    <col min="6" max="6" width="9" style="102" customWidth="1"/>
    <col min="7" max="7" width="9" style="104"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49" customFormat="1" ht="13.2" x14ac:dyDescent="0.25">
      <c r="A1" s="85"/>
      <c r="B1" s="179"/>
      <c r="E1" s="53"/>
    </row>
    <row r="2" spans="1:9" s="49" customFormat="1" x14ac:dyDescent="0.3">
      <c r="A2" s="86" t="str">
        <f>'Cover Page'!A16:I16</f>
        <v>WATER SUPPLY &amp; SEWERAGE SYSTEM IN L.KUNAHANDHOO</v>
      </c>
      <c r="B2" s="179"/>
      <c r="E2" s="53"/>
    </row>
    <row r="3" spans="1:9" s="49" customFormat="1" x14ac:dyDescent="0.3">
      <c r="A3" s="86" t="s">
        <v>180</v>
      </c>
      <c r="B3" s="179"/>
      <c r="E3" s="53"/>
    </row>
    <row r="4" spans="1:9" s="49" customFormat="1" x14ac:dyDescent="0.3">
      <c r="A4" s="87" t="s">
        <v>8</v>
      </c>
      <c r="B4" s="179"/>
      <c r="E4" s="53"/>
    </row>
    <row r="5" spans="1:9" s="49" customFormat="1" ht="13.2" x14ac:dyDescent="0.25">
      <c r="A5" s="85"/>
      <c r="B5" s="179"/>
      <c r="E5" s="53"/>
    </row>
    <row r="6" spans="1:9" s="60" customFormat="1" x14ac:dyDescent="0.3">
      <c r="A6" s="88"/>
      <c r="B6" s="180"/>
      <c r="C6" s="57"/>
      <c r="D6" s="57"/>
      <c r="E6" s="59"/>
      <c r="F6" s="57"/>
      <c r="G6" s="57"/>
      <c r="H6" s="57"/>
    </row>
    <row r="7" spans="1:9" s="60" customFormat="1" ht="41.4" x14ac:dyDescent="0.3">
      <c r="A7" s="189" t="s">
        <v>10</v>
      </c>
      <c r="B7" s="201" t="s">
        <v>1</v>
      </c>
      <c r="C7" s="190"/>
      <c r="D7" s="191" t="s">
        <v>11</v>
      </c>
      <c r="E7" s="191" t="s">
        <v>12</v>
      </c>
      <c r="F7" s="192" t="s">
        <v>178</v>
      </c>
      <c r="G7" s="192" t="s">
        <v>179</v>
      </c>
      <c r="H7" s="193" t="s">
        <v>13</v>
      </c>
      <c r="I7" s="61"/>
    </row>
    <row r="8" spans="1:9" s="49" customFormat="1" x14ac:dyDescent="0.25">
      <c r="A8" s="194"/>
      <c r="B8" s="203" t="s">
        <v>181</v>
      </c>
      <c r="C8" s="195"/>
      <c r="D8" s="196"/>
      <c r="E8" s="197"/>
      <c r="F8" s="198"/>
      <c r="G8" s="198"/>
      <c r="H8" s="199"/>
      <c r="I8" s="64"/>
    </row>
    <row r="9" spans="1:9" s="60" customFormat="1" x14ac:dyDescent="0.3">
      <c r="A9" s="90"/>
      <c r="B9" s="441"/>
      <c r="C9" s="66"/>
      <c r="D9" s="69"/>
      <c r="E9" s="68"/>
      <c r="F9" s="69"/>
      <c r="G9" s="72"/>
      <c r="H9" s="70"/>
      <c r="I9" s="61"/>
    </row>
    <row r="10" spans="1:9" s="96" customFormat="1" x14ac:dyDescent="0.3">
      <c r="A10" s="90" t="s">
        <v>15</v>
      </c>
      <c r="B10" s="181" t="s">
        <v>501</v>
      </c>
      <c r="C10" s="66"/>
      <c r="D10" s="91"/>
      <c r="E10" s="92"/>
      <c r="F10" s="91"/>
      <c r="G10" s="93"/>
      <c r="H10" s="94"/>
      <c r="I10" s="95"/>
    </row>
    <row r="11" spans="1:9" s="60" customFormat="1" ht="69" x14ac:dyDescent="0.3">
      <c r="A11" s="90"/>
      <c r="B11" s="442" t="s">
        <v>183</v>
      </c>
      <c r="C11" s="66"/>
      <c r="D11" s="69"/>
      <c r="E11" s="68"/>
      <c r="F11" s="69"/>
      <c r="G11" s="72"/>
      <c r="H11" s="127" t="str">
        <f t="shared" ref="H11:H39" si="0">+IF(D11="","",(D11*F11+D11*G11))</f>
        <v/>
      </c>
      <c r="I11" s="61"/>
    </row>
    <row r="12" spans="1:9" s="60" customFormat="1" ht="41.4" x14ac:dyDescent="0.3">
      <c r="A12" s="65"/>
      <c r="B12" s="442" t="s">
        <v>692</v>
      </c>
      <c r="C12" s="66"/>
      <c r="D12" s="67"/>
      <c r="E12" s="68"/>
      <c r="F12" s="69"/>
      <c r="G12" s="72"/>
      <c r="H12" s="127" t="str">
        <f t="shared" si="0"/>
        <v/>
      </c>
      <c r="I12" s="61"/>
    </row>
    <row r="13" spans="1:9" s="60" customFormat="1" x14ac:dyDescent="0.3">
      <c r="A13" s="65"/>
      <c r="B13" s="442" t="s">
        <v>691</v>
      </c>
      <c r="C13" s="66"/>
      <c r="D13" s="67"/>
      <c r="E13" s="68"/>
      <c r="F13" s="69"/>
      <c r="G13" s="72"/>
      <c r="H13" s="127" t="str">
        <f t="shared" si="0"/>
        <v/>
      </c>
      <c r="I13" s="61"/>
    </row>
    <row r="14" spans="1:9" s="60" customFormat="1" x14ac:dyDescent="0.3">
      <c r="A14" s="90"/>
      <c r="B14" s="99"/>
      <c r="C14" s="66"/>
      <c r="D14" s="69"/>
      <c r="E14" s="68"/>
      <c r="F14" s="69"/>
      <c r="G14" s="72"/>
      <c r="H14" s="127" t="str">
        <f t="shared" si="0"/>
        <v/>
      </c>
      <c r="I14" s="61"/>
    </row>
    <row r="15" spans="1:9" s="60" customFormat="1" x14ac:dyDescent="0.3">
      <c r="A15" s="90" t="s">
        <v>20</v>
      </c>
      <c r="B15" s="181" t="s">
        <v>504</v>
      </c>
      <c r="C15" s="66"/>
      <c r="D15" s="69"/>
      <c r="E15" s="68"/>
      <c r="F15" s="69"/>
      <c r="G15" s="72"/>
      <c r="H15" s="127" t="str">
        <f t="shared" si="0"/>
        <v/>
      </c>
      <c r="I15" s="61"/>
    </row>
    <row r="16" spans="1:9" s="60" customFormat="1" ht="69" x14ac:dyDescent="0.3">
      <c r="A16" s="90"/>
      <c r="B16" s="442" t="s">
        <v>502</v>
      </c>
      <c r="C16" s="66"/>
      <c r="D16" s="69"/>
      <c r="E16" s="68"/>
      <c r="F16" s="69"/>
      <c r="G16" s="72"/>
      <c r="H16" s="127" t="str">
        <f t="shared" si="0"/>
        <v/>
      </c>
      <c r="I16" s="61"/>
    </row>
    <row r="17" spans="1:9" s="60" customFormat="1" x14ac:dyDescent="0.3">
      <c r="A17" s="90"/>
      <c r="B17" s="442"/>
      <c r="C17" s="66"/>
      <c r="D17" s="69"/>
      <c r="E17" s="68"/>
      <c r="F17" s="69"/>
      <c r="G17" s="72"/>
      <c r="H17" s="127" t="str">
        <f t="shared" si="0"/>
        <v/>
      </c>
      <c r="I17" s="61"/>
    </row>
    <row r="18" spans="1:9" s="60" customFormat="1" x14ac:dyDescent="0.3">
      <c r="A18" s="98" t="s">
        <v>22</v>
      </c>
      <c r="B18" s="99" t="s">
        <v>684</v>
      </c>
      <c r="C18" s="66"/>
      <c r="D18" s="69">
        <v>0</v>
      </c>
      <c r="E18" s="68" t="s">
        <v>112</v>
      </c>
      <c r="F18" s="69"/>
      <c r="G18" s="72"/>
      <c r="H18" s="127">
        <f t="shared" si="0"/>
        <v>0</v>
      </c>
      <c r="I18" s="61"/>
    </row>
    <row r="19" spans="1:9" s="60" customFormat="1" x14ac:dyDescent="0.3">
      <c r="A19" s="98" t="s">
        <v>82</v>
      </c>
      <c r="B19" s="99" t="s">
        <v>685</v>
      </c>
      <c r="C19" s="66"/>
      <c r="D19" s="69">
        <v>0</v>
      </c>
      <c r="E19" s="68" t="s">
        <v>112</v>
      </c>
      <c r="F19" s="69"/>
      <c r="G19" s="72"/>
      <c r="H19" s="127">
        <f t="shared" si="0"/>
        <v>0</v>
      </c>
      <c r="I19" s="61"/>
    </row>
    <row r="20" spans="1:9" s="60" customFormat="1" x14ac:dyDescent="0.3">
      <c r="A20" s="98" t="s">
        <v>83</v>
      </c>
      <c r="B20" s="99" t="s">
        <v>686</v>
      </c>
      <c r="C20" s="66"/>
      <c r="D20" s="69">
        <v>316</v>
      </c>
      <c r="E20" s="68" t="s">
        <v>112</v>
      </c>
      <c r="F20" s="69"/>
      <c r="G20" s="72"/>
      <c r="H20" s="127">
        <f t="shared" si="0"/>
        <v>0</v>
      </c>
      <c r="I20" s="61"/>
    </row>
    <row r="21" spans="1:9" s="60" customFormat="1" x14ac:dyDescent="0.3">
      <c r="A21" s="98" t="s">
        <v>84</v>
      </c>
      <c r="B21" s="99" t="s">
        <v>687</v>
      </c>
      <c r="C21" s="66"/>
      <c r="D21" s="69">
        <v>1453</v>
      </c>
      <c r="E21" s="68" t="s">
        <v>112</v>
      </c>
      <c r="F21" s="69"/>
      <c r="G21" s="72"/>
      <c r="H21" s="127">
        <f t="shared" si="0"/>
        <v>0</v>
      </c>
      <c r="I21" s="61"/>
    </row>
    <row r="22" spans="1:9" s="60" customFormat="1" x14ac:dyDescent="0.3">
      <c r="A22" s="98" t="s">
        <v>184</v>
      </c>
      <c r="B22" s="99" t="s">
        <v>688</v>
      </c>
      <c r="C22" s="66"/>
      <c r="D22" s="69">
        <v>194</v>
      </c>
      <c r="E22" s="68" t="s">
        <v>112</v>
      </c>
      <c r="F22" s="69"/>
      <c r="G22" s="72"/>
      <c r="H22" s="127">
        <f t="shared" si="0"/>
        <v>0</v>
      </c>
      <c r="I22" s="61"/>
    </row>
    <row r="23" spans="1:9" s="60" customFormat="1" x14ac:dyDescent="0.3">
      <c r="A23" s="98" t="s">
        <v>185</v>
      </c>
      <c r="B23" s="99" t="s">
        <v>689</v>
      </c>
      <c r="C23" s="66"/>
      <c r="D23" s="69">
        <v>2426</v>
      </c>
      <c r="E23" s="68" t="s">
        <v>112</v>
      </c>
      <c r="F23" s="69"/>
      <c r="G23" s="72"/>
      <c r="H23" s="127">
        <f t="shared" si="0"/>
        <v>0</v>
      </c>
      <c r="I23" s="61"/>
    </row>
    <row r="24" spans="1:9" s="60" customFormat="1" x14ac:dyDescent="0.3">
      <c r="A24" s="98" t="s">
        <v>186</v>
      </c>
      <c r="B24" s="99" t="s">
        <v>690</v>
      </c>
      <c r="C24" s="66"/>
      <c r="D24" s="69">
        <v>4301</v>
      </c>
      <c r="E24" s="68" t="s">
        <v>112</v>
      </c>
      <c r="F24" s="69"/>
      <c r="G24" s="72"/>
      <c r="H24" s="127">
        <f t="shared" si="0"/>
        <v>0</v>
      </c>
      <c r="I24" s="61"/>
    </row>
    <row r="25" spans="1:9" s="60" customFormat="1" x14ac:dyDescent="0.3">
      <c r="A25" s="90"/>
      <c r="B25" s="99"/>
      <c r="C25" s="66"/>
      <c r="D25" s="97"/>
      <c r="E25" s="68"/>
      <c r="F25" s="69"/>
      <c r="G25" s="72"/>
      <c r="H25" s="127" t="str">
        <f t="shared" si="0"/>
        <v/>
      </c>
      <c r="I25" s="61"/>
    </row>
    <row r="26" spans="1:9" s="60" customFormat="1" x14ac:dyDescent="0.3">
      <c r="A26" s="90" t="s">
        <v>24</v>
      </c>
      <c r="B26" s="181" t="s">
        <v>505</v>
      </c>
      <c r="C26" s="66"/>
      <c r="D26" s="69"/>
      <c r="E26" s="68"/>
      <c r="F26" s="69"/>
      <c r="G26" s="72"/>
      <c r="H26" s="127" t="str">
        <f t="shared" si="0"/>
        <v/>
      </c>
      <c r="I26" s="61"/>
    </row>
    <row r="27" spans="1:9" s="60" customFormat="1" ht="27.6" x14ac:dyDescent="0.3">
      <c r="A27" s="90"/>
      <c r="B27" s="442" t="s">
        <v>497</v>
      </c>
      <c r="C27" s="66"/>
      <c r="D27" s="72"/>
      <c r="E27" s="68"/>
      <c r="F27" s="69"/>
      <c r="G27" s="72"/>
      <c r="H27" s="127" t="str">
        <f t="shared" si="0"/>
        <v/>
      </c>
      <c r="I27" s="61"/>
    </row>
    <row r="28" spans="1:9" s="60" customFormat="1" x14ac:dyDescent="0.3">
      <c r="A28" s="98" t="s">
        <v>26</v>
      </c>
      <c r="B28" s="99" t="s">
        <v>515</v>
      </c>
      <c r="C28" s="66"/>
      <c r="D28" s="69">
        <v>0</v>
      </c>
      <c r="E28" s="68" t="s">
        <v>187</v>
      </c>
      <c r="F28" s="69"/>
      <c r="G28" s="72"/>
      <c r="H28" s="127">
        <f t="shared" si="0"/>
        <v>0</v>
      </c>
      <c r="I28" s="61"/>
    </row>
    <row r="29" spans="1:9" s="60" customFormat="1" x14ac:dyDescent="0.3">
      <c r="A29" s="98" t="s">
        <v>28</v>
      </c>
      <c r="B29" s="99" t="s">
        <v>188</v>
      </c>
      <c r="C29" s="66"/>
      <c r="D29" s="69">
        <v>0</v>
      </c>
      <c r="E29" s="68" t="s">
        <v>187</v>
      </c>
      <c r="F29" s="69"/>
      <c r="G29" s="72"/>
      <c r="H29" s="127">
        <f t="shared" si="0"/>
        <v>0</v>
      </c>
      <c r="I29" s="61"/>
    </row>
    <row r="30" spans="1:9" s="60" customFormat="1" x14ac:dyDescent="0.3">
      <c r="A30" s="98" t="s">
        <v>30</v>
      </c>
      <c r="B30" s="99" t="s">
        <v>189</v>
      </c>
      <c r="C30" s="66"/>
      <c r="D30" s="69">
        <v>1</v>
      </c>
      <c r="E30" s="68" t="s">
        <v>187</v>
      </c>
      <c r="F30" s="69"/>
      <c r="G30" s="72"/>
      <c r="H30" s="127">
        <f t="shared" si="0"/>
        <v>0</v>
      </c>
      <c r="I30" s="61"/>
    </row>
    <row r="31" spans="1:9" s="60" customFormat="1" x14ac:dyDescent="0.3">
      <c r="A31" s="98" t="s">
        <v>32</v>
      </c>
      <c r="B31" s="99" t="s">
        <v>190</v>
      </c>
      <c r="C31" s="66"/>
      <c r="D31" s="69">
        <v>4</v>
      </c>
      <c r="E31" s="68" t="s">
        <v>187</v>
      </c>
      <c r="F31" s="69"/>
      <c r="G31" s="72"/>
      <c r="H31" s="127">
        <f t="shared" si="0"/>
        <v>0</v>
      </c>
      <c r="I31" s="61"/>
    </row>
    <row r="32" spans="1:9" s="60" customFormat="1" x14ac:dyDescent="0.3">
      <c r="A32" s="98" t="s">
        <v>33</v>
      </c>
      <c r="B32" s="99" t="s">
        <v>676</v>
      </c>
      <c r="C32" s="66"/>
      <c r="D32" s="69">
        <v>1</v>
      </c>
      <c r="E32" s="68" t="s">
        <v>187</v>
      </c>
      <c r="F32" s="69"/>
      <c r="G32" s="72"/>
      <c r="H32" s="127">
        <f t="shared" si="0"/>
        <v>0</v>
      </c>
      <c r="I32" s="61"/>
    </row>
    <row r="33" spans="1:9" s="60" customFormat="1" x14ac:dyDescent="0.3">
      <c r="A33" s="98" t="s">
        <v>33</v>
      </c>
      <c r="B33" s="99" t="s">
        <v>191</v>
      </c>
      <c r="C33" s="66"/>
      <c r="D33" s="69">
        <v>6</v>
      </c>
      <c r="E33" s="68" t="s">
        <v>187</v>
      </c>
      <c r="F33" s="69"/>
      <c r="G33" s="72"/>
      <c r="H33" s="127">
        <f t="shared" si="0"/>
        <v>0</v>
      </c>
      <c r="I33" s="61"/>
    </row>
    <row r="34" spans="1:9" s="60" customFormat="1" x14ac:dyDescent="0.3">
      <c r="A34" s="98" t="s">
        <v>34</v>
      </c>
      <c r="B34" s="99" t="s">
        <v>192</v>
      </c>
      <c r="C34" s="66"/>
      <c r="D34" s="69">
        <v>8</v>
      </c>
      <c r="E34" s="68" t="s">
        <v>187</v>
      </c>
      <c r="F34" s="69"/>
      <c r="G34" s="72"/>
      <c r="H34" s="127">
        <f t="shared" si="0"/>
        <v>0</v>
      </c>
      <c r="I34" s="61"/>
    </row>
    <row r="35" spans="1:9" s="60" customFormat="1" x14ac:dyDescent="0.3">
      <c r="A35" s="90"/>
      <c r="B35" s="99"/>
      <c r="C35" s="66"/>
      <c r="D35" s="69"/>
      <c r="E35" s="68"/>
      <c r="F35" s="69"/>
      <c r="G35" s="72"/>
      <c r="H35" s="127" t="str">
        <f t="shared" si="0"/>
        <v/>
      </c>
      <c r="I35" s="61"/>
    </row>
    <row r="36" spans="1:9" s="60" customFormat="1" x14ac:dyDescent="0.3">
      <c r="A36" s="90" t="s">
        <v>37</v>
      </c>
      <c r="B36" s="181" t="s">
        <v>506</v>
      </c>
      <c r="C36" s="66"/>
      <c r="D36" s="97"/>
      <c r="E36" s="68"/>
      <c r="F36" s="69"/>
      <c r="G36" s="72"/>
      <c r="H36" s="127" t="str">
        <f t="shared" si="0"/>
        <v/>
      </c>
      <c r="I36" s="61"/>
    </row>
    <row r="37" spans="1:9" s="60" customFormat="1" ht="27.6" x14ac:dyDescent="0.3">
      <c r="A37" s="90"/>
      <c r="B37" s="442" t="s">
        <v>539</v>
      </c>
      <c r="C37" s="66"/>
      <c r="D37" s="97"/>
      <c r="E37" s="68"/>
      <c r="F37" s="69"/>
      <c r="G37" s="72"/>
      <c r="H37" s="127" t="str">
        <f t="shared" si="0"/>
        <v/>
      </c>
      <c r="I37" s="61"/>
    </row>
    <row r="38" spans="1:9" s="60" customFormat="1" x14ac:dyDescent="0.3">
      <c r="A38" s="98" t="s">
        <v>39</v>
      </c>
      <c r="B38" s="99" t="s">
        <v>193</v>
      </c>
      <c r="C38" s="66"/>
      <c r="D38" s="69">
        <v>2</v>
      </c>
      <c r="E38" s="68" t="s">
        <v>187</v>
      </c>
      <c r="F38" s="69"/>
      <c r="G38" s="72"/>
      <c r="H38" s="127">
        <f t="shared" si="0"/>
        <v>0</v>
      </c>
      <c r="I38" s="61"/>
    </row>
    <row r="39" spans="1:9" s="60" customFormat="1" x14ac:dyDescent="0.3">
      <c r="A39" s="98"/>
      <c r="B39" s="99"/>
      <c r="C39" s="66"/>
      <c r="D39" s="69"/>
      <c r="E39" s="68"/>
      <c r="F39" s="69"/>
      <c r="G39" s="72"/>
      <c r="H39" s="127" t="str">
        <f t="shared" si="0"/>
        <v/>
      </c>
      <c r="I39" s="61"/>
    </row>
    <row r="40" spans="1:9" s="49" customFormat="1" x14ac:dyDescent="0.25">
      <c r="A40" s="62" t="s">
        <v>41</v>
      </c>
      <c r="B40" s="63" t="s">
        <v>45</v>
      </c>
      <c r="C40" s="26"/>
      <c r="D40" s="89"/>
      <c r="E40" s="40"/>
      <c r="F40" s="29"/>
      <c r="G40" s="29"/>
      <c r="H40" s="122">
        <f>SUM(H11:H39)</f>
        <v>0</v>
      </c>
      <c r="I40" s="64"/>
    </row>
    <row r="41" spans="1:9" s="49" customFormat="1" x14ac:dyDescent="0.25">
      <c r="A41" s="62"/>
      <c r="B41" s="63" t="s">
        <v>498</v>
      </c>
      <c r="C41" s="26"/>
      <c r="D41" s="89"/>
      <c r="E41" s="40"/>
      <c r="F41" s="29"/>
      <c r="G41" s="29"/>
      <c r="H41" s="30"/>
      <c r="I41" s="64"/>
    </row>
    <row r="42" spans="1:9" s="60" customFormat="1" x14ac:dyDescent="0.3">
      <c r="A42" s="90"/>
      <c r="B42" s="99"/>
      <c r="C42" s="66"/>
      <c r="D42" s="69"/>
      <c r="E42" s="68"/>
      <c r="F42" s="69"/>
      <c r="G42" s="72"/>
      <c r="H42" s="127" t="str">
        <f t="shared" ref="H42:H76" si="1">+IF(D42="","",(D42*F42+D42*G42))</f>
        <v/>
      </c>
      <c r="I42" s="61"/>
    </row>
    <row r="43" spans="1:9" s="60" customFormat="1" x14ac:dyDescent="0.3">
      <c r="A43" s="90"/>
      <c r="B43" s="99"/>
      <c r="C43" s="66"/>
      <c r="D43" s="69"/>
      <c r="E43" s="68"/>
      <c r="F43" s="69"/>
      <c r="G43" s="72"/>
      <c r="H43" s="127" t="str">
        <f t="shared" si="1"/>
        <v/>
      </c>
      <c r="I43" s="61"/>
    </row>
    <row r="44" spans="1:9" s="96" customFormat="1" x14ac:dyDescent="0.3">
      <c r="A44" s="90" t="s">
        <v>47</v>
      </c>
      <c r="B44" s="181" t="s">
        <v>501</v>
      </c>
      <c r="C44" s="66"/>
      <c r="D44" s="91"/>
      <c r="E44" s="92"/>
      <c r="F44" s="91"/>
      <c r="G44" s="93"/>
      <c r="H44" s="127" t="str">
        <f t="shared" si="1"/>
        <v/>
      </c>
      <c r="I44" s="95"/>
    </row>
    <row r="45" spans="1:9" s="60" customFormat="1" ht="69" x14ac:dyDescent="0.3">
      <c r="A45" s="90"/>
      <c r="B45" s="442" t="s">
        <v>183</v>
      </c>
      <c r="C45" s="66"/>
      <c r="D45" s="69"/>
      <c r="E45" s="68"/>
      <c r="F45" s="69"/>
      <c r="G45" s="72"/>
      <c r="H45" s="127" t="str">
        <f t="shared" si="1"/>
        <v/>
      </c>
      <c r="I45" s="61"/>
    </row>
    <row r="46" spans="1:9" s="60" customFormat="1" ht="41.4" x14ac:dyDescent="0.3">
      <c r="A46" s="65"/>
      <c r="B46" s="442" t="s">
        <v>495</v>
      </c>
      <c r="C46" s="66"/>
      <c r="D46" s="67"/>
      <c r="E46" s="68"/>
      <c r="F46" s="69"/>
      <c r="G46" s="72"/>
      <c r="H46" s="127" t="str">
        <f t="shared" si="1"/>
        <v/>
      </c>
      <c r="I46" s="61"/>
    </row>
    <row r="47" spans="1:9" s="60" customFormat="1" x14ac:dyDescent="0.3">
      <c r="A47" s="65"/>
      <c r="B47" s="442" t="s">
        <v>503</v>
      </c>
      <c r="C47" s="66"/>
      <c r="D47" s="67"/>
      <c r="E47" s="68"/>
      <c r="F47" s="69"/>
      <c r="G47" s="72"/>
      <c r="H47" s="127" t="str">
        <f t="shared" si="1"/>
        <v/>
      </c>
      <c r="I47" s="61"/>
    </row>
    <row r="48" spans="1:9" s="60" customFormat="1" x14ac:dyDescent="0.3">
      <c r="A48" s="90"/>
      <c r="B48" s="99"/>
      <c r="C48" s="66"/>
      <c r="D48" s="69"/>
      <c r="E48" s="68"/>
      <c r="F48" s="69"/>
      <c r="G48" s="72"/>
      <c r="H48" s="127" t="str">
        <f t="shared" si="1"/>
        <v/>
      </c>
      <c r="I48" s="61"/>
    </row>
    <row r="49" spans="1:17" s="60" customFormat="1" x14ac:dyDescent="0.3">
      <c r="A49" s="90" t="s">
        <v>48</v>
      </c>
      <c r="B49" s="181" t="s">
        <v>499</v>
      </c>
      <c r="C49" s="66"/>
      <c r="D49" s="69"/>
      <c r="E49" s="68"/>
      <c r="F49" s="69"/>
      <c r="G49" s="72"/>
      <c r="H49" s="127" t="str">
        <f t="shared" si="1"/>
        <v/>
      </c>
      <c r="I49" s="61"/>
    </row>
    <row r="50" spans="1:17" s="60" customFormat="1" ht="41.4" x14ac:dyDescent="0.3">
      <c r="A50" s="90"/>
      <c r="B50" s="99" t="s">
        <v>500</v>
      </c>
      <c r="C50" s="66"/>
      <c r="D50" s="69"/>
      <c r="E50" s="68"/>
      <c r="F50" s="69"/>
      <c r="G50" s="72"/>
      <c r="H50" s="127" t="str">
        <f t="shared" si="1"/>
        <v/>
      </c>
      <c r="I50" s="61"/>
      <c r="K50" s="60" t="s">
        <v>677</v>
      </c>
      <c r="L50" s="60">
        <v>168</v>
      </c>
      <c r="M50" s="60">
        <v>102</v>
      </c>
      <c r="N50" s="60">
        <v>45</v>
      </c>
      <c r="O50" s="60">
        <v>28</v>
      </c>
      <c r="P50" s="60">
        <v>22</v>
      </c>
      <c r="Q50" s="60">
        <f>SUM(L50:P50)</f>
        <v>365</v>
      </c>
    </row>
    <row r="51" spans="1:17" s="60" customFormat="1" x14ac:dyDescent="0.3">
      <c r="A51" s="98" t="s">
        <v>49</v>
      </c>
      <c r="B51" s="99" t="s">
        <v>508</v>
      </c>
      <c r="C51" s="66"/>
      <c r="D51" s="69">
        <v>365</v>
      </c>
      <c r="E51" s="68" t="s">
        <v>112</v>
      </c>
      <c r="F51" s="69"/>
      <c r="G51" s="72"/>
      <c r="H51" s="127">
        <f t="shared" si="1"/>
        <v>0</v>
      </c>
      <c r="I51" s="61"/>
      <c r="K51" s="60">
        <v>160</v>
      </c>
      <c r="L51" s="60">
        <v>61</v>
      </c>
      <c r="M51" s="60">
        <v>6</v>
      </c>
      <c r="N51" s="60">
        <v>5</v>
      </c>
      <c r="O51" s="60">
        <v>2</v>
      </c>
      <c r="P51" s="60">
        <v>3</v>
      </c>
      <c r="Q51" s="60">
        <f>SUM(L51:P51)</f>
        <v>77</v>
      </c>
    </row>
    <row r="52" spans="1:17" s="60" customFormat="1" x14ac:dyDescent="0.3">
      <c r="A52" s="90"/>
      <c r="B52" s="99"/>
      <c r="C52" s="66"/>
      <c r="D52" s="69"/>
      <c r="E52" s="68"/>
      <c r="F52" s="69"/>
      <c r="G52" s="72"/>
      <c r="H52" s="127" t="str">
        <f t="shared" si="1"/>
        <v/>
      </c>
      <c r="I52" s="61"/>
      <c r="K52" s="60">
        <v>110</v>
      </c>
      <c r="L52" s="60">
        <v>172</v>
      </c>
      <c r="M52" s="60">
        <v>105</v>
      </c>
      <c r="N52" s="60">
        <v>76</v>
      </c>
      <c r="O52" s="60">
        <v>40</v>
      </c>
      <c r="P52" s="60">
        <v>33</v>
      </c>
      <c r="Q52" s="60">
        <f t="shared" ref="Q52" si="2">SUM(L52:P52)</f>
        <v>426</v>
      </c>
    </row>
    <row r="53" spans="1:17" s="60" customFormat="1" x14ac:dyDescent="0.3">
      <c r="A53" s="90" t="s">
        <v>54</v>
      </c>
      <c r="B53" s="181" t="s">
        <v>509</v>
      </c>
      <c r="C53" s="66"/>
      <c r="D53" s="69"/>
      <c r="E53" s="68"/>
      <c r="F53" s="69"/>
      <c r="G53" s="72"/>
      <c r="H53" s="127" t="str">
        <f t="shared" si="1"/>
        <v/>
      </c>
      <c r="I53" s="61"/>
    </row>
    <row r="54" spans="1:17" s="60" customFormat="1" x14ac:dyDescent="0.3">
      <c r="A54" s="90"/>
      <c r="B54" s="99" t="s">
        <v>510</v>
      </c>
      <c r="C54" s="66"/>
      <c r="D54" s="69"/>
      <c r="E54" s="68"/>
      <c r="F54" s="69"/>
      <c r="G54" s="72"/>
      <c r="H54" s="127" t="str">
        <f t="shared" si="1"/>
        <v/>
      </c>
      <c r="I54" s="61"/>
    </row>
    <row r="55" spans="1:17" s="60" customFormat="1" x14ac:dyDescent="0.3">
      <c r="A55" s="98" t="s">
        <v>305</v>
      </c>
      <c r="B55" s="99" t="s">
        <v>695</v>
      </c>
      <c r="C55" s="66"/>
      <c r="D55" s="69">
        <f>40*3</f>
        <v>120</v>
      </c>
      <c r="E55" s="68" t="s">
        <v>112</v>
      </c>
      <c r="F55" s="69"/>
      <c r="G55" s="72"/>
      <c r="H55" s="127">
        <f t="shared" si="1"/>
        <v>0</v>
      </c>
      <c r="I55" s="61"/>
    </row>
    <row r="56" spans="1:17" s="60" customFormat="1" x14ac:dyDescent="0.3">
      <c r="A56" s="90"/>
      <c r="B56" s="99"/>
      <c r="C56" s="66"/>
      <c r="D56" s="69"/>
      <c r="E56" s="68"/>
      <c r="F56" s="69"/>
      <c r="G56" s="72"/>
      <c r="H56" s="127" t="str">
        <f t="shared" si="1"/>
        <v/>
      </c>
      <c r="I56" s="61"/>
    </row>
    <row r="57" spans="1:17" s="60" customFormat="1" x14ac:dyDescent="0.3">
      <c r="A57" s="90" t="s">
        <v>105</v>
      </c>
      <c r="B57" s="181" t="s">
        <v>511</v>
      </c>
      <c r="C57" s="66"/>
      <c r="D57" s="69"/>
      <c r="E57" s="68"/>
      <c r="F57" s="69"/>
      <c r="G57" s="72"/>
      <c r="H57" s="127" t="str">
        <f t="shared" si="1"/>
        <v/>
      </c>
      <c r="I57" s="61"/>
    </row>
    <row r="58" spans="1:17" s="60" customFormat="1" ht="27.6" x14ac:dyDescent="0.3">
      <c r="A58" s="90"/>
      <c r="B58" s="99" t="s">
        <v>524</v>
      </c>
      <c r="C58" s="66"/>
      <c r="D58" s="69"/>
      <c r="E58" s="68"/>
      <c r="F58" s="69"/>
      <c r="G58" s="72"/>
      <c r="H58" s="127" t="str">
        <f t="shared" si="1"/>
        <v/>
      </c>
      <c r="I58" s="61"/>
    </row>
    <row r="59" spans="1:17" s="60" customFormat="1" x14ac:dyDescent="0.3">
      <c r="A59" s="98" t="s">
        <v>107</v>
      </c>
      <c r="B59" s="99" t="s">
        <v>696</v>
      </c>
      <c r="C59" s="66"/>
      <c r="D59" s="69">
        <v>40</v>
      </c>
      <c r="E59" s="68" t="s">
        <v>446</v>
      </c>
      <c r="F59" s="69"/>
      <c r="G59" s="72"/>
      <c r="H59" s="127">
        <f t="shared" si="1"/>
        <v>0</v>
      </c>
      <c r="I59" s="61"/>
    </row>
    <row r="60" spans="1:17" s="60" customFormat="1" x14ac:dyDescent="0.3">
      <c r="A60" s="90"/>
      <c r="B60" s="99"/>
      <c r="C60" s="66"/>
      <c r="D60" s="69"/>
      <c r="E60" s="68"/>
      <c r="F60" s="69"/>
      <c r="G60" s="72"/>
      <c r="H60" s="127" t="str">
        <f t="shared" si="1"/>
        <v/>
      </c>
      <c r="I60" s="61"/>
    </row>
    <row r="61" spans="1:17" s="60" customFormat="1" x14ac:dyDescent="0.3">
      <c r="A61" s="90" t="s">
        <v>108</v>
      </c>
      <c r="B61" s="181" t="s">
        <v>527</v>
      </c>
      <c r="C61" s="66"/>
      <c r="D61" s="69"/>
      <c r="E61" s="68"/>
      <c r="F61" s="69"/>
      <c r="G61" s="72"/>
      <c r="H61" s="127" t="str">
        <f t="shared" si="1"/>
        <v/>
      </c>
      <c r="I61" s="61"/>
    </row>
    <row r="62" spans="1:17" s="60" customFormat="1" ht="69" x14ac:dyDescent="0.3">
      <c r="A62" s="90"/>
      <c r="B62" s="99" t="s">
        <v>523</v>
      </c>
      <c r="C62" s="66"/>
      <c r="D62" s="69"/>
      <c r="E62" s="68"/>
      <c r="F62" s="69"/>
      <c r="G62" s="72"/>
      <c r="H62" s="127" t="str">
        <f t="shared" si="1"/>
        <v/>
      </c>
      <c r="I62" s="61"/>
    </row>
    <row r="63" spans="1:17" s="60" customFormat="1" x14ac:dyDescent="0.3">
      <c r="A63" s="98" t="s">
        <v>110</v>
      </c>
      <c r="B63" s="99" t="s">
        <v>513</v>
      </c>
      <c r="C63" s="66"/>
      <c r="D63" s="69">
        <v>77</v>
      </c>
      <c r="E63" s="68" t="s">
        <v>112</v>
      </c>
      <c r="F63" s="69"/>
      <c r="G63" s="72"/>
      <c r="H63" s="127">
        <f t="shared" si="1"/>
        <v>0</v>
      </c>
      <c r="I63" s="61"/>
    </row>
    <row r="64" spans="1:17" s="60" customFormat="1" x14ac:dyDescent="0.3">
      <c r="A64" s="98" t="s">
        <v>526</v>
      </c>
      <c r="B64" s="99" t="s">
        <v>514</v>
      </c>
      <c r="C64" s="66"/>
      <c r="D64" s="69">
        <v>426</v>
      </c>
      <c r="E64" s="68" t="s">
        <v>112</v>
      </c>
      <c r="F64" s="69"/>
      <c r="G64" s="72"/>
      <c r="H64" s="127">
        <f t="shared" si="1"/>
        <v>0</v>
      </c>
      <c r="I64" s="61"/>
    </row>
    <row r="65" spans="1:9" s="60" customFormat="1" ht="27.6" x14ac:dyDescent="0.3">
      <c r="A65" s="71" t="s">
        <v>528</v>
      </c>
      <c r="B65" s="99" t="s">
        <v>525</v>
      </c>
      <c r="C65" s="66"/>
      <c r="D65" s="69">
        <v>6</v>
      </c>
      <c r="E65" s="68" t="s">
        <v>446</v>
      </c>
      <c r="F65" s="69"/>
      <c r="G65" s="72"/>
      <c r="H65" s="127">
        <f t="shared" si="1"/>
        <v>0</v>
      </c>
      <c r="I65" s="61"/>
    </row>
    <row r="66" spans="1:9" s="60" customFormat="1" x14ac:dyDescent="0.3">
      <c r="A66" s="90"/>
      <c r="B66" s="99"/>
      <c r="C66" s="66"/>
      <c r="D66" s="69"/>
      <c r="E66" s="68"/>
      <c r="F66" s="69"/>
      <c r="G66" s="72"/>
      <c r="H66" s="127" t="str">
        <f t="shared" si="1"/>
        <v/>
      </c>
      <c r="I66" s="61"/>
    </row>
    <row r="67" spans="1:9" s="60" customFormat="1" x14ac:dyDescent="0.3">
      <c r="A67" s="65" t="s">
        <v>115</v>
      </c>
      <c r="B67" s="181" t="s">
        <v>512</v>
      </c>
      <c r="C67" s="66"/>
      <c r="D67" s="69"/>
      <c r="E67" s="68"/>
      <c r="F67" s="69"/>
      <c r="G67" s="72"/>
      <c r="H67" s="127" t="str">
        <f t="shared" si="1"/>
        <v/>
      </c>
      <c r="I67" s="61"/>
    </row>
    <row r="68" spans="1:9" s="60" customFormat="1" ht="69" x14ac:dyDescent="0.3">
      <c r="A68" s="65"/>
      <c r="B68" s="99" t="s">
        <v>535</v>
      </c>
      <c r="C68" s="66"/>
      <c r="D68" s="69"/>
      <c r="E68" s="68"/>
      <c r="F68" s="69"/>
      <c r="G68" s="72"/>
      <c r="H68" s="127" t="str">
        <f t="shared" si="1"/>
        <v/>
      </c>
      <c r="I68" s="61"/>
    </row>
    <row r="69" spans="1:9" s="60" customFormat="1" x14ac:dyDescent="0.3">
      <c r="A69" s="98" t="s">
        <v>339</v>
      </c>
      <c r="B69" s="99" t="s">
        <v>516</v>
      </c>
      <c r="C69" s="66"/>
      <c r="D69" s="69">
        <v>435</v>
      </c>
      <c r="E69" s="68" t="s">
        <v>112</v>
      </c>
      <c r="F69" s="69"/>
      <c r="G69" s="72"/>
      <c r="H69" s="127">
        <f t="shared" si="1"/>
        <v>0</v>
      </c>
      <c r="I69" s="61"/>
    </row>
    <row r="70" spans="1:9" s="60" customFormat="1" x14ac:dyDescent="0.3">
      <c r="A70" s="98" t="s">
        <v>529</v>
      </c>
      <c r="B70" s="99" t="s">
        <v>517</v>
      </c>
      <c r="C70" s="66"/>
      <c r="D70" s="69">
        <v>0</v>
      </c>
      <c r="E70" s="68" t="s">
        <v>112</v>
      </c>
      <c r="F70" s="69"/>
      <c r="G70" s="72"/>
      <c r="H70" s="127">
        <f t="shared" si="1"/>
        <v>0</v>
      </c>
      <c r="I70" s="61"/>
    </row>
    <row r="71" spans="1:9" s="60" customFormat="1" x14ac:dyDescent="0.3">
      <c r="A71" s="98" t="s">
        <v>530</v>
      </c>
      <c r="B71" s="99" t="s">
        <v>518</v>
      </c>
      <c r="C71" s="66"/>
      <c r="D71" s="69">
        <v>49</v>
      </c>
      <c r="E71" s="68" t="s">
        <v>112</v>
      </c>
      <c r="F71" s="69"/>
      <c r="G71" s="72"/>
      <c r="H71" s="127">
        <f t="shared" si="1"/>
        <v>0</v>
      </c>
      <c r="I71" s="61"/>
    </row>
    <row r="72" spans="1:9" s="60" customFormat="1" x14ac:dyDescent="0.3">
      <c r="A72" s="98" t="s">
        <v>531</v>
      </c>
      <c r="B72" s="99" t="s">
        <v>519</v>
      </c>
      <c r="C72" s="66"/>
      <c r="D72" s="69">
        <v>25</v>
      </c>
      <c r="E72" s="68" t="s">
        <v>112</v>
      </c>
      <c r="F72" s="69"/>
      <c r="G72" s="72"/>
      <c r="H72" s="127">
        <f t="shared" si="1"/>
        <v>0</v>
      </c>
      <c r="I72" s="61"/>
    </row>
    <row r="73" spans="1:9" s="60" customFormat="1" x14ac:dyDescent="0.3">
      <c r="A73" s="98" t="s">
        <v>532</v>
      </c>
      <c r="B73" s="99" t="s">
        <v>522</v>
      </c>
      <c r="C73" s="66"/>
      <c r="D73" s="69">
        <v>425</v>
      </c>
      <c r="E73" s="68" t="s">
        <v>112</v>
      </c>
      <c r="F73" s="69"/>
      <c r="G73" s="72"/>
      <c r="H73" s="127">
        <f t="shared" si="1"/>
        <v>0</v>
      </c>
      <c r="I73" s="61"/>
    </row>
    <row r="74" spans="1:9" s="60" customFormat="1" x14ac:dyDescent="0.3">
      <c r="A74" s="98" t="s">
        <v>533</v>
      </c>
      <c r="B74" s="99" t="s">
        <v>520</v>
      </c>
      <c r="C74" s="66"/>
      <c r="D74" s="69">
        <v>0</v>
      </c>
      <c r="E74" s="68" t="s">
        <v>112</v>
      </c>
      <c r="F74" s="69"/>
      <c r="G74" s="72"/>
      <c r="H74" s="127">
        <f t="shared" si="1"/>
        <v>0</v>
      </c>
      <c r="I74" s="61"/>
    </row>
    <row r="75" spans="1:9" s="60" customFormat="1" x14ac:dyDescent="0.3">
      <c r="A75" s="98" t="s">
        <v>534</v>
      </c>
      <c r="B75" s="99" t="s">
        <v>521</v>
      </c>
      <c r="C75" s="66"/>
      <c r="D75" s="69">
        <v>0</v>
      </c>
      <c r="E75" s="68" t="s">
        <v>112</v>
      </c>
      <c r="F75" s="69"/>
      <c r="G75" s="72"/>
      <c r="H75" s="127">
        <f t="shared" si="1"/>
        <v>0</v>
      </c>
      <c r="I75" s="61"/>
    </row>
    <row r="76" spans="1:9" s="60" customFormat="1" x14ac:dyDescent="0.3">
      <c r="A76" s="90"/>
      <c r="B76" s="99"/>
      <c r="C76" s="66"/>
      <c r="D76" s="69"/>
      <c r="E76" s="68"/>
      <c r="F76" s="69"/>
      <c r="G76" s="72"/>
      <c r="H76" s="127" t="str">
        <f t="shared" si="1"/>
        <v/>
      </c>
      <c r="I76" s="61"/>
    </row>
    <row r="77" spans="1:9" s="49" customFormat="1" x14ac:dyDescent="0.25">
      <c r="A77" s="62" t="s">
        <v>340</v>
      </c>
      <c r="B77" s="63" t="s">
        <v>55</v>
      </c>
      <c r="C77" s="26"/>
      <c r="D77" s="89"/>
      <c r="E77" s="40"/>
      <c r="F77" s="29"/>
      <c r="G77" s="29"/>
      <c r="H77" s="122">
        <f>SUM(H43:H76)</f>
        <v>0</v>
      </c>
      <c r="I77" s="64"/>
    </row>
    <row r="78" spans="1:9" s="49" customFormat="1" x14ac:dyDescent="0.25">
      <c r="A78" s="62"/>
      <c r="B78" s="63" t="s">
        <v>540</v>
      </c>
      <c r="C78" s="26"/>
      <c r="D78" s="89"/>
      <c r="E78" s="40"/>
      <c r="F78" s="29"/>
      <c r="G78" s="29"/>
      <c r="H78" s="30"/>
      <c r="I78" s="64"/>
    </row>
    <row r="79" spans="1:9" s="60" customFormat="1" x14ac:dyDescent="0.3">
      <c r="A79" s="90"/>
      <c r="B79" s="99"/>
      <c r="C79" s="66"/>
      <c r="D79" s="69"/>
      <c r="E79" s="68"/>
      <c r="F79" s="69"/>
      <c r="G79" s="72"/>
      <c r="H79" s="70"/>
      <c r="I79" s="61"/>
    </row>
    <row r="80" spans="1:9" s="60" customFormat="1" ht="41.4" x14ac:dyDescent="0.3">
      <c r="A80" s="65" t="s">
        <v>57</v>
      </c>
      <c r="B80" s="99" t="s">
        <v>536</v>
      </c>
      <c r="C80" s="66"/>
      <c r="D80" s="167">
        <v>332</v>
      </c>
      <c r="E80" s="76" t="s">
        <v>194</v>
      </c>
      <c r="F80" s="69"/>
      <c r="G80" s="72"/>
      <c r="H80" s="127">
        <f t="shared" ref="H80:H88" si="3">+IF(D80="","",(D80*F80+D80*G80))</f>
        <v>0</v>
      </c>
      <c r="I80" s="61"/>
    </row>
    <row r="81" spans="1:9" s="60" customFormat="1" x14ac:dyDescent="0.3">
      <c r="A81" s="65"/>
      <c r="B81" s="99"/>
      <c r="C81" s="66"/>
      <c r="D81" s="167"/>
      <c r="E81" s="76"/>
      <c r="F81" s="69"/>
      <c r="G81" s="72"/>
      <c r="H81" s="127" t="str">
        <f t="shared" si="3"/>
        <v/>
      </c>
      <c r="I81" s="61"/>
    </row>
    <row r="82" spans="1:9" s="60" customFormat="1" ht="41.4" x14ac:dyDescent="0.3">
      <c r="A82" s="65" t="s">
        <v>58</v>
      </c>
      <c r="B82" s="99" t="s">
        <v>537</v>
      </c>
      <c r="C82" s="66"/>
      <c r="D82" s="167">
        <v>15</v>
      </c>
      <c r="E82" s="76" t="s">
        <v>194</v>
      </c>
      <c r="F82" s="69"/>
      <c r="G82" s="72"/>
      <c r="H82" s="127">
        <f t="shared" si="3"/>
        <v>0</v>
      </c>
      <c r="I82" s="61"/>
    </row>
    <row r="83" spans="1:9" s="60" customFormat="1" x14ac:dyDescent="0.3">
      <c r="A83" s="65"/>
      <c r="B83" s="99"/>
      <c r="C83" s="66"/>
      <c r="D83" s="167"/>
      <c r="E83" s="76"/>
      <c r="F83" s="69"/>
      <c r="G83" s="72"/>
      <c r="H83" s="127" t="str">
        <f t="shared" si="3"/>
        <v/>
      </c>
      <c r="I83" s="61"/>
    </row>
    <row r="84" spans="1:9" s="60" customFormat="1" x14ac:dyDescent="0.3">
      <c r="A84" s="90" t="s">
        <v>121</v>
      </c>
      <c r="B84" s="181" t="s">
        <v>507</v>
      </c>
      <c r="C84" s="66"/>
      <c r="D84" s="188"/>
      <c r="E84" s="76"/>
      <c r="F84" s="69"/>
      <c r="G84" s="72"/>
      <c r="H84" s="127" t="str">
        <f t="shared" si="3"/>
        <v/>
      </c>
      <c r="I84" s="61"/>
    </row>
    <row r="85" spans="1:9" s="60" customFormat="1" x14ac:dyDescent="0.3">
      <c r="A85" s="90"/>
      <c r="B85" s="99" t="s">
        <v>538</v>
      </c>
      <c r="C85" s="66"/>
      <c r="D85" s="188"/>
      <c r="E85" s="76"/>
      <c r="F85" s="69"/>
      <c r="G85" s="72"/>
      <c r="H85" s="127" t="str">
        <f t="shared" si="3"/>
        <v/>
      </c>
      <c r="I85" s="61"/>
    </row>
    <row r="86" spans="1:9" s="60" customFormat="1" x14ac:dyDescent="0.3">
      <c r="A86" s="98" t="s">
        <v>541</v>
      </c>
      <c r="B86" s="99" t="s">
        <v>259</v>
      </c>
      <c r="C86" s="66"/>
      <c r="D86" s="167">
        <v>332</v>
      </c>
      <c r="E86" s="76" t="s">
        <v>187</v>
      </c>
      <c r="F86" s="69"/>
      <c r="G86" s="72"/>
      <c r="H86" s="127">
        <f t="shared" si="3"/>
        <v>0</v>
      </c>
      <c r="I86" s="61"/>
    </row>
    <row r="87" spans="1:9" s="60" customFormat="1" x14ac:dyDescent="0.3">
      <c r="A87" s="98" t="s">
        <v>542</v>
      </c>
      <c r="B87" s="99" t="s">
        <v>260</v>
      </c>
      <c r="C87" s="66"/>
      <c r="D87" s="167">
        <v>15</v>
      </c>
      <c r="E87" s="76" t="s">
        <v>187</v>
      </c>
      <c r="F87" s="69"/>
      <c r="G87" s="72"/>
      <c r="H87" s="127">
        <f t="shared" si="3"/>
        <v>0</v>
      </c>
      <c r="I87" s="61"/>
    </row>
    <row r="88" spans="1:9" s="60" customFormat="1" x14ac:dyDescent="0.3">
      <c r="A88" s="90"/>
      <c r="B88" s="99"/>
      <c r="C88" s="66"/>
      <c r="D88" s="69"/>
      <c r="E88" s="68"/>
      <c r="F88" s="69"/>
      <c r="G88" s="72"/>
      <c r="H88" s="127" t="str">
        <f t="shared" si="3"/>
        <v/>
      </c>
      <c r="I88" s="61"/>
    </row>
    <row r="89" spans="1:9" s="49" customFormat="1" x14ac:dyDescent="0.25">
      <c r="A89" s="62" t="s">
        <v>122</v>
      </c>
      <c r="B89" s="63" t="s">
        <v>59</v>
      </c>
      <c r="C89" s="26"/>
      <c r="D89" s="89"/>
      <c r="E89" s="40"/>
      <c r="F89" s="29"/>
      <c r="G89" s="29"/>
      <c r="H89" s="122">
        <f>SUM(H80:H88)</f>
        <v>0</v>
      </c>
      <c r="I89" s="64"/>
    </row>
    <row r="90" spans="1:9" s="49" customFormat="1" x14ac:dyDescent="0.25">
      <c r="A90" s="62"/>
      <c r="B90" s="63" t="s">
        <v>661</v>
      </c>
      <c r="C90" s="26"/>
      <c r="D90" s="89"/>
      <c r="E90" s="40"/>
      <c r="F90" s="29"/>
      <c r="G90" s="29"/>
      <c r="H90" s="30"/>
      <c r="I90" s="64"/>
    </row>
    <row r="91" spans="1:9" s="60" customFormat="1" x14ac:dyDescent="0.3">
      <c r="A91" s="90"/>
      <c r="B91" s="99"/>
      <c r="C91" s="66"/>
      <c r="D91" s="69"/>
      <c r="E91" s="68"/>
      <c r="F91" s="69"/>
      <c r="G91" s="72"/>
      <c r="H91" s="70"/>
      <c r="I91" s="61"/>
    </row>
    <row r="92" spans="1:9" s="96" customFormat="1" x14ac:dyDescent="0.3">
      <c r="A92" s="90" t="s">
        <v>60</v>
      </c>
      <c r="B92" s="181" t="s">
        <v>258</v>
      </c>
      <c r="C92" s="66"/>
      <c r="D92" s="91"/>
      <c r="E92" s="92"/>
      <c r="F92" s="91"/>
      <c r="G92" s="93"/>
      <c r="H92" s="127" t="str">
        <f t="shared" ref="H92:H115" si="4">+IF(D92="","",(D92*F92+D92*G92))</f>
        <v/>
      </c>
      <c r="I92" s="95"/>
    </row>
    <row r="93" spans="1:9" s="60" customFormat="1" ht="55.2" x14ac:dyDescent="0.3">
      <c r="A93" s="71" t="s">
        <v>544</v>
      </c>
      <c r="B93" s="442" t="s">
        <v>543</v>
      </c>
      <c r="C93" s="66"/>
      <c r="D93" s="69">
        <v>2</v>
      </c>
      <c r="E93" s="68" t="s">
        <v>103</v>
      </c>
      <c r="F93" s="69"/>
      <c r="G93" s="72"/>
      <c r="H93" s="127">
        <f t="shared" si="4"/>
        <v>0</v>
      </c>
      <c r="I93" s="61"/>
    </row>
    <row r="94" spans="1:9" s="60" customFormat="1" x14ac:dyDescent="0.3">
      <c r="A94" s="90"/>
      <c r="B94" s="99"/>
      <c r="C94" s="66"/>
      <c r="D94" s="72"/>
      <c r="E94" s="68"/>
      <c r="F94" s="69"/>
      <c r="G94" s="72"/>
      <c r="H94" s="127" t="str">
        <f t="shared" si="4"/>
        <v/>
      </c>
      <c r="I94" s="61"/>
    </row>
    <row r="95" spans="1:9" s="60" customFormat="1" x14ac:dyDescent="0.3">
      <c r="A95" s="90" t="s">
        <v>62</v>
      </c>
      <c r="B95" s="181" t="s">
        <v>203</v>
      </c>
      <c r="C95" s="66"/>
      <c r="D95" s="69"/>
      <c r="E95" s="68"/>
      <c r="F95" s="69"/>
      <c r="G95" s="72"/>
      <c r="H95" s="127" t="str">
        <f t="shared" si="4"/>
        <v/>
      </c>
      <c r="I95" s="61"/>
    </row>
    <row r="96" spans="1:9" s="60" customFormat="1" ht="27.6" x14ac:dyDescent="0.3">
      <c r="A96" s="90"/>
      <c r="B96" s="99" t="s">
        <v>563</v>
      </c>
      <c r="C96" s="66"/>
      <c r="D96" s="69"/>
      <c r="E96" s="68"/>
      <c r="F96" s="69"/>
      <c r="G96" s="72"/>
      <c r="H96" s="127" t="str">
        <f t="shared" si="4"/>
        <v/>
      </c>
      <c r="I96" s="61"/>
    </row>
    <row r="97" spans="1:9" s="60" customFormat="1" ht="27.6" x14ac:dyDescent="0.3">
      <c r="A97" s="71" t="s">
        <v>134</v>
      </c>
      <c r="B97" s="99" t="s">
        <v>257</v>
      </c>
      <c r="C97" s="66"/>
      <c r="D97" s="69">
        <v>1</v>
      </c>
      <c r="E97" s="68" t="s">
        <v>19</v>
      </c>
      <c r="F97" s="69"/>
      <c r="G97" s="72"/>
      <c r="H97" s="127">
        <f t="shared" si="4"/>
        <v>0</v>
      </c>
      <c r="I97" s="61"/>
    </row>
    <row r="98" spans="1:9" s="60" customFormat="1" x14ac:dyDescent="0.3">
      <c r="A98" s="71"/>
      <c r="B98" s="99"/>
      <c r="C98" s="66"/>
      <c r="D98" s="69"/>
      <c r="E98" s="68"/>
      <c r="F98" s="69"/>
      <c r="G98" s="72"/>
      <c r="H98" s="127" t="str">
        <f t="shared" si="4"/>
        <v/>
      </c>
      <c r="I98" s="61"/>
    </row>
    <row r="99" spans="1:9" s="60" customFormat="1" x14ac:dyDescent="0.3">
      <c r="A99" s="90" t="s">
        <v>136</v>
      </c>
      <c r="B99" s="181" t="s">
        <v>255</v>
      </c>
      <c r="C99" s="66"/>
      <c r="D99" s="69"/>
      <c r="E99" s="68"/>
      <c r="F99" s="69"/>
      <c r="G99" s="72"/>
      <c r="H99" s="127" t="str">
        <f t="shared" si="4"/>
        <v/>
      </c>
      <c r="I99" s="61"/>
    </row>
    <row r="100" spans="1:9" s="60" customFormat="1" x14ac:dyDescent="0.3">
      <c r="A100" s="90"/>
      <c r="B100" s="99" t="s">
        <v>202</v>
      </c>
      <c r="C100" s="66"/>
      <c r="D100" s="69"/>
      <c r="E100" s="68"/>
      <c r="F100" s="69"/>
      <c r="G100" s="72"/>
      <c r="H100" s="127" t="str">
        <f t="shared" si="4"/>
        <v/>
      </c>
      <c r="I100" s="61"/>
    </row>
    <row r="101" spans="1:9" s="60" customFormat="1" ht="41.4" x14ac:dyDescent="0.3">
      <c r="A101" s="71" t="s">
        <v>549</v>
      </c>
      <c r="B101" s="443" t="s">
        <v>1079</v>
      </c>
      <c r="C101" s="66"/>
      <c r="D101" s="69">
        <v>2</v>
      </c>
      <c r="E101" s="68" t="s">
        <v>446</v>
      </c>
      <c r="F101" s="69"/>
      <c r="G101" s="72"/>
      <c r="H101" s="127">
        <f t="shared" si="4"/>
        <v>0</v>
      </c>
      <c r="I101" s="61"/>
    </row>
    <row r="102" spans="1:9" s="60" customFormat="1" ht="27.6" x14ac:dyDescent="0.3">
      <c r="A102" s="71" t="s">
        <v>564</v>
      </c>
      <c r="B102" s="99" t="s">
        <v>693</v>
      </c>
      <c r="C102" s="66"/>
      <c r="D102" s="69">
        <v>1</v>
      </c>
      <c r="E102" s="68" t="s">
        <v>19</v>
      </c>
      <c r="F102" s="69"/>
      <c r="G102" s="72"/>
      <c r="H102" s="127">
        <f t="shared" si="4"/>
        <v>0</v>
      </c>
      <c r="I102" s="61"/>
    </row>
    <row r="103" spans="1:9" s="60" customFormat="1" ht="41.4" x14ac:dyDescent="0.3">
      <c r="A103" s="71" t="s">
        <v>565</v>
      </c>
      <c r="B103" s="443" t="s">
        <v>1080</v>
      </c>
      <c r="C103" s="66"/>
      <c r="D103" s="69">
        <v>1</v>
      </c>
      <c r="E103" s="68" t="s">
        <v>373</v>
      </c>
      <c r="F103" s="69"/>
      <c r="G103" s="72"/>
      <c r="H103" s="127">
        <f t="shared" si="4"/>
        <v>0</v>
      </c>
      <c r="I103" s="61"/>
    </row>
    <row r="104" spans="1:9" s="60" customFormat="1" ht="27.6" x14ac:dyDescent="0.3">
      <c r="A104" s="71" t="s">
        <v>566</v>
      </c>
      <c r="B104" s="99" t="s">
        <v>694</v>
      </c>
      <c r="C104" s="66"/>
      <c r="D104" s="69">
        <v>1</v>
      </c>
      <c r="E104" s="68" t="s">
        <v>19</v>
      </c>
      <c r="F104" s="69"/>
      <c r="G104" s="72"/>
      <c r="H104" s="127">
        <f t="shared" si="4"/>
        <v>0</v>
      </c>
      <c r="I104" s="61"/>
    </row>
    <row r="105" spans="1:9" s="60" customFormat="1" x14ac:dyDescent="0.3">
      <c r="A105" s="90"/>
      <c r="B105" s="99"/>
      <c r="C105" s="66"/>
      <c r="D105" s="72"/>
      <c r="E105" s="68"/>
      <c r="F105" s="69"/>
      <c r="G105" s="72"/>
      <c r="H105" s="127" t="str">
        <f t="shared" si="4"/>
        <v/>
      </c>
      <c r="I105" s="61"/>
    </row>
    <row r="106" spans="1:9" s="96" customFormat="1" x14ac:dyDescent="0.3">
      <c r="A106" s="90" t="s">
        <v>140</v>
      </c>
      <c r="B106" s="181" t="s">
        <v>198</v>
      </c>
      <c r="C106" s="66"/>
      <c r="D106" s="91"/>
      <c r="E106" s="92"/>
      <c r="F106" s="91"/>
      <c r="G106" s="93"/>
      <c r="H106" s="127" t="str">
        <f t="shared" si="4"/>
        <v/>
      </c>
      <c r="I106" s="95"/>
    </row>
    <row r="107" spans="1:9" s="60" customFormat="1" ht="27.6" x14ac:dyDescent="0.3">
      <c r="A107" s="71" t="s">
        <v>550</v>
      </c>
      <c r="B107" s="442" t="s">
        <v>547</v>
      </c>
      <c r="C107" s="66"/>
      <c r="D107" s="69">
        <v>1</v>
      </c>
      <c r="E107" s="68" t="s">
        <v>51</v>
      </c>
      <c r="F107" s="69"/>
      <c r="G107" s="72"/>
      <c r="H107" s="127">
        <f t="shared" si="4"/>
        <v>0</v>
      </c>
      <c r="I107" s="61"/>
    </row>
    <row r="108" spans="1:9" s="60" customFormat="1" x14ac:dyDescent="0.3">
      <c r="A108" s="90"/>
      <c r="B108" s="99"/>
      <c r="C108" s="66"/>
      <c r="D108" s="72"/>
      <c r="E108" s="68"/>
      <c r="F108" s="69"/>
      <c r="G108" s="72"/>
      <c r="H108" s="127" t="str">
        <f t="shared" si="4"/>
        <v/>
      </c>
      <c r="I108" s="61"/>
    </row>
    <row r="109" spans="1:9" s="60" customFormat="1" x14ac:dyDescent="0.3">
      <c r="A109" s="90" t="s">
        <v>142</v>
      </c>
      <c r="B109" s="181" t="s">
        <v>585</v>
      </c>
      <c r="C109" s="66"/>
      <c r="D109" s="72"/>
      <c r="E109" s="68"/>
      <c r="F109" s="69"/>
      <c r="G109" s="72"/>
      <c r="H109" s="127" t="str">
        <f t="shared" si="4"/>
        <v/>
      </c>
      <c r="I109" s="61"/>
    </row>
    <row r="110" spans="1:9" s="60" customFormat="1" ht="27.6" x14ac:dyDescent="0.3">
      <c r="A110" s="71" t="s">
        <v>551</v>
      </c>
      <c r="B110" s="443" t="s">
        <v>586</v>
      </c>
      <c r="C110" s="66"/>
      <c r="D110" s="69">
        <v>1</v>
      </c>
      <c r="E110" s="68" t="s">
        <v>51</v>
      </c>
      <c r="F110" s="69"/>
      <c r="G110" s="72"/>
      <c r="H110" s="127">
        <f t="shared" si="4"/>
        <v>0</v>
      </c>
      <c r="I110" s="61"/>
    </row>
    <row r="111" spans="1:9" s="60" customFormat="1" x14ac:dyDescent="0.3">
      <c r="A111" s="90"/>
      <c r="B111" s="99"/>
      <c r="C111" s="66"/>
      <c r="D111" s="72"/>
      <c r="E111" s="68"/>
      <c r="F111" s="69"/>
      <c r="G111" s="72"/>
      <c r="H111" s="127" t="str">
        <f t="shared" si="4"/>
        <v/>
      </c>
      <c r="I111" s="61"/>
    </row>
    <row r="112" spans="1:9" s="60" customFormat="1" x14ac:dyDescent="0.3">
      <c r="A112" s="90" t="s">
        <v>145</v>
      </c>
      <c r="B112" s="181" t="s">
        <v>545</v>
      </c>
      <c r="C112" s="66"/>
      <c r="D112" s="69"/>
      <c r="E112" s="68"/>
      <c r="F112" s="69"/>
      <c r="G112" s="72"/>
      <c r="H112" s="127" t="str">
        <f t="shared" si="4"/>
        <v/>
      </c>
      <c r="I112" s="61"/>
    </row>
    <row r="113" spans="1:9" s="60" customFormat="1" ht="27.6" x14ac:dyDescent="0.3">
      <c r="A113" s="90"/>
      <c r="B113" s="99" t="s">
        <v>548</v>
      </c>
      <c r="C113" s="66"/>
      <c r="D113" s="69"/>
      <c r="E113" s="68"/>
      <c r="F113" s="69"/>
      <c r="G113" s="72"/>
      <c r="H113" s="127" t="str">
        <f t="shared" si="4"/>
        <v/>
      </c>
      <c r="I113" s="61"/>
    </row>
    <row r="114" spans="1:9" s="60" customFormat="1" ht="27.6" x14ac:dyDescent="0.3">
      <c r="A114" s="71" t="s">
        <v>552</v>
      </c>
      <c r="B114" s="443" t="s">
        <v>546</v>
      </c>
      <c r="C114" s="66"/>
      <c r="D114" s="69">
        <v>1</v>
      </c>
      <c r="E114" s="68" t="s">
        <v>19</v>
      </c>
      <c r="F114" s="69"/>
      <c r="G114" s="72"/>
      <c r="H114" s="127">
        <f t="shared" si="4"/>
        <v>0</v>
      </c>
      <c r="I114" s="61"/>
    </row>
    <row r="115" spans="1:9" s="60" customFormat="1" x14ac:dyDescent="0.3">
      <c r="A115" s="90"/>
      <c r="B115" s="99"/>
      <c r="C115" s="66"/>
      <c r="D115" s="69"/>
      <c r="E115" s="68"/>
      <c r="F115" s="69"/>
      <c r="G115" s="72"/>
      <c r="H115" s="127" t="str">
        <f t="shared" si="4"/>
        <v/>
      </c>
      <c r="I115" s="61"/>
    </row>
    <row r="116" spans="1:9" s="49" customFormat="1" x14ac:dyDescent="0.25">
      <c r="A116" s="62" t="s">
        <v>145</v>
      </c>
      <c r="B116" s="63" t="s">
        <v>63</v>
      </c>
      <c r="C116" s="26"/>
      <c r="D116" s="89"/>
      <c r="E116" s="40"/>
      <c r="F116" s="29"/>
      <c r="G116" s="29"/>
      <c r="H116" s="122">
        <f>SUM(H92:H115)</f>
        <v>0</v>
      </c>
      <c r="I116" s="64"/>
    </row>
    <row r="117" spans="1:9" s="49" customFormat="1" x14ac:dyDescent="0.25">
      <c r="A117" s="62"/>
      <c r="B117" s="63" t="s">
        <v>553</v>
      </c>
      <c r="C117" s="26"/>
      <c r="D117" s="89"/>
      <c r="E117" s="40"/>
      <c r="F117" s="29"/>
      <c r="G117" s="29"/>
      <c r="H117" s="30"/>
      <c r="I117" s="64"/>
    </row>
    <row r="118" spans="1:9" s="60" customFormat="1" x14ac:dyDescent="0.3">
      <c r="A118" s="90"/>
      <c r="B118" s="99"/>
      <c r="C118" s="66"/>
      <c r="D118" s="69"/>
      <c r="E118" s="68"/>
      <c r="F118" s="69"/>
      <c r="G118" s="72"/>
      <c r="H118" s="70"/>
      <c r="I118" s="61"/>
    </row>
    <row r="119" spans="1:9" s="60" customFormat="1" x14ac:dyDescent="0.3">
      <c r="A119" s="65" t="s">
        <v>64</v>
      </c>
      <c r="B119" s="181" t="s">
        <v>73</v>
      </c>
      <c r="C119" s="66"/>
      <c r="D119" s="67"/>
      <c r="E119" s="68"/>
      <c r="F119" s="69"/>
      <c r="G119" s="69"/>
      <c r="H119" s="127" t="str">
        <f t="shared" ref="H119:H128" si="5">+IF(D119="","",(D119*F119+D119*G119))</f>
        <v/>
      </c>
      <c r="I119" s="61"/>
    </row>
    <row r="120" spans="1:9" s="60" customFormat="1" ht="27.6" x14ac:dyDescent="0.3">
      <c r="A120" s="65"/>
      <c r="B120" s="108" t="s">
        <v>74</v>
      </c>
      <c r="C120" s="66"/>
      <c r="D120" s="67"/>
      <c r="E120" s="68"/>
      <c r="F120" s="69"/>
      <c r="G120" s="69"/>
      <c r="H120" s="127" t="str">
        <f t="shared" si="5"/>
        <v/>
      </c>
      <c r="I120" s="61"/>
    </row>
    <row r="121" spans="1:9" s="60" customFormat="1" x14ac:dyDescent="0.3">
      <c r="A121" s="65"/>
      <c r="B121" s="442" t="s">
        <v>75</v>
      </c>
      <c r="C121" s="66"/>
      <c r="D121" s="67"/>
      <c r="E121" s="68"/>
      <c r="F121" s="69"/>
      <c r="G121" s="69"/>
      <c r="H121" s="127" t="str">
        <f t="shared" si="5"/>
        <v/>
      </c>
      <c r="I121" s="61"/>
    </row>
    <row r="122" spans="1:9" s="60" customFormat="1" ht="27.6" x14ac:dyDescent="0.3">
      <c r="A122" s="65"/>
      <c r="B122" s="442" t="s">
        <v>369</v>
      </c>
      <c r="C122" s="66"/>
      <c r="D122" s="67"/>
      <c r="E122" s="68"/>
      <c r="F122" s="69"/>
      <c r="G122" s="69"/>
      <c r="H122" s="127" t="str">
        <f t="shared" si="5"/>
        <v/>
      </c>
      <c r="I122" s="61"/>
    </row>
    <row r="123" spans="1:9" s="60" customFormat="1" ht="27.6" x14ac:dyDescent="0.3">
      <c r="A123" s="65"/>
      <c r="B123" s="442" t="s">
        <v>370</v>
      </c>
      <c r="C123" s="66"/>
      <c r="D123" s="67"/>
      <c r="E123" s="68"/>
      <c r="F123" s="69"/>
      <c r="G123" s="69"/>
      <c r="H123" s="127" t="str">
        <f t="shared" si="5"/>
        <v/>
      </c>
      <c r="I123" s="61"/>
    </row>
    <row r="124" spans="1:9" s="60" customFormat="1" x14ac:dyDescent="0.3">
      <c r="A124" s="65"/>
      <c r="B124" s="99"/>
      <c r="C124" s="66"/>
      <c r="D124" s="67"/>
      <c r="E124" s="68"/>
      <c r="F124" s="69"/>
      <c r="G124" s="69"/>
      <c r="H124" s="127" t="str">
        <f t="shared" si="5"/>
        <v/>
      </c>
      <c r="I124" s="61"/>
    </row>
    <row r="125" spans="1:9" s="60" customFormat="1" x14ac:dyDescent="0.3">
      <c r="A125" s="65" t="s">
        <v>65</v>
      </c>
      <c r="B125" s="181" t="s">
        <v>365</v>
      </c>
      <c r="C125" s="66"/>
      <c r="D125" s="67"/>
      <c r="E125" s="68"/>
      <c r="F125" s="69"/>
      <c r="G125" s="69"/>
      <c r="H125" s="127" t="str">
        <f t="shared" si="5"/>
        <v/>
      </c>
      <c r="I125" s="61"/>
    </row>
    <row r="126" spans="1:9" s="60" customFormat="1" x14ac:dyDescent="0.3">
      <c r="A126" s="71" t="s">
        <v>146</v>
      </c>
      <c r="B126" s="168" t="s">
        <v>587</v>
      </c>
      <c r="C126" s="66"/>
      <c r="D126" s="72">
        <v>82</v>
      </c>
      <c r="E126" s="68" t="s">
        <v>112</v>
      </c>
      <c r="F126" s="69"/>
      <c r="G126" s="69"/>
      <c r="H126" s="127">
        <f t="shared" si="5"/>
        <v>0</v>
      </c>
      <c r="I126" s="61"/>
    </row>
    <row r="127" spans="1:9" s="60" customFormat="1" x14ac:dyDescent="0.3">
      <c r="A127" s="71" t="s">
        <v>147</v>
      </c>
      <c r="B127" s="168" t="s">
        <v>588</v>
      </c>
      <c r="C127" s="66"/>
      <c r="D127" s="72">
        <v>236</v>
      </c>
      <c r="E127" s="68" t="s">
        <v>112</v>
      </c>
      <c r="F127" s="69"/>
      <c r="G127" s="69"/>
      <c r="H127" s="127">
        <f t="shared" si="5"/>
        <v>0</v>
      </c>
      <c r="I127" s="61"/>
    </row>
    <row r="128" spans="1:9" s="60" customFormat="1" x14ac:dyDescent="0.3">
      <c r="A128" s="90"/>
      <c r="B128" s="99"/>
      <c r="C128" s="66"/>
      <c r="D128" s="69"/>
      <c r="E128" s="68"/>
      <c r="F128" s="69"/>
      <c r="G128" s="72"/>
      <c r="H128" s="127" t="str">
        <f t="shared" si="5"/>
        <v/>
      </c>
      <c r="I128" s="61"/>
    </row>
    <row r="129" spans="1:9" s="49" customFormat="1" x14ac:dyDescent="0.25">
      <c r="A129" s="62" t="s">
        <v>150</v>
      </c>
      <c r="B129" s="63" t="s">
        <v>66</v>
      </c>
      <c r="C129" s="26"/>
      <c r="D129" s="89"/>
      <c r="E129" s="40"/>
      <c r="F129" s="29"/>
      <c r="G129" s="29"/>
      <c r="H129" s="122">
        <f>SUM(H118:H128)</f>
        <v>0</v>
      </c>
      <c r="I129" s="64"/>
    </row>
    <row r="130" spans="1:9" s="49" customFormat="1" x14ac:dyDescent="0.25">
      <c r="A130" s="62"/>
      <c r="B130" s="63" t="s">
        <v>662</v>
      </c>
      <c r="C130" s="26"/>
      <c r="D130" s="89"/>
      <c r="E130" s="40"/>
      <c r="F130" s="29"/>
      <c r="G130" s="29"/>
      <c r="H130" s="30"/>
      <c r="I130" s="64"/>
    </row>
    <row r="131" spans="1:9" s="60" customFormat="1" x14ac:dyDescent="0.3">
      <c r="A131" s="90"/>
      <c r="B131" s="99"/>
      <c r="C131" s="66"/>
      <c r="D131" s="69"/>
      <c r="E131" s="68"/>
      <c r="F131" s="69"/>
      <c r="G131" s="72"/>
      <c r="H131" s="70"/>
      <c r="I131" s="61"/>
    </row>
    <row r="132" spans="1:9" s="60" customFormat="1" x14ac:dyDescent="0.3">
      <c r="A132" s="90" t="s">
        <v>67</v>
      </c>
      <c r="B132" s="181" t="s">
        <v>256</v>
      </c>
      <c r="C132" s="66"/>
      <c r="D132" s="69"/>
      <c r="E132" s="68"/>
      <c r="F132" s="69"/>
      <c r="G132" s="72"/>
      <c r="H132" s="70"/>
      <c r="I132" s="61"/>
    </row>
    <row r="133" spans="1:9" s="60" customFormat="1" ht="41.4" x14ac:dyDescent="0.3">
      <c r="A133" s="71" t="s">
        <v>556</v>
      </c>
      <c r="B133" s="443" t="s">
        <v>1081</v>
      </c>
      <c r="C133" s="66"/>
      <c r="D133" s="69">
        <v>2</v>
      </c>
      <c r="E133" s="68" t="s">
        <v>103</v>
      </c>
      <c r="F133" s="69"/>
      <c r="G133" s="72"/>
      <c r="H133" s="127">
        <f t="shared" ref="H133:H142" si="6">+IF(D133="","",(D133*F133+D133*G133))</f>
        <v>0</v>
      </c>
      <c r="I133" s="61"/>
    </row>
    <row r="134" spans="1:9" s="60" customFormat="1" x14ac:dyDescent="0.3">
      <c r="A134" s="71"/>
      <c r="B134" s="99"/>
      <c r="C134" s="66"/>
      <c r="D134" s="69"/>
      <c r="E134" s="68"/>
      <c r="F134" s="69"/>
      <c r="G134" s="72"/>
      <c r="H134" s="127" t="str">
        <f t="shared" si="6"/>
        <v/>
      </c>
      <c r="I134" s="61"/>
    </row>
    <row r="135" spans="1:9" s="60" customFormat="1" x14ac:dyDescent="0.3">
      <c r="A135" s="90" t="s">
        <v>69</v>
      </c>
      <c r="B135" s="181" t="s">
        <v>555</v>
      </c>
      <c r="C135" s="66"/>
      <c r="D135" s="69"/>
      <c r="E135" s="68"/>
      <c r="F135" s="69"/>
      <c r="G135" s="72"/>
      <c r="H135" s="127" t="str">
        <f t="shared" si="6"/>
        <v/>
      </c>
      <c r="I135" s="61"/>
    </row>
    <row r="136" spans="1:9" s="60" customFormat="1" ht="27.6" x14ac:dyDescent="0.3">
      <c r="A136" s="71" t="s">
        <v>557</v>
      </c>
      <c r="B136" s="99" t="s">
        <v>554</v>
      </c>
      <c r="C136" s="66"/>
      <c r="D136" s="69">
        <v>1</v>
      </c>
      <c r="E136" s="68" t="s">
        <v>19</v>
      </c>
      <c r="F136" s="69"/>
      <c r="G136" s="72"/>
      <c r="H136" s="127">
        <f t="shared" si="6"/>
        <v>0</v>
      </c>
      <c r="I136" s="61"/>
    </row>
    <row r="137" spans="1:9" s="60" customFormat="1" x14ac:dyDescent="0.3">
      <c r="A137" s="71"/>
      <c r="B137" s="99"/>
      <c r="C137" s="66"/>
      <c r="D137" s="69"/>
      <c r="E137" s="68"/>
      <c r="F137" s="69"/>
      <c r="G137" s="72"/>
      <c r="H137" s="127" t="str">
        <f t="shared" si="6"/>
        <v/>
      </c>
      <c r="I137" s="61"/>
    </row>
    <row r="138" spans="1:9" s="60" customFormat="1" x14ac:dyDescent="0.3">
      <c r="A138" s="90" t="s">
        <v>381</v>
      </c>
      <c r="B138" s="181" t="s">
        <v>558</v>
      </c>
      <c r="C138" s="66"/>
      <c r="D138" s="69"/>
      <c r="E138" s="68"/>
      <c r="F138" s="69"/>
      <c r="G138" s="72"/>
      <c r="H138" s="127" t="str">
        <f t="shared" si="6"/>
        <v/>
      </c>
      <c r="I138" s="61"/>
    </row>
    <row r="139" spans="1:9" s="60" customFormat="1" ht="27.6" x14ac:dyDescent="0.3">
      <c r="A139" s="71" t="s">
        <v>382</v>
      </c>
      <c r="B139" s="99" t="s">
        <v>606</v>
      </c>
      <c r="C139" s="66"/>
      <c r="D139" s="69">
        <v>1</v>
      </c>
      <c r="E139" s="68" t="s">
        <v>19</v>
      </c>
      <c r="F139" s="69"/>
      <c r="G139" s="72"/>
      <c r="H139" s="127">
        <f t="shared" si="6"/>
        <v>0</v>
      </c>
      <c r="I139" s="61"/>
    </row>
    <row r="140" spans="1:9" s="60" customFormat="1" x14ac:dyDescent="0.3">
      <c r="A140" s="71"/>
      <c r="B140" s="99"/>
      <c r="C140" s="66"/>
      <c r="D140" s="69"/>
      <c r="E140" s="68"/>
      <c r="F140" s="69"/>
      <c r="G140" s="72"/>
      <c r="H140" s="127" t="str">
        <f t="shared" si="6"/>
        <v/>
      </c>
      <c r="I140" s="61"/>
    </row>
    <row r="141" spans="1:9" s="96" customFormat="1" x14ac:dyDescent="0.3">
      <c r="A141" s="90" t="s">
        <v>384</v>
      </c>
      <c r="B141" s="181" t="s">
        <v>196</v>
      </c>
      <c r="C141" s="66"/>
      <c r="D141" s="91"/>
      <c r="E141" s="92"/>
      <c r="F141" s="91"/>
      <c r="G141" s="93"/>
      <c r="H141" s="127" t="str">
        <f t="shared" si="6"/>
        <v/>
      </c>
      <c r="I141" s="95"/>
    </row>
    <row r="142" spans="1:9" s="60" customFormat="1" ht="27.6" x14ac:dyDescent="0.3">
      <c r="A142" s="71" t="s">
        <v>385</v>
      </c>
      <c r="B142" s="442" t="s">
        <v>567</v>
      </c>
      <c r="C142" s="66"/>
      <c r="D142" s="69">
        <v>1</v>
      </c>
      <c r="E142" s="68" t="s">
        <v>51</v>
      </c>
      <c r="F142" s="69"/>
      <c r="G142" s="72"/>
      <c r="H142" s="127">
        <f t="shared" si="6"/>
        <v>0</v>
      </c>
      <c r="I142" s="61"/>
    </row>
    <row r="143" spans="1:9" s="60" customFormat="1" x14ac:dyDescent="0.3">
      <c r="A143" s="90"/>
      <c r="B143" s="99"/>
      <c r="C143" s="66"/>
      <c r="D143" s="69"/>
      <c r="E143" s="68"/>
      <c r="F143" s="69"/>
      <c r="G143" s="72"/>
      <c r="H143" s="70"/>
      <c r="I143" s="61"/>
    </row>
    <row r="144" spans="1:9" s="49" customFormat="1" x14ac:dyDescent="0.25">
      <c r="A144" s="62" t="s">
        <v>389</v>
      </c>
      <c r="B144" s="63" t="s">
        <v>71</v>
      </c>
      <c r="C144" s="26"/>
      <c r="D144" s="89"/>
      <c r="E144" s="40"/>
      <c r="F144" s="29"/>
      <c r="G144" s="29"/>
      <c r="H144" s="122">
        <f>SUM(H132:H143)</f>
        <v>0</v>
      </c>
      <c r="I144" s="64"/>
    </row>
    <row r="145" spans="1:9" s="49" customFormat="1" x14ac:dyDescent="0.25">
      <c r="A145" s="62"/>
      <c r="B145" s="63" t="s">
        <v>559</v>
      </c>
      <c r="C145" s="26"/>
      <c r="D145" s="89"/>
      <c r="E145" s="40"/>
      <c r="F145" s="29"/>
      <c r="G145" s="29"/>
      <c r="H145" s="30"/>
      <c r="I145" s="64"/>
    </row>
    <row r="146" spans="1:9" s="60" customFormat="1" x14ac:dyDescent="0.3">
      <c r="A146" s="90"/>
      <c r="B146" s="99"/>
      <c r="C146" s="66"/>
      <c r="D146" s="69"/>
      <c r="E146" s="68"/>
      <c r="F146" s="69"/>
      <c r="G146" s="72"/>
      <c r="H146" s="70"/>
      <c r="I146" s="61"/>
    </row>
    <row r="147" spans="1:9" s="96" customFormat="1" x14ac:dyDescent="0.3">
      <c r="A147" s="65" t="s">
        <v>155</v>
      </c>
      <c r="B147" s="181" t="s">
        <v>182</v>
      </c>
      <c r="C147" s="66"/>
      <c r="D147" s="91"/>
      <c r="E147" s="92"/>
      <c r="F147" s="91"/>
      <c r="G147" s="93"/>
      <c r="H147" s="127" t="str">
        <f t="shared" ref="H147:H170" si="7">+IF(D147="","",(D147*F147+D147*G147))</f>
        <v/>
      </c>
      <c r="I147" s="95"/>
    </row>
    <row r="148" spans="1:9" s="60" customFormat="1" x14ac:dyDescent="0.3">
      <c r="A148" s="65"/>
      <c r="B148" s="442" t="s">
        <v>151</v>
      </c>
      <c r="C148" s="66"/>
      <c r="D148" s="72"/>
      <c r="E148" s="68"/>
      <c r="F148" s="69"/>
      <c r="G148" s="72"/>
      <c r="H148" s="127" t="str">
        <f t="shared" si="7"/>
        <v/>
      </c>
      <c r="I148" s="61"/>
    </row>
    <row r="149" spans="1:9" s="60" customFormat="1" x14ac:dyDescent="0.3">
      <c r="A149" s="65"/>
      <c r="B149" s="442" t="s">
        <v>1098</v>
      </c>
      <c r="C149" s="66"/>
      <c r="D149" s="67"/>
      <c r="E149" s="68"/>
      <c r="F149" s="69"/>
      <c r="G149" s="72"/>
      <c r="H149" s="127" t="str">
        <f t="shared" si="7"/>
        <v/>
      </c>
      <c r="I149" s="61"/>
    </row>
    <row r="150" spans="1:9" s="60" customFormat="1" x14ac:dyDescent="0.3">
      <c r="A150" s="71"/>
      <c r="B150" s="99"/>
      <c r="C150" s="77"/>
      <c r="D150" s="67"/>
      <c r="E150" s="68"/>
      <c r="F150" s="69"/>
      <c r="G150" s="72"/>
      <c r="H150" s="127" t="str">
        <f t="shared" si="7"/>
        <v/>
      </c>
      <c r="I150" s="61"/>
    </row>
    <row r="151" spans="1:9" s="60" customFormat="1" x14ac:dyDescent="0.3">
      <c r="A151" s="65" t="s">
        <v>165</v>
      </c>
      <c r="B151" s="181" t="s">
        <v>568</v>
      </c>
      <c r="C151" s="77"/>
      <c r="D151" s="67"/>
      <c r="E151" s="68"/>
      <c r="F151" s="69"/>
      <c r="G151" s="72"/>
      <c r="H151" s="127" t="str">
        <f t="shared" si="7"/>
        <v/>
      </c>
      <c r="I151" s="61"/>
    </row>
    <row r="152" spans="1:9" s="60" customFormat="1" ht="27.6" x14ac:dyDescent="0.3">
      <c r="A152" s="71" t="s">
        <v>199</v>
      </c>
      <c r="B152" s="442" t="s">
        <v>589</v>
      </c>
      <c r="C152" s="66"/>
      <c r="D152" s="69"/>
      <c r="E152" s="68"/>
      <c r="F152" s="69"/>
      <c r="G152" s="72"/>
      <c r="H152" s="127" t="str">
        <f t="shared" si="7"/>
        <v/>
      </c>
      <c r="I152" s="61"/>
    </row>
    <row r="153" spans="1:9" s="60" customFormat="1" ht="27.6" x14ac:dyDescent="0.3">
      <c r="A153" s="71"/>
      <c r="B153" s="99" t="s">
        <v>1082</v>
      </c>
      <c r="C153" s="66"/>
      <c r="D153" s="69">
        <v>2</v>
      </c>
      <c r="E153" s="68" t="s">
        <v>103</v>
      </c>
      <c r="F153" s="69"/>
      <c r="G153" s="72"/>
      <c r="H153" s="127">
        <f t="shared" si="7"/>
        <v>0</v>
      </c>
      <c r="I153" s="61"/>
    </row>
    <row r="154" spans="1:9" s="60" customFormat="1" x14ac:dyDescent="0.3">
      <c r="A154" s="71"/>
      <c r="B154" s="99"/>
      <c r="C154" s="66"/>
      <c r="D154" s="69"/>
      <c r="E154" s="68"/>
      <c r="F154" s="69"/>
      <c r="G154" s="72"/>
      <c r="H154" s="127" t="str">
        <f t="shared" si="7"/>
        <v/>
      </c>
      <c r="I154" s="61"/>
    </row>
    <row r="155" spans="1:9" s="96" customFormat="1" x14ac:dyDescent="0.3">
      <c r="A155" s="90" t="s">
        <v>167</v>
      </c>
      <c r="B155" s="181" t="s">
        <v>195</v>
      </c>
      <c r="C155" s="66"/>
      <c r="D155" s="91"/>
      <c r="E155" s="92"/>
      <c r="F155" s="91"/>
      <c r="G155" s="93"/>
      <c r="H155" s="127" t="str">
        <f t="shared" si="7"/>
        <v/>
      </c>
      <c r="I155" s="95"/>
    </row>
    <row r="156" spans="1:9" s="60" customFormat="1" x14ac:dyDescent="0.3">
      <c r="A156" s="71" t="s">
        <v>433</v>
      </c>
      <c r="B156" s="442" t="s">
        <v>560</v>
      </c>
      <c r="C156" s="66"/>
      <c r="D156" s="69"/>
      <c r="E156" s="68"/>
      <c r="F156" s="69"/>
      <c r="G156" s="72"/>
      <c r="H156" s="127" t="str">
        <f t="shared" si="7"/>
        <v/>
      </c>
      <c r="I156" s="61"/>
    </row>
    <row r="157" spans="1:9" s="60" customFormat="1" x14ac:dyDescent="0.3">
      <c r="A157" s="71"/>
      <c r="B157" s="443" t="s">
        <v>1083</v>
      </c>
      <c r="C157" s="66"/>
      <c r="D157" s="69">
        <v>2</v>
      </c>
      <c r="E157" s="68" t="s">
        <v>103</v>
      </c>
      <c r="F157" s="69"/>
      <c r="G157" s="72"/>
      <c r="H157" s="127">
        <f t="shared" si="7"/>
        <v>0</v>
      </c>
      <c r="I157" s="61"/>
    </row>
    <row r="158" spans="1:9" s="60" customFormat="1" x14ac:dyDescent="0.3">
      <c r="A158" s="71"/>
      <c r="B158" s="99"/>
      <c r="C158" s="66"/>
      <c r="D158" s="69"/>
      <c r="E158" s="68"/>
      <c r="F158" s="69"/>
      <c r="G158" s="72"/>
      <c r="H158" s="127" t="str">
        <f t="shared" si="7"/>
        <v/>
      </c>
      <c r="I158" s="61"/>
    </row>
    <row r="159" spans="1:9" s="96" customFormat="1" x14ac:dyDescent="0.3">
      <c r="A159" s="90" t="s">
        <v>167</v>
      </c>
      <c r="B159" s="181" t="s">
        <v>561</v>
      </c>
      <c r="C159" s="66"/>
      <c r="D159" s="91"/>
      <c r="E159" s="92"/>
      <c r="F159" s="91"/>
      <c r="G159" s="93"/>
      <c r="H159" s="127" t="str">
        <f t="shared" si="7"/>
        <v/>
      </c>
      <c r="I159" s="95"/>
    </row>
    <row r="160" spans="1:9" s="60" customFormat="1" x14ac:dyDescent="0.3">
      <c r="A160" s="71" t="s">
        <v>433</v>
      </c>
      <c r="B160" s="442" t="s">
        <v>569</v>
      </c>
      <c r="C160" s="66"/>
      <c r="D160" s="69"/>
      <c r="E160" s="68"/>
      <c r="F160" s="69"/>
      <c r="G160" s="72"/>
      <c r="H160" s="127" t="str">
        <f t="shared" si="7"/>
        <v/>
      </c>
      <c r="I160" s="61"/>
    </row>
    <row r="161" spans="1:9" s="60" customFormat="1" x14ac:dyDescent="0.3">
      <c r="A161" s="71"/>
      <c r="B161" s="443" t="s">
        <v>1084</v>
      </c>
      <c r="C161" s="66"/>
      <c r="D161" s="69">
        <v>2</v>
      </c>
      <c r="E161" s="68" t="s">
        <v>103</v>
      </c>
      <c r="F161" s="69"/>
      <c r="G161" s="72"/>
      <c r="H161" s="127">
        <f t="shared" si="7"/>
        <v>0</v>
      </c>
      <c r="I161" s="61"/>
    </row>
    <row r="162" spans="1:9" s="60" customFormat="1" x14ac:dyDescent="0.3">
      <c r="A162" s="71"/>
      <c r="B162" s="99"/>
      <c r="C162" s="66"/>
      <c r="D162" s="69"/>
      <c r="E162" s="68"/>
      <c r="F162" s="69"/>
      <c r="G162" s="72"/>
      <c r="H162" s="127" t="str">
        <f t="shared" si="7"/>
        <v/>
      </c>
      <c r="I162" s="61"/>
    </row>
    <row r="163" spans="1:9" s="96" customFormat="1" x14ac:dyDescent="0.3">
      <c r="A163" s="90" t="s">
        <v>168</v>
      </c>
      <c r="B163" s="181" t="s">
        <v>197</v>
      </c>
      <c r="C163" s="66"/>
      <c r="D163" s="91"/>
      <c r="E163" s="92"/>
      <c r="F163" s="91"/>
      <c r="G163" s="93"/>
      <c r="H163" s="127" t="str">
        <f t="shared" si="7"/>
        <v/>
      </c>
      <c r="I163" s="95"/>
    </row>
    <row r="164" spans="1:9" s="60" customFormat="1" x14ac:dyDescent="0.3">
      <c r="A164" s="71" t="s">
        <v>200</v>
      </c>
      <c r="B164" s="442" t="s">
        <v>569</v>
      </c>
      <c r="C164" s="66"/>
      <c r="D164" s="69"/>
      <c r="E164" s="68"/>
      <c r="F164" s="69"/>
      <c r="G164" s="72"/>
      <c r="H164" s="127" t="str">
        <f t="shared" si="7"/>
        <v/>
      </c>
      <c r="I164" s="61"/>
    </row>
    <row r="165" spans="1:9" s="60" customFormat="1" x14ac:dyDescent="0.3">
      <c r="A165" s="71"/>
      <c r="B165" s="443" t="s">
        <v>1085</v>
      </c>
      <c r="C165" s="66"/>
      <c r="D165" s="69">
        <v>2</v>
      </c>
      <c r="E165" s="68" t="s">
        <v>103</v>
      </c>
      <c r="F165" s="69"/>
      <c r="G165" s="72"/>
      <c r="H165" s="127">
        <f t="shared" si="7"/>
        <v>0</v>
      </c>
      <c r="I165" s="61"/>
    </row>
    <row r="166" spans="1:9" s="60" customFormat="1" x14ac:dyDescent="0.3">
      <c r="A166" s="71"/>
      <c r="B166" s="443"/>
      <c r="C166" s="66"/>
      <c r="D166" s="69"/>
      <c r="E166" s="68"/>
      <c r="F166" s="69"/>
      <c r="G166" s="72"/>
      <c r="H166" s="127" t="str">
        <f t="shared" si="7"/>
        <v/>
      </c>
      <c r="I166" s="61"/>
    </row>
    <row r="167" spans="1:9" s="96" customFormat="1" x14ac:dyDescent="0.3">
      <c r="A167" s="90" t="s">
        <v>169</v>
      </c>
      <c r="B167" s="181" t="s">
        <v>570</v>
      </c>
      <c r="C167" s="66"/>
      <c r="D167" s="91"/>
      <c r="E167" s="92"/>
      <c r="F167" s="91"/>
      <c r="G167" s="93"/>
      <c r="H167" s="127" t="str">
        <f t="shared" si="7"/>
        <v/>
      </c>
      <c r="I167" s="95"/>
    </row>
    <row r="168" spans="1:9" s="60" customFormat="1" x14ac:dyDescent="0.3">
      <c r="A168" s="71" t="s">
        <v>449</v>
      </c>
      <c r="B168" s="442" t="s">
        <v>560</v>
      </c>
      <c r="C168" s="66"/>
      <c r="D168" s="69"/>
      <c r="E168" s="68"/>
      <c r="F168" s="69"/>
      <c r="G168" s="72"/>
      <c r="H168" s="127" t="str">
        <f t="shared" si="7"/>
        <v/>
      </c>
      <c r="I168" s="61"/>
    </row>
    <row r="169" spans="1:9" s="60" customFormat="1" x14ac:dyDescent="0.3">
      <c r="A169" s="71"/>
      <c r="B169" s="443" t="s">
        <v>1086</v>
      </c>
      <c r="C169" s="66"/>
      <c r="D169" s="69">
        <v>2</v>
      </c>
      <c r="E169" s="68" t="s">
        <v>103</v>
      </c>
      <c r="F169" s="69"/>
      <c r="G169" s="72"/>
      <c r="H169" s="127">
        <f t="shared" si="7"/>
        <v>0</v>
      </c>
      <c r="I169" s="61"/>
    </row>
    <row r="170" spans="1:9" s="60" customFormat="1" x14ac:dyDescent="0.3">
      <c r="A170" s="90"/>
      <c r="B170" s="99"/>
      <c r="C170" s="66"/>
      <c r="D170" s="69"/>
      <c r="E170" s="68"/>
      <c r="F170" s="69"/>
      <c r="G170" s="72"/>
      <c r="H170" s="127" t="str">
        <f t="shared" si="7"/>
        <v/>
      </c>
      <c r="I170" s="61"/>
    </row>
    <row r="171" spans="1:9" s="49" customFormat="1" x14ac:dyDescent="0.25">
      <c r="A171" s="62" t="s">
        <v>472</v>
      </c>
      <c r="B171" s="63" t="s">
        <v>170</v>
      </c>
      <c r="C171" s="26"/>
      <c r="D171" s="89"/>
      <c r="E171" s="40"/>
      <c r="F171" s="29"/>
      <c r="G171" s="29"/>
      <c r="H171" s="122">
        <f>SUM(H146:H170)</f>
        <v>0</v>
      </c>
      <c r="I171" s="64"/>
    </row>
    <row r="172" spans="1:9" s="49" customFormat="1" x14ac:dyDescent="0.25">
      <c r="A172" s="62"/>
      <c r="B172" s="63" t="s">
        <v>575</v>
      </c>
      <c r="C172" s="26"/>
      <c r="D172" s="39"/>
      <c r="E172" s="40"/>
      <c r="F172" s="29"/>
      <c r="G172" s="29"/>
      <c r="H172" s="30"/>
      <c r="I172" s="64"/>
    </row>
    <row r="173" spans="1:9" s="60" customFormat="1" x14ac:dyDescent="0.3">
      <c r="A173" s="65"/>
      <c r="B173" s="181"/>
      <c r="C173" s="66"/>
      <c r="D173" s="67"/>
      <c r="E173" s="68"/>
      <c r="F173" s="69"/>
      <c r="G173" s="69"/>
      <c r="H173" s="70"/>
      <c r="I173" s="61"/>
    </row>
    <row r="174" spans="1:9" s="60" customFormat="1" x14ac:dyDescent="0.3">
      <c r="A174" s="65" t="s">
        <v>171</v>
      </c>
      <c r="B174" s="181" t="s">
        <v>73</v>
      </c>
      <c r="C174" s="66"/>
      <c r="D174" s="67"/>
      <c r="E174" s="68"/>
      <c r="F174" s="69"/>
      <c r="G174" s="69"/>
      <c r="H174" s="127" t="str">
        <f t="shared" ref="H174:H191" si="8">+IF(D174="","",(D174*F174+D174*G174))</f>
        <v/>
      </c>
      <c r="I174" s="61"/>
    </row>
    <row r="175" spans="1:9" s="60" customFormat="1" ht="41.4" x14ac:dyDescent="0.3">
      <c r="A175" s="65"/>
      <c r="B175" s="442" t="s">
        <v>116</v>
      </c>
      <c r="C175" s="66"/>
      <c r="D175" s="67"/>
      <c r="E175" s="68"/>
      <c r="F175" s="69"/>
      <c r="G175" s="69"/>
      <c r="H175" s="127" t="str">
        <f t="shared" si="8"/>
        <v/>
      </c>
      <c r="I175" s="61"/>
    </row>
    <row r="176" spans="1:9" s="60" customFormat="1" x14ac:dyDescent="0.3">
      <c r="A176" s="65"/>
      <c r="B176" s="442" t="s">
        <v>117</v>
      </c>
      <c r="C176" s="66"/>
      <c r="D176" s="67"/>
      <c r="E176" s="68"/>
      <c r="F176" s="69"/>
      <c r="G176" s="69"/>
      <c r="H176" s="127" t="str">
        <f t="shared" si="8"/>
        <v/>
      </c>
      <c r="I176" s="61"/>
    </row>
    <row r="177" spans="1:9" s="60" customFormat="1" x14ac:dyDescent="0.3">
      <c r="A177" s="65"/>
      <c r="B177" s="442"/>
      <c r="C177" s="66"/>
      <c r="D177" s="67"/>
      <c r="E177" s="68"/>
      <c r="F177" s="69"/>
      <c r="G177" s="69"/>
      <c r="H177" s="127" t="str">
        <f t="shared" si="8"/>
        <v/>
      </c>
      <c r="I177" s="61"/>
    </row>
    <row r="178" spans="1:9" s="60" customFormat="1" ht="41.4" x14ac:dyDescent="0.3">
      <c r="A178" s="65" t="s">
        <v>172</v>
      </c>
      <c r="B178" s="442" t="s">
        <v>1087</v>
      </c>
      <c r="C178" s="66"/>
      <c r="D178" s="75">
        <v>1</v>
      </c>
      <c r="E178" s="76" t="s">
        <v>19</v>
      </c>
      <c r="F178" s="69"/>
      <c r="G178" s="69"/>
      <c r="H178" s="127">
        <f t="shared" si="8"/>
        <v>0</v>
      </c>
      <c r="I178" s="61"/>
    </row>
    <row r="179" spans="1:9" s="60" customFormat="1" x14ac:dyDescent="0.3">
      <c r="A179" s="65"/>
      <c r="B179" s="181"/>
      <c r="C179" s="66"/>
      <c r="D179" s="67"/>
      <c r="E179" s="68"/>
      <c r="F179" s="69"/>
      <c r="G179" s="69"/>
      <c r="H179" s="127" t="str">
        <f t="shared" si="8"/>
        <v/>
      </c>
      <c r="I179" s="61"/>
    </row>
    <row r="180" spans="1:9" s="60" customFormat="1" x14ac:dyDescent="0.3">
      <c r="A180" s="65" t="s">
        <v>173</v>
      </c>
      <c r="B180" s="181" t="s">
        <v>571</v>
      </c>
      <c r="C180" s="66"/>
      <c r="D180" s="75"/>
      <c r="E180" s="76"/>
      <c r="F180" s="69"/>
      <c r="G180" s="69"/>
      <c r="H180" s="127" t="str">
        <f t="shared" si="8"/>
        <v/>
      </c>
      <c r="I180" s="61"/>
    </row>
    <row r="181" spans="1:9" s="60" customFormat="1" x14ac:dyDescent="0.3">
      <c r="A181" s="71" t="s">
        <v>576</v>
      </c>
      <c r="B181" s="444" t="s">
        <v>572</v>
      </c>
      <c r="C181" s="66"/>
      <c r="D181" s="75">
        <v>410</v>
      </c>
      <c r="E181" s="76" t="s">
        <v>112</v>
      </c>
      <c r="F181" s="69"/>
      <c r="G181" s="69"/>
      <c r="H181" s="127">
        <f t="shared" si="8"/>
        <v>0</v>
      </c>
      <c r="I181" s="61"/>
    </row>
    <row r="182" spans="1:9" s="60" customFormat="1" x14ac:dyDescent="0.3">
      <c r="A182" s="71"/>
      <c r="B182" s="442"/>
      <c r="C182" s="66"/>
      <c r="D182" s="75"/>
      <c r="E182" s="76"/>
      <c r="F182" s="69"/>
      <c r="G182" s="69"/>
      <c r="H182" s="127" t="str">
        <f t="shared" si="8"/>
        <v/>
      </c>
      <c r="I182" s="61"/>
    </row>
    <row r="183" spans="1:9" s="60" customFormat="1" ht="27.6" x14ac:dyDescent="0.3">
      <c r="A183" s="65" t="s">
        <v>174</v>
      </c>
      <c r="B183" s="181" t="s">
        <v>380</v>
      </c>
      <c r="C183" s="66"/>
      <c r="D183" s="75"/>
      <c r="E183" s="76"/>
      <c r="F183" s="69"/>
      <c r="G183" s="69"/>
      <c r="H183" s="127" t="str">
        <f t="shared" si="8"/>
        <v/>
      </c>
      <c r="I183" s="61"/>
    </row>
    <row r="184" spans="1:9" s="60" customFormat="1" x14ac:dyDescent="0.3">
      <c r="A184" s="71" t="s">
        <v>578</v>
      </c>
      <c r="B184" s="442" t="s">
        <v>573</v>
      </c>
      <c r="C184" s="66"/>
      <c r="D184" s="75">
        <v>1</v>
      </c>
      <c r="E184" s="76" t="s">
        <v>19</v>
      </c>
      <c r="F184" s="69"/>
      <c r="G184" s="69"/>
      <c r="H184" s="127">
        <f t="shared" si="8"/>
        <v>0</v>
      </c>
      <c r="I184" s="61"/>
    </row>
    <row r="185" spans="1:9" s="60" customFormat="1" x14ac:dyDescent="0.3">
      <c r="A185" s="71" t="s">
        <v>579</v>
      </c>
      <c r="B185" s="99" t="s">
        <v>574</v>
      </c>
      <c r="C185" s="66"/>
      <c r="D185" s="75">
        <v>1</v>
      </c>
      <c r="E185" s="76" t="s">
        <v>19</v>
      </c>
      <c r="F185" s="69"/>
      <c r="G185" s="69"/>
      <c r="H185" s="127">
        <f t="shared" si="8"/>
        <v>0</v>
      </c>
      <c r="I185" s="61"/>
    </row>
    <row r="186" spans="1:9" s="60" customFormat="1" x14ac:dyDescent="0.3">
      <c r="A186" s="65"/>
      <c r="B186" s="442"/>
      <c r="C186" s="66"/>
      <c r="D186" s="75"/>
      <c r="E186" s="76"/>
      <c r="F186" s="69"/>
      <c r="G186" s="69"/>
      <c r="H186" s="127" t="str">
        <f t="shared" si="8"/>
        <v/>
      </c>
      <c r="I186" s="61"/>
    </row>
    <row r="187" spans="1:9" s="60" customFormat="1" x14ac:dyDescent="0.3">
      <c r="A187" s="65" t="s">
        <v>580</v>
      </c>
      <c r="B187" s="181" t="s">
        <v>106</v>
      </c>
      <c r="C187" s="66"/>
      <c r="D187" s="72"/>
      <c r="E187" s="68"/>
      <c r="F187" s="69"/>
      <c r="G187" s="69"/>
      <c r="H187" s="127" t="str">
        <f t="shared" si="8"/>
        <v/>
      </c>
      <c r="I187" s="61"/>
    </row>
    <row r="188" spans="1:9" s="60" customFormat="1" ht="27.6" x14ac:dyDescent="0.3">
      <c r="A188" s="71" t="s">
        <v>581</v>
      </c>
      <c r="B188" s="442" t="s">
        <v>577</v>
      </c>
      <c r="C188" s="66"/>
      <c r="D188" s="72">
        <v>1</v>
      </c>
      <c r="E188" s="68" t="s">
        <v>19</v>
      </c>
      <c r="F188" s="69"/>
      <c r="G188" s="69"/>
      <c r="H188" s="127">
        <f t="shared" si="8"/>
        <v>0</v>
      </c>
      <c r="I188" s="61"/>
    </row>
    <row r="189" spans="1:9" s="60" customFormat="1" x14ac:dyDescent="0.3">
      <c r="A189" s="71"/>
      <c r="B189" s="442"/>
      <c r="C189" s="66"/>
      <c r="D189" s="72"/>
      <c r="E189" s="68"/>
      <c r="F189" s="69"/>
      <c r="G189" s="69"/>
      <c r="H189" s="127" t="str">
        <f t="shared" si="8"/>
        <v/>
      </c>
      <c r="I189" s="61"/>
    </row>
    <row r="190" spans="1:9" s="60" customFormat="1" x14ac:dyDescent="0.3">
      <c r="A190" s="65" t="s">
        <v>582</v>
      </c>
      <c r="B190" s="181" t="s">
        <v>125</v>
      </c>
      <c r="C190" s="66"/>
      <c r="D190" s="75">
        <v>1</v>
      </c>
      <c r="E190" s="76" t="s">
        <v>19</v>
      </c>
      <c r="F190" s="69"/>
      <c r="G190" s="69"/>
      <c r="H190" s="127">
        <f t="shared" si="8"/>
        <v>0</v>
      </c>
      <c r="I190" s="61"/>
    </row>
    <row r="191" spans="1:9" s="60" customFormat="1" x14ac:dyDescent="0.3">
      <c r="A191" s="90"/>
      <c r="B191" s="99"/>
      <c r="C191" s="66"/>
      <c r="D191" s="67"/>
      <c r="E191" s="68"/>
      <c r="F191" s="69"/>
      <c r="G191" s="72"/>
      <c r="H191" s="127" t="str">
        <f t="shared" si="8"/>
        <v/>
      </c>
      <c r="I191" s="61"/>
    </row>
    <row r="192" spans="1:9" s="49" customFormat="1" x14ac:dyDescent="0.25">
      <c r="A192" s="62" t="s">
        <v>583</v>
      </c>
      <c r="B192" s="63" t="s">
        <v>175</v>
      </c>
      <c r="C192" s="26"/>
      <c r="D192" s="39"/>
      <c r="E192" s="40"/>
      <c r="F192" s="29"/>
      <c r="G192" s="29"/>
      <c r="H192" s="122">
        <f>SUM(H173:H191)</f>
        <v>0</v>
      </c>
      <c r="I192" s="64"/>
    </row>
    <row r="193" spans="1:9" s="49" customFormat="1" x14ac:dyDescent="0.25">
      <c r="A193" s="62"/>
      <c r="B193" s="63" t="s">
        <v>584</v>
      </c>
      <c r="C193" s="26"/>
      <c r="D193" s="39"/>
      <c r="E193" s="40"/>
      <c r="F193" s="29"/>
      <c r="G193" s="29"/>
      <c r="H193" s="30"/>
      <c r="I193" s="64"/>
    </row>
    <row r="194" spans="1:9" s="60" customFormat="1" x14ac:dyDescent="0.3">
      <c r="A194" s="65"/>
      <c r="B194" s="181"/>
      <c r="C194" s="66"/>
      <c r="D194" s="67"/>
      <c r="E194" s="68"/>
      <c r="F194" s="69"/>
      <c r="G194" s="69"/>
      <c r="H194" s="70"/>
      <c r="I194" s="61"/>
    </row>
    <row r="195" spans="1:9" s="60" customFormat="1" x14ac:dyDescent="0.3">
      <c r="A195" s="65" t="s">
        <v>204</v>
      </c>
      <c r="B195" s="181" t="s">
        <v>73</v>
      </c>
      <c r="C195" s="66"/>
      <c r="D195" s="67"/>
      <c r="E195" s="68"/>
      <c r="F195" s="69"/>
      <c r="G195" s="69"/>
      <c r="H195" s="127" t="str">
        <f t="shared" ref="H195:H203" si="9">+IF(D195="","",(D195*F195+D195*G195))</f>
        <v/>
      </c>
      <c r="I195" s="61"/>
    </row>
    <row r="196" spans="1:9" s="60" customFormat="1" ht="41.4" x14ac:dyDescent="0.3">
      <c r="A196" s="65"/>
      <c r="B196" s="442" t="s">
        <v>591</v>
      </c>
      <c r="C196" s="66"/>
      <c r="D196" s="67"/>
      <c r="E196" s="68"/>
      <c r="F196" s="69"/>
      <c r="G196" s="69"/>
      <c r="H196" s="127" t="str">
        <f t="shared" si="9"/>
        <v/>
      </c>
      <c r="I196" s="61"/>
    </row>
    <row r="197" spans="1:9" s="60" customFormat="1" x14ac:dyDescent="0.3">
      <c r="A197" s="71"/>
      <c r="B197" s="442"/>
      <c r="C197" s="66"/>
      <c r="D197" s="75"/>
      <c r="E197" s="76"/>
      <c r="F197" s="69"/>
      <c r="G197" s="69"/>
      <c r="H197" s="127" t="str">
        <f t="shared" si="9"/>
        <v/>
      </c>
      <c r="I197" s="61"/>
    </row>
    <row r="198" spans="1:9" s="60" customFormat="1" x14ac:dyDescent="0.3">
      <c r="A198" s="65" t="s">
        <v>206</v>
      </c>
      <c r="B198" s="181" t="s">
        <v>594</v>
      </c>
      <c r="C198" s="66"/>
      <c r="D198" s="75"/>
      <c r="E198" s="76"/>
      <c r="F198" s="69"/>
      <c r="G198" s="69"/>
      <c r="H198" s="127" t="str">
        <f t="shared" si="9"/>
        <v/>
      </c>
      <c r="I198" s="61"/>
    </row>
    <row r="199" spans="1:9" s="60" customFormat="1" x14ac:dyDescent="0.3">
      <c r="A199" s="71" t="s">
        <v>483</v>
      </c>
      <c r="B199" s="442" t="s">
        <v>590</v>
      </c>
      <c r="C199" s="66"/>
      <c r="D199" s="75">
        <v>56</v>
      </c>
      <c r="E199" s="76" t="s">
        <v>446</v>
      </c>
      <c r="F199" s="69"/>
      <c r="G199" s="69"/>
      <c r="H199" s="127">
        <f t="shared" si="9"/>
        <v>0</v>
      </c>
      <c r="I199" s="61"/>
    </row>
    <row r="200" spans="1:9" s="60" customFormat="1" x14ac:dyDescent="0.3">
      <c r="A200" s="65"/>
      <c r="B200" s="442"/>
      <c r="C200" s="66"/>
      <c r="D200" s="75"/>
      <c r="E200" s="76"/>
      <c r="F200" s="69"/>
      <c r="G200" s="69"/>
      <c r="H200" s="127" t="str">
        <f t="shared" si="9"/>
        <v/>
      </c>
      <c r="I200" s="61"/>
    </row>
    <row r="201" spans="1:9" s="60" customFormat="1" x14ac:dyDescent="0.3">
      <c r="A201" s="65" t="s">
        <v>491</v>
      </c>
      <c r="B201" s="181" t="s">
        <v>595</v>
      </c>
      <c r="C201" s="66"/>
      <c r="D201" s="75"/>
      <c r="E201" s="76"/>
      <c r="F201" s="69"/>
      <c r="G201" s="69"/>
      <c r="H201" s="127" t="str">
        <f t="shared" si="9"/>
        <v/>
      </c>
      <c r="I201" s="61"/>
    </row>
    <row r="202" spans="1:9" s="60" customFormat="1" x14ac:dyDescent="0.3">
      <c r="A202" s="71" t="s">
        <v>592</v>
      </c>
      <c r="B202" s="442" t="s">
        <v>590</v>
      </c>
      <c r="C202" s="66"/>
      <c r="D202" s="75">
        <v>18</v>
      </c>
      <c r="E202" s="76" t="s">
        <v>446</v>
      </c>
      <c r="F202" s="69"/>
      <c r="G202" s="69"/>
      <c r="H202" s="127">
        <f t="shared" si="9"/>
        <v>0</v>
      </c>
      <c r="I202" s="61"/>
    </row>
    <row r="203" spans="1:9" s="60" customFormat="1" x14ac:dyDescent="0.3">
      <c r="A203" s="90"/>
      <c r="B203" s="99"/>
      <c r="C203" s="66"/>
      <c r="D203" s="67"/>
      <c r="E203" s="68"/>
      <c r="F203" s="69"/>
      <c r="G203" s="72"/>
      <c r="H203" s="127" t="str">
        <f t="shared" si="9"/>
        <v/>
      </c>
      <c r="I203" s="61"/>
    </row>
    <row r="204" spans="1:9" s="49" customFormat="1" x14ac:dyDescent="0.25">
      <c r="A204" s="62" t="s">
        <v>593</v>
      </c>
      <c r="B204" s="63" t="s">
        <v>207</v>
      </c>
      <c r="C204" s="26"/>
      <c r="D204" s="39"/>
      <c r="E204" s="40"/>
      <c r="F204" s="29"/>
      <c r="G204" s="29"/>
      <c r="H204" s="122">
        <f>SUM(H185:H203)</f>
        <v>0</v>
      </c>
      <c r="I204" s="64"/>
    </row>
    <row r="205" spans="1:9" s="49" customFormat="1" x14ac:dyDescent="0.25">
      <c r="A205" s="62"/>
      <c r="B205" s="63" t="s">
        <v>208</v>
      </c>
      <c r="C205" s="26"/>
      <c r="D205" s="39"/>
      <c r="E205" s="40"/>
      <c r="F205" s="29"/>
      <c r="G205" s="29"/>
      <c r="H205" s="30"/>
      <c r="I205" s="64"/>
    </row>
    <row r="206" spans="1:9" s="60" customFormat="1" x14ac:dyDescent="0.3">
      <c r="A206" s="65"/>
      <c r="B206" s="442"/>
      <c r="C206" s="66"/>
      <c r="D206" s="67"/>
      <c r="E206" s="68"/>
      <c r="F206" s="69"/>
      <c r="G206" s="72"/>
      <c r="H206" s="70"/>
      <c r="I206" s="61"/>
    </row>
    <row r="207" spans="1:9" s="60" customFormat="1" x14ac:dyDescent="0.3">
      <c r="A207" s="65" t="s">
        <v>209</v>
      </c>
      <c r="B207" s="181" t="s">
        <v>156</v>
      </c>
      <c r="C207" s="66"/>
      <c r="D207" s="67"/>
      <c r="E207" s="68"/>
      <c r="F207" s="69"/>
      <c r="G207" s="69"/>
      <c r="H207" s="127" t="str">
        <f t="shared" ref="H207:H267" si="10">+IF(D207="","",(D207*F207+D207*G207))</f>
        <v/>
      </c>
      <c r="I207" s="61"/>
    </row>
    <row r="208" spans="1:9" s="60" customFormat="1" x14ac:dyDescent="0.3">
      <c r="A208" s="71"/>
      <c r="B208" s="99" t="s">
        <v>157</v>
      </c>
      <c r="C208" s="66"/>
      <c r="D208" s="67"/>
      <c r="E208" s="68"/>
      <c r="F208" s="69"/>
      <c r="G208" s="69"/>
      <c r="H208" s="127" t="str">
        <f t="shared" si="10"/>
        <v/>
      </c>
      <c r="I208" s="61"/>
    </row>
    <row r="209" spans="1:9" s="60" customFormat="1" x14ac:dyDescent="0.3">
      <c r="A209" s="71" t="s">
        <v>210</v>
      </c>
      <c r="B209" s="99" t="s">
        <v>395</v>
      </c>
      <c r="C209" s="66"/>
      <c r="D209" s="72">
        <v>1</v>
      </c>
      <c r="E209" s="74" t="s">
        <v>103</v>
      </c>
      <c r="F209" s="69"/>
      <c r="G209" s="69"/>
      <c r="H209" s="127">
        <f t="shared" si="10"/>
        <v>0</v>
      </c>
      <c r="I209" s="61"/>
    </row>
    <row r="210" spans="1:9" s="60" customFormat="1" x14ac:dyDescent="0.3">
      <c r="A210" s="71" t="s">
        <v>211</v>
      </c>
      <c r="B210" s="99" t="s">
        <v>161</v>
      </c>
      <c r="C210" s="66"/>
      <c r="D210" s="72">
        <v>1</v>
      </c>
      <c r="E210" s="74" t="s">
        <v>103</v>
      </c>
      <c r="F210" s="69"/>
      <c r="G210" s="69"/>
      <c r="H210" s="127">
        <f t="shared" si="10"/>
        <v>0</v>
      </c>
      <c r="I210" s="61"/>
    </row>
    <row r="211" spans="1:9" s="60" customFormat="1" x14ac:dyDescent="0.3">
      <c r="A211" s="71" t="s">
        <v>212</v>
      </c>
      <c r="B211" s="99" t="s">
        <v>163</v>
      </c>
      <c r="C211" s="66"/>
      <c r="D211" s="72">
        <v>3</v>
      </c>
      <c r="E211" s="74" t="s">
        <v>103</v>
      </c>
      <c r="F211" s="69"/>
      <c r="G211" s="69"/>
      <c r="H211" s="127">
        <f t="shared" si="10"/>
        <v>0</v>
      </c>
      <c r="I211" s="61"/>
    </row>
    <row r="212" spans="1:9" s="60" customFormat="1" x14ac:dyDescent="0.3">
      <c r="A212" s="71" t="s">
        <v>213</v>
      </c>
      <c r="B212" s="99" t="s">
        <v>164</v>
      </c>
      <c r="C212" s="66"/>
      <c r="D212" s="72">
        <v>3</v>
      </c>
      <c r="E212" s="74" t="s">
        <v>103</v>
      </c>
      <c r="F212" s="69"/>
      <c r="G212" s="69"/>
      <c r="H212" s="127">
        <f t="shared" si="10"/>
        <v>0</v>
      </c>
      <c r="I212" s="61"/>
    </row>
    <row r="213" spans="1:9" s="60" customFormat="1" x14ac:dyDescent="0.3">
      <c r="A213" s="71"/>
      <c r="B213" s="99"/>
      <c r="C213" s="66"/>
      <c r="D213" s="72"/>
      <c r="E213" s="68"/>
      <c r="F213" s="69"/>
      <c r="G213" s="69"/>
      <c r="H213" s="127" t="str">
        <f t="shared" si="10"/>
        <v/>
      </c>
      <c r="I213" s="61"/>
    </row>
    <row r="214" spans="1:9" s="60" customFormat="1" x14ac:dyDescent="0.3">
      <c r="A214" s="65" t="s">
        <v>214</v>
      </c>
      <c r="B214" s="181" t="s">
        <v>396</v>
      </c>
      <c r="C214" s="66"/>
      <c r="D214" s="72"/>
      <c r="E214" s="68"/>
      <c r="F214" s="69"/>
      <c r="G214" s="69"/>
      <c r="H214" s="127" t="str">
        <f t="shared" si="10"/>
        <v/>
      </c>
      <c r="I214" s="61"/>
    </row>
    <row r="215" spans="1:9" s="60" customFormat="1" x14ac:dyDescent="0.3">
      <c r="A215" s="71"/>
      <c r="B215" s="99" t="s">
        <v>166</v>
      </c>
      <c r="C215" s="66"/>
      <c r="D215" s="72"/>
      <c r="E215" s="68"/>
      <c r="F215" s="69"/>
      <c r="G215" s="69"/>
      <c r="H215" s="127" t="str">
        <f t="shared" si="10"/>
        <v/>
      </c>
      <c r="I215" s="61"/>
    </row>
    <row r="216" spans="1:9" s="60" customFormat="1" x14ac:dyDescent="0.3">
      <c r="A216" s="71" t="s">
        <v>215</v>
      </c>
      <c r="B216" s="99" t="s">
        <v>397</v>
      </c>
      <c r="C216" s="66"/>
      <c r="D216" s="72">
        <v>1</v>
      </c>
      <c r="E216" s="74" t="s">
        <v>103</v>
      </c>
      <c r="F216" s="69"/>
      <c r="G216" s="69"/>
      <c r="H216" s="127">
        <f t="shared" si="10"/>
        <v>0</v>
      </c>
      <c r="I216" s="61"/>
    </row>
    <row r="217" spans="1:9" s="60" customFormat="1" x14ac:dyDescent="0.3">
      <c r="A217" s="71" t="s">
        <v>607</v>
      </c>
      <c r="B217" s="99" t="s">
        <v>398</v>
      </c>
      <c r="C217" s="66"/>
      <c r="D217" s="72">
        <v>1</v>
      </c>
      <c r="E217" s="74" t="s">
        <v>103</v>
      </c>
      <c r="F217" s="69"/>
      <c r="G217" s="69"/>
      <c r="H217" s="127">
        <f t="shared" si="10"/>
        <v>0</v>
      </c>
      <c r="I217" s="61"/>
    </row>
    <row r="218" spans="1:9" s="60" customFormat="1" x14ac:dyDescent="0.3">
      <c r="A218" s="71" t="s">
        <v>608</v>
      </c>
      <c r="B218" s="99" t="s">
        <v>399</v>
      </c>
      <c r="C218" s="66"/>
      <c r="D218" s="72">
        <v>1</v>
      </c>
      <c r="E218" s="74" t="s">
        <v>103</v>
      </c>
      <c r="F218" s="69"/>
      <c r="G218" s="69"/>
      <c r="H218" s="127">
        <f t="shared" si="10"/>
        <v>0</v>
      </c>
      <c r="I218" s="61"/>
    </row>
    <row r="219" spans="1:9" s="60" customFormat="1" x14ac:dyDescent="0.3">
      <c r="A219" s="71" t="s">
        <v>609</v>
      </c>
      <c r="B219" s="99" t="s">
        <v>400</v>
      </c>
      <c r="C219" s="66"/>
      <c r="D219" s="72">
        <v>1</v>
      </c>
      <c r="E219" s="74" t="s">
        <v>103</v>
      </c>
      <c r="F219" s="69"/>
      <c r="G219" s="69"/>
      <c r="H219" s="127">
        <f t="shared" si="10"/>
        <v>0</v>
      </c>
      <c r="I219" s="61"/>
    </row>
    <row r="220" spans="1:9" s="60" customFormat="1" x14ac:dyDescent="0.3">
      <c r="A220" s="71" t="s">
        <v>610</v>
      </c>
      <c r="B220" s="99" t="s">
        <v>413</v>
      </c>
      <c r="C220" s="66"/>
      <c r="D220" s="72">
        <v>1</v>
      </c>
      <c r="E220" s="74" t="s">
        <v>103</v>
      </c>
      <c r="F220" s="69"/>
      <c r="G220" s="69"/>
      <c r="H220" s="127">
        <f t="shared" si="10"/>
        <v>0</v>
      </c>
      <c r="I220" s="61"/>
    </row>
    <row r="221" spans="1:9" s="60" customFormat="1" x14ac:dyDescent="0.3">
      <c r="A221" s="71" t="s">
        <v>611</v>
      </c>
      <c r="B221" s="99" t="s">
        <v>414</v>
      </c>
      <c r="C221" s="66"/>
      <c r="D221" s="72">
        <v>1</v>
      </c>
      <c r="E221" s="74" t="s">
        <v>103</v>
      </c>
      <c r="F221" s="69"/>
      <c r="G221" s="69"/>
      <c r="H221" s="127">
        <f t="shared" si="10"/>
        <v>0</v>
      </c>
      <c r="I221" s="61"/>
    </row>
    <row r="222" spans="1:9" s="60" customFormat="1" x14ac:dyDescent="0.3">
      <c r="A222" s="71" t="s">
        <v>612</v>
      </c>
      <c r="B222" s="99" t="s">
        <v>401</v>
      </c>
      <c r="C222" s="66"/>
      <c r="D222" s="72">
        <v>1</v>
      </c>
      <c r="E222" s="74" t="s">
        <v>103</v>
      </c>
      <c r="F222" s="69"/>
      <c r="G222" s="69"/>
      <c r="H222" s="127">
        <f t="shared" si="10"/>
        <v>0</v>
      </c>
      <c r="I222" s="61"/>
    </row>
    <row r="223" spans="1:9" s="60" customFormat="1" x14ac:dyDescent="0.3">
      <c r="A223" s="71" t="s">
        <v>613</v>
      </c>
      <c r="B223" s="99" t="s">
        <v>402</v>
      </c>
      <c r="C223" s="66"/>
      <c r="D223" s="72">
        <v>1</v>
      </c>
      <c r="E223" s="74" t="s">
        <v>103</v>
      </c>
      <c r="F223" s="69"/>
      <c r="G223" s="69"/>
      <c r="H223" s="127">
        <f t="shared" si="10"/>
        <v>0</v>
      </c>
      <c r="I223" s="61"/>
    </row>
    <row r="224" spans="1:9" s="60" customFormat="1" x14ac:dyDescent="0.3">
      <c r="A224" s="71" t="s">
        <v>614</v>
      </c>
      <c r="B224" s="99" t="s">
        <v>403</v>
      </c>
      <c r="C224" s="66"/>
      <c r="D224" s="72">
        <v>1</v>
      </c>
      <c r="E224" s="74" t="s">
        <v>103</v>
      </c>
      <c r="F224" s="69"/>
      <c r="G224" s="69"/>
      <c r="H224" s="127">
        <f t="shared" si="10"/>
        <v>0</v>
      </c>
      <c r="I224" s="61"/>
    </row>
    <row r="225" spans="1:9" s="60" customFormat="1" x14ac:dyDescent="0.3">
      <c r="A225" s="71" t="s">
        <v>615</v>
      </c>
      <c r="B225" s="99" t="s">
        <v>404</v>
      </c>
      <c r="C225" s="66"/>
      <c r="D225" s="72">
        <v>1</v>
      </c>
      <c r="E225" s="74" t="s">
        <v>103</v>
      </c>
      <c r="F225" s="69"/>
      <c r="G225" s="69"/>
      <c r="H225" s="127">
        <f t="shared" si="10"/>
        <v>0</v>
      </c>
      <c r="I225" s="61"/>
    </row>
    <row r="226" spans="1:9" s="60" customFormat="1" x14ac:dyDescent="0.3">
      <c r="A226" s="71" t="s">
        <v>616</v>
      </c>
      <c r="B226" s="99" t="s">
        <v>405</v>
      </c>
      <c r="C226" s="66"/>
      <c r="D226" s="72">
        <v>1</v>
      </c>
      <c r="E226" s="74" t="s">
        <v>103</v>
      </c>
      <c r="F226" s="69"/>
      <c r="G226" s="69"/>
      <c r="H226" s="127">
        <f t="shared" si="10"/>
        <v>0</v>
      </c>
      <c r="I226" s="61"/>
    </row>
    <row r="227" spans="1:9" s="60" customFormat="1" x14ac:dyDescent="0.3">
      <c r="A227" s="71" t="s">
        <v>617</v>
      </c>
      <c r="B227" s="99" t="s">
        <v>406</v>
      </c>
      <c r="C227" s="66"/>
      <c r="D227" s="72">
        <v>2</v>
      </c>
      <c r="E227" s="74" t="s">
        <v>103</v>
      </c>
      <c r="F227" s="69"/>
      <c r="G227" s="69"/>
      <c r="H227" s="127">
        <f t="shared" si="10"/>
        <v>0</v>
      </c>
      <c r="I227" s="61"/>
    </row>
    <row r="228" spans="1:9" s="60" customFormat="1" x14ac:dyDescent="0.3">
      <c r="A228" s="71" t="s">
        <v>618</v>
      </c>
      <c r="B228" s="99" t="s">
        <v>407</v>
      </c>
      <c r="C228" s="66"/>
      <c r="D228" s="72">
        <v>50</v>
      </c>
      <c r="E228" s="68" t="s">
        <v>112</v>
      </c>
      <c r="F228" s="69"/>
      <c r="G228" s="69"/>
      <c r="H228" s="127">
        <f t="shared" si="10"/>
        <v>0</v>
      </c>
      <c r="I228" s="61"/>
    </row>
    <row r="229" spans="1:9" s="60" customFormat="1" x14ac:dyDescent="0.3">
      <c r="A229" s="71" t="s">
        <v>619</v>
      </c>
      <c r="B229" s="99" t="s">
        <v>408</v>
      </c>
      <c r="C229" s="66"/>
      <c r="D229" s="72">
        <v>1</v>
      </c>
      <c r="E229" s="74" t="s">
        <v>103</v>
      </c>
      <c r="F229" s="69"/>
      <c r="G229" s="69"/>
      <c r="H229" s="127">
        <f t="shared" si="10"/>
        <v>0</v>
      </c>
      <c r="I229" s="61"/>
    </row>
    <row r="230" spans="1:9" s="60" customFormat="1" x14ac:dyDescent="0.3">
      <c r="A230" s="71" t="s">
        <v>620</v>
      </c>
      <c r="B230" s="99" t="s">
        <v>409</v>
      </c>
      <c r="C230" s="66"/>
      <c r="D230" s="72">
        <v>1</v>
      </c>
      <c r="E230" s="74" t="s">
        <v>103</v>
      </c>
      <c r="F230" s="69"/>
      <c r="G230" s="69"/>
      <c r="H230" s="127">
        <f t="shared" si="10"/>
        <v>0</v>
      </c>
      <c r="I230" s="61"/>
    </row>
    <row r="231" spans="1:9" s="60" customFormat="1" x14ac:dyDescent="0.3">
      <c r="A231" s="71" t="s">
        <v>621</v>
      </c>
      <c r="B231" s="99" t="s">
        <v>410</v>
      </c>
      <c r="C231" s="66"/>
      <c r="D231" s="72">
        <v>1</v>
      </c>
      <c r="E231" s="74" t="s">
        <v>103</v>
      </c>
      <c r="F231" s="69"/>
      <c r="G231" s="69"/>
      <c r="H231" s="127">
        <f t="shared" si="10"/>
        <v>0</v>
      </c>
      <c r="I231" s="61"/>
    </row>
    <row r="232" spans="1:9" s="60" customFormat="1" x14ac:dyDescent="0.3">
      <c r="A232" s="71" t="s">
        <v>622</v>
      </c>
      <c r="B232" s="99" t="s">
        <v>411</v>
      </c>
      <c r="C232" s="66"/>
      <c r="D232" s="72">
        <v>1</v>
      </c>
      <c r="E232" s="74" t="s">
        <v>103</v>
      </c>
      <c r="F232" s="69"/>
      <c r="G232" s="69"/>
      <c r="H232" s="127">
        <f t="shared" si="10"/>
        <v>0</v>
      </c>
      <c r="I232" s="61"/>
    </row>
    <row r="233" spans="1:9" s="60" customFormat="1" x14ac:dyDescent="0.3">
      <c r="A233" s="71" t="s">
        <v>623</v>
      </c>
      <c r="B233" s="99" t="s">
        <v>412</v>
      </c>
      <c r="C233" s="66"/>
      <c r="D233" s="72">
        <v>1</v>
      </c>
      <c r="E233" s="74" t="s">
        <v>103</v>
      </c>
      <c r="F233" s="69"/>
      <c r="G233" s="69"/>
      <c r="H233" s="127">
        <f t="shared" si="10"/>
        <v>0</v>
      </c>
      <c r="I233" s="61"/>
    </row>
    <row r="234" spans="1:9" s="60" customFormat="1" x14ac:dyDescent="0.3">
      <c r="A234" s="71"/>
      <c r="B234" s="99"/>
      <c r="C234" s="66"/>
      <c r="D234" s="72"/>
      <c r="E234" s="74"/>
      <c r="F234" s="69"/>
      <c r="G234" s="69"/>
      <c r="H234" s="127" t="str">
        <f t="shared" si="10"/>
        <v/>
      </c>
      <c r="I234" s="61"/>
    </row>
    <row r="235" spans="1:9" s="60" customFormat="1" x14ac:dyDescent="0.3">
      <c r="A235" s="65" t="s">
        <v>216</v>
      </c>
      <c r="B235" s="181" t="s">
        <v>604</v>
      </c>
      <c r="C235" s="66"/>
      <c r="D235" s="72"/>
      <c r="E235" s="68"/>
      <c r="F235" s="69"/>
      <c r="G235" s="69"/>
      <c r="H235" s="127" t="str">
        <f t="shared" si="10"/>
        <v/>
      </c>
      <c r="I235" s="61"/>
    </row>
    <row r="236" spans="1:9" s="60" customFormat="1" x14ac:dyDescent="0.3">
      <c r="A236" s="71"/>
      <c r="B236" s="99" t="s">
        <v>166</v>
      </c>
      <c r="C236" s="66"/>
      <c r="D236" s="72"/>
      <c r="E236" s="68"/>
      <c r="F236" s="69"/>
      <c r="G236" s="69"/>
      <c r="H236" s="127" t="str">
        <f t="shared" si="10"/>
        <v/>
      </c>
      <c r="I236" s="61"/>
    </row>
    <row r="237" spans="1:9" s="60" customFormat="1" x14ac:dyDescent="0.3">
      <c r="A237" s="71" t="s">
        <v>218</v>
      </c>
      <c r="B237" s="99" t="s">
        <v>624</v>
      </c>
      <c r="C237" s="66"/>
      <c r="D237" s="72">
        <v>10</v>
      </c>
      <c r="E237" s="74" t="s">
        <v>103</v>
      </c>
      <c r="F237" s="69"/>
      <c r="G237" s="69"/>
      <c r="H237" s="127">
        <f t="shared" si="10"/>
        <v>0</v>
      </c>
      <c r="I237" s="61"/>
    </row>
    <row r="238" spans="1:9" s="60" customFormat="1" x14ac:dyDescent="0.3">
      <c r="A238" s="71" t="s">
        <v>627</v>
      </c>
      <c r="B238" s="99" t="s">
        <v>625</v>
      </c>
      <c r="C238" s="66"/>
      <c r="D238" s="72">
        <v>10</v>
      </c>
      <c r="E238" s="74" t="s">
        <v>103</v>
      </c>
      <c r="F238" s="69"/>
      <c r="G238" s="69"/>
      <c r="H238" s="127">
        <f t="shared" si="10"/>
        <v>0</v>
      </c>
      <c r="I238" s="61"/>
    </row>
    <row r="239" spans="1:9" s="60" customFormat="1" x14ac:dyDescent="0.3">
      <c r="A239" s="71" t="s">
        <v>628</v>
      </c>
      <c r="B239" s="99" t="s">
        <v>626</v>
      </c>
      <c r="C239" s="66"/>
      <c r="D239" s="72">
        <v>1</v>
      </c>
      <c r="E239" s="74" t="s">
        <v>445</v>
      </c>
      <c r="F239" s="69"/>
      <c r="G239" s="69"/>
      <c r="H239" s="127">
        <f t="shared" si="10"/>
        <v>0</v>
      </c>
      <c r="I239" s="61"/>
    </row>
    <row r="240" spans="1:9" s="60" customFormat="1" x14ac:dyDescent="0.3">
      <c r="A240" s="71"/>
      <c r="B240" s="99"/>
      <c r="C240" s="66"/>
      <c r="D240" s="72"/>
      <c r="E240" s="68"/>
      <c r="F240" s="69"/>
      <c r="G240" s="69"/>
      <c r="H240" s="127" t="str">
        <f t="shared" si="10"/>
        <v/>
      </c>
      <c r="I240" s="61"/>
    </row>
    <row r="241" spans="1:9" s="60" customFormat="1" x14ac:dyDescent="0.3">
      <c r="A241" s="65" t="s">
        <v>219</v>
      </c>
      <c r="B241" s="181" t="s">
        <v>438</v>
      </c>
      <c r="C241" s="66"/>
      <c r="D241" s="72"/>
      <c r="E241" s="68"/>
      <c r="F241" s="69"/>
      <c r="G241" s="69"/>
      <c r="H241" s="127" t="str">
        <f t="shared" si="10"/>
        <v/>
      </c>
      <c r="I241" s="61"/>
    </row>
    <row r="242" spans="1:9" s="60" customFormat="1" x14ac:dyDescent="0.3">
      <c r="A242" s="71"/>
      <c r="B242" s="99" t="s">
        <v>444</v>
      </c>
      <c r="C242" s="66"/>
      <c r="D242" s="72"/>
      <c r="E242" s="68"/>
      <c r="F242" s="69"/>
      <c r="G242" s="69"/>
      <c r="H242" s="127" t="str">
        <f t="shared" si="10"/>
        <v/>
      </c>
      <c r="I242" s="61"/>
    </row>
    <row r="243" spans="1:9" s="60" customFormat="1" x14ac:dyDescent="0.3">
      <c r="A243" s="71" t="s">
        <v>629</v>
      </c>
      <c r="B243" s="99" t="s">
        <v>441</v>
      </c>
      <c r="C243" s="66"/>
      <c r="D243" s="72">
        <f>9*2</f>
        <v>18</v>
      </c>
      <c r="E243" s="74" t="s">
        <v>112</v>
      </c>
      <c r="F243" s="69"/>
      <c r="G243" s="69"/>
      <c r="H243" s="127">
        <f t="shared" si="10"/>
        <v>0</v>
      </c>
      <c r="I243" s="61"/>
    </row>
    <row r="244" spans="1:9" s="60" customFormat="1" x14ac:dyDescent="0.3">
      <c r="A244" s="71" t="s">
        <v>630</v>
      </c>
      <c r="B244" s="99" t="s">
        <v>605</v>
      </c>
      <c r="C244" s="66"/>
      <c r="D244" s="72">
        <v>9</v>
      </c>
      <c r="E244" s="74" t="s">
        <v>445</v>
      </c>
      <c r="F244" s="69"/>
      <c r="G244" s="69"/>
      <c r="H244" s="127">
        <f t="shared" si="10"/>
        <v>0</v>
      </c>
      <c r="I244" s="61"/>
    </row>
    <row r="245" spans="1:9" s="60" customFormat="1" x14ac:dyDescent="0.3">
      <c r="A245" s="71"/>
      <c r="B245" s="99"/>
      <c r="C245" s="66"/>
      <c r="D245" s="72"/>
      <c r="E245" s="68"/>
      <c r="F245" s="69"/>
      <c r="G245" s="69"/>
      <c r="H245" s="127" t="str">
        <f t="shared" si="10"/>
        <v/>
      </c>
      <c r="I245" s="61"/>
    </row>
    <row r="246" spans="1:9" s="60" customFormat="1" x14ac:dyDescent="0.3">
      <c r="A246" s="65" t="s">
        <v>220</v>
      </c>
      <c r="B246" s="181" t="s">
        <v>447</v>
      </c>
      <c r="C246" s="66"/>
      <c r="D246" s="72"/>
      <c r="E246" s="68"/>
      <c r="F246" s="69"/>
      <c r="G246" s="69"/>
      <c r="H246" s="127" t="str">
        <f t="shared" si="10"/>
        <v/>
      </c>
      <c r="I246" s="61"/>
    </row>
    <row r="247" spans="1:9" s="60" customFormat="1" ht="27.6" x14ac:dyDescent="0.3">
      <c r="A247" s="71"/>
      <c r="B247" s="99" t="s">
        <v>458</v>
      </c>
      <c r="C247" s="66"/>
      <c r="D247" s="72"/>
      <c r="E247" s="68"/>
      <c r="F247" s="69"/>
      <c r="G247" s="69"/>
      <c r="H247" s="127" t="str">
        <f t="shared" si="10"/>
        <v/>
      </c>
      <c r="I247" s="61"/>
    </row>
    <row r="248" spans="1:9" s="60" customFormat="1" x14ac:dyDescent="0.3">
      <c r="A248" s="71" t="s">
        <v>641</v>
      </c>
      <c r="B248" s="99" t="s">
        <v>631</v>
      </c>
      <c r="C248" s="66"/>
      <c r="D248" s="72">
        <v>18</v>
      </c>
      <c r="E248" s="74" t="s">
        <v>112</v>
      </c>
      <c r="F248" s="69"/>
      <c r="G248" s="69"/>
      <c r="H248" s="127">
        <f t="shared" si="10"/>
        <v>0</v>
      </c>
      <c r="I248" s="61"/>
    </row>
    <row r="249" spans="1:9" s="60" customFormat="1" x14ac:dyDescent="0.3">
      <c r="A249" s="71" t="s">
        <v>642</v>
      </c>
      <c r="B249" s="99" t="s">
        <v>632</v>
      </c>
      <c r="C249" s="66"/>
      <c r="D249" s="72">
        <v>18</v>
      </c>
      <c r="E249" s="74" t="s">
        <v>112</v>
      </c>
      <c r="F249" s="69"/>
      <c r="G249" s="69"/>
      <c r="H249" s="127">
        <f t="shared" si="10"/>
        <v>0</v>
      </c>
      <c r="I249" s="61"/>
    </row>
    <row r="250" spans="1:9" s="60" customFormat="1" x14ac:dyDescent="0.3">
      <c r="A250" s="71" t="s">
        <v>643</v>
      </c>
      <c r="B250" s="99" t="s">
        <v>633</v>
      </c>
      <c r="C250" s="66"/>
      <c r="D250" s="72">
        <v>36</v>
      </c>
      <c r="E250" s="68" t="s">
        <v>112</v>
      </c>
      <c r="F250" s="69"/>
      <c r="G250" s="69"/>
      <c r="H250" s="127">
        <f t="shared" si="10"/>
        <v>0</v>
      </c>
      <c r="I250" s="61"/>
    </row>
    <row r="251" spans="1:9" s="60" customFormat="1" x14ac:dyDescent="0.3">
      <c r="A251" s="71" t="s">
        <v>644</v>
      </c>
      <c r="B251" s="99" t="s">
        <v>634</v>
      </c>
      <c r="C251" s="66"/>
      <c r="D251" s="72">
        <v>60</v>
      </c>
      <c r="E251" s="68" t="s">
        <v>112</v>
      </c>
      <c r="F251" s="69"/>
      <c r="G251" s="69"/>
      <c r="H251" s="127">
        <f t="shared" si="10"/>
        <v>0</v>
      </c>
      <c r="I251" s="61"/>
    </row>
    <row r="252" spans="1:9" s="60" customFormat="1" x14ac:dyDescent="0.3">
      <c r="A252" s="71" t="s">
        <v>645</v>
      </c>
      <c r="B252" s="99" t="s">
        <v>596</v>
      </c>
      <c r="C252" s="66"/>
      <c r="D252" s="72">
        <v>60</v>
      </c>
      <c r="E252" s="68" t="s">
        <v>112</v>
      </c>
      <c r="F252" s="69"/>
      <c r="G252" s="69"/>
      <c r="H252" s="127">
        <f t="shared" si="10"/>
        <v>0</v>
      </c>
      <c r="I252" s="61"/>
    </row>
    <row r="253" spans="1:9" s="60" customFormat="1" x14ac:dyDescent="0.3">
      <c r="A253" s="71" t="s">
        <v>646</v>
      </c>
      <c r="B253" s="99" t="s">
        <v>597</v>
      </c>
      <c r="C253" s="66"/>
      <c r="D253" s="72">
        <v>60</v>
      </c>
      <c r="E253" s="68" t="s">
        <v>112</v>
      </c>
      <c r="F253" s="69"/>
      <c r="G253" s="69"/>
      <c r="H253" s="127">
        <f t="shared" si="10"/>
        <v>0</v>
      </c>
      <c r="I253" s="61"/>
    </row>
    <row r="254" spans="1:9" s="60" customFormat="1" x14ac:dyDescent="0.3">
      <c r="A254" s="71" t="s">
        <v>647</v>
      </c>
      <c r="B254" s="99" t="s">
        <v>598</v>
      </c>
      <c r="C254" s="66"/>
      <c r="D254" s="72">
        <v>3</v>
      </c>
      <c r="E254" s="68" t="s">
        <v>103</v>
      </c>
      <c r="F254" s="69"/>
      <c r="G254" s="69"/>
      <c r="H254" s="127">
        <f t="shared" si="10"/>
        <v>0</v>
      </c>
      <c r="I254" s="61"/>
    </row>
    <row r="255" spans="1:9" s="60" customFormat="1" x14ac:dyDescent="0.3">
      <c r="A255" s="71" t="s">
        <v>648</v>
      </c>
      <c r="B255" s="99" t="s">
        <v>599</v>
      </c>
      <c r="C255" s="66"/>
      <c r="D255" s="72">
        <v>3</v>
      </c>
      <c r="E255" s="68" t="s">
        <v>103</v>
      </c>
      <c r="F255" s="69"/>
      <c r="G255" s="69"/>
      <c r="H255" s="127">
        <f t="shared" si="10"/>
        <v>0</v>
      </c>
      <c r="I255" s="61"/>
    </row>
    <row r="256" spans="1:9" s="60" customFormat="1" x14ac:dyDescent="0.3">
      <c r="A256" s="71" t="s">
        <v>649</v>
      </c>
      <c r="B256" s="99" t="s">
        <v>600</v>
      </c>
      <c r="C256" s="66"/>
      <c r="D256" s="72">
        <v>6</v>
      </c>
      <c r="E256" s="68" t="s">
        <v>103</v>
      </c>
      <c r="F256" s="69"/>
      <c r="G256" s="69"/>
      <c r="H256" s="127">
        <f t="shared" si="10"/>
        <v>0</v>
      </c>
      <c r="I256" s="61"/>
    </row>
    <row r="257" spans="1:9" s="60" customFormat="1" x14ac:dyDescent="0.3">
      <c r="A257" s="71" t="s">
        <v>650</v>
      </c>
      <c r="B257" s="99" t="s">
        <v>601</v>
      </c>
      <c r="C257" s="66"/>
      <c r="D257" s="72">
        <v>10</v>
      </c>
      <c r="E257" s="68" t="s">
        <v>103</v>
      </c>
      <c r="F257" s="69"/>
      <c r="G257" s="69"/>
      <c r="H257" s="127">
        <f t="shared" si="10"/>
        <v>0</v>
      </c>
      <c r="I257" s="61"/>
    </row>
    <row r="258" spans="1:9" s="60" customFormat="1" x14ac:dyDescent="0.3">
      <c r="A258" s="71" t="s">
        <v>651</v>
      </c>
      <c r="B258" s="99" t="s">
        <v>602</v>
      </c>
      <c r="C258" s="66"/>
      <c r="D258" s="72">
        <v>10</v>
      </c>
      <c r="E258" s="68" t="s">
        <v>103</v>
      </c>
      <c r="F258" s="69"/>
      <c r="G258" s="69"/>
      <c r="H258" s="127">
        <f t="shared" si="10"/>
        <v>0</v>
      </c>
      <c r="I258" s="61"/>
    </row>
    <row r="259" spans="1:9" s="60" customFormat="1" x14ac:dyDescent="0.3">
      <c r="A259" s="71" t="s">
        <v>652</v>
      </c>
      <c r="B259" s="99" t="s">
        <v>638</v>
      </c>
      <c r="C259" s="66"/>
      <c r="D259" s="72">
        <v>5</v>
      </c>
      <c r="E259" s="68" t="s">
        <v>103</v>
      </c>
      <c r="F259" s="69"/>
      <c r="G259" s="69"/>
      <c r="H259" s="127">
        <f t="shared" si="10"/>
        <v>0</v>
      </c>
      <c r="I259" s="61"/>
    </row>
    <row r="260" spans="1:9" s="60" customFormat="1" x14ac:dyDescent="0.3">
      <c r="A260" s="71" t="s">
        <v>653</v>
      </c>
      <c r="B260" s="99" t="s">
        <v>636</v>
      </c>
      <c r="C260" s="66"/>
      <c r="D260" s="72">
        <v>10</v>
      </c>
      <c r="E260" s="68" t="s">
        <v>446</v>
      </c>
      <c r="F260" s="69"/>
      <c r="G260" s="69"/>
      <c r="H260" s="127">
        <f t="shared" si="10"/>
        <v>0</v>
      </c>
      <c r="I260" s="61"/>
    </row>
    <row r="261" spans="1:9" s="60" customFormat="1" x14ac:dyDescent="0.3">
      <c r="A261" s="71" t="s">
        <v>654</v>
      </c>
      <c r="B261" s="99" t="s">
        <v>635</v>
      </c>
      <c r="C261" s="66"/>
      <c r="D261" s="72">
        <v>10</v>
      </c>
      <c r="E261" s="68" t="s">
        <v>445</v>
      </c>
      <c r="F261" s="69"/>
      <c r="G261" s="69"/>
      <c r="H261" s="127">
        <f t="shared" si="10"/>
        <v>0</v>
      </c>
      <c r="I261" s="61"/>
    </row>
    <row r="262" spans="1:9" s="60" customFormat="1" x14ac:dyDescent="0.3">
      <c r="A262" s="71" t="s">
        <v>655</v>
      </c>
      <c r="B262" s="99" t="s">
        <v>639</v>
      </c>
      <c r="C262" s="66"/>
      <c r="D262" s="72">
        <v>5</v>
      </c>
      <c r="E262" s="68" t="s">
        <v>445</v>
      </c>
      <c r="F262" s="69"/>
      <c r="G262" s="69"/>
      <c r="H262" s="127">
        <f t="shared" si="10"/>
        <v>0</v>
      </c>
      <c r="I262" s="61"/>
    </row>
    <row r="263" spans="1:9" s="60" customFormat="1" x14ac:dyDescent="0.3">
      <c r="A263" s="71" t="s">
        <v>656</v>
      </c>
      <c r="B263" s="99" t="s">
        <v>603</v>
      </c>
      <c r="C263" s="66"/>
      <c r="D263" s="72">
        <v>2</v>
      </c>
      <c r="E263" s="68" t="s">
        <v>446</v>
      </c>
      <c r="F263" s="69"/>
      <c r="G263" s="69"/>
      <c r="H263" s="127">
        <f t="shared" si="10"/>
        <v>0</v>
      </c>
      <c r="I263" s="61"/>
    </row>
    <row r="264" spans="1:9" s="60" customFormat="1" x14ac:dyDescent="0.3">
      <c r="A264" s="71" t="s">
        <v>657</v>
      </c>
      <c r="B264" s="99" t="s">
        <v>637</v>
      </c>
      <c r="C264" s="66"/>
      <c r="D264" s="72">
        <v>1</v>
      </c>
      <c r="E264" s="68" t="s">
        <v>373</v>
      </c>
      <c r="F264" s="69"/>
      <c r="G264" s="69"/>
      <c r="H264" s="127">
        <f t="shared" si="10"/>
        <v>0</v>
      </c>
      <c r="I264" s="61"/>
    </row>
    <row r="265" spans="1:9" s="60" customFormat="1" x14ac:dyDescent="0.3">
      <c r="A265" s="71"/>
      <c r="B265" s="99"/>
      <c r="C265" s="66"/>
      <c r="D265" s="72"/>
      <c r="E265" s="68"/>
      <c r="F265" s="69"/>
      <c r="G265" s="72"/>
      <c r="H265" s="127" t="str">
        <f t="shared" si="10"/>
        <v/>
      </c>
      <c r="I265" s="61"/>
    </row>
    <row r="266" spans="1:9" s="60" customFormat="1" x14ac:dyDescent="0.3">
      <c r="A266" s="65" t="s">
        <v>658</v>
      </c>
      <c r="B266" s="181" t="s">
        <v>217</v>
      </c>
      <c r="C266" s="66"/>
      <c r="D266" s="72"/>
      <c r="E266" s="68"/>
      <c r="F266" s="69"/>
      <c r="G266" s="72"/>
      <c r="H266" s="127" t="str">
        <f t="shared" si="10"/>
        <v/>
      </c>
      <c r="I266" s="61"/>
    </row>
    <row r="267" spans="1:9" s="60" customFormat="1" ht="27.6" x14ac:dyDescent="0.3">
      <c r="A267" s="71" t="s">
        <v>659</v>
      </c>
      <c r="B267" s="99" t="s">
        <v>640</v>
      </c>
      <c r="C267" s="66"/>
      <c r="D267" s="72">
        <v>1</v>
      </c>
      <c r="E267" s="68" t="s">
        <v>51</v>
      </c>
      <c r="F267" s="69"/>
      <c r="G267" s="72"/>
      <c r="H267" s="127">
        <f t="shared" si="10"/>
        <v>0</v>
      </c>
      <c r="I267" s="61"/>
    </row>
    <row r="268" spans="1:9" s="60" customFormat="1" x14ac:dyDescent="0.3">
      <c r="A268" s="65"/>
      <c r="B268" s="99"/>
      <c r="C268" s="66"/>
      <c r="D268" s="67"/>
      <c r="E268" s="68"/>
      <c r="F268" s="69"/>
      <c r="G268" s="72"/>
      <c r="H268" s="70"/>
      <c r="I268" s="61"/>
    </row>
    <row r="269" spans="1:9" s="49" customFormat="1" x14ac:dyDescent="0.25">
      <c r="A269" s="62" t="s">
        <v>660</v>
      </c>
      <c r="B269" s="63" t="s">
        <v>221</v>
      </c>
      <c r="C269" s="26"/>
      <c r="D269" s="39"/>
      <c r="E269" s="40"/>
      <c r="F269" s="29"/>
      <c r="G269" s="29"/>
      <c r="H269" s="122">
        <f>SUM(H250:H268)</f>
        <v>0</v>
      </c>
      <c r="I269" s="64"/>
    </row>
    <row r="270" spans="1:9" s="49" customFormat="1" x14ac:dyDescent="0.25">
      <c r="A270" s="62"/>
      <c r="B270" s="63" t="s">
        <v>222</v>
      </c>
      <c r="C270" s="26"/>
      <c r="D270" s="89"/>
      <c r="E270" s="40"/>
      <c r="F270" s="29"/>
      <c r="G270" s="29"/>
      <c r="H270" s="30"/>
      <c r="I270" s="64"/>
    </row>
    <row r="271" spans="1:9" s="60" customFormat="1" x14ac:dyDescent="0.3">
      <c r="A271" s="90"/>
      <c r="B271" s="99"/>
      <c r="C271" s="66"/>
      <c r="D271" s="69"/>
      <c r="E271" s="68"/>
      <c r="F271" s="69"/>
      <c r="G271" s="72"/>
      <c r="H271" s="70"/>
      <c r="I271" s="61"/>
    </row>
    <row r="272" spans="1:9" x14ac:dyDescent="0.3">
      <c r="A272" s="465" t="s">
        <v>223</v>
      </c>
      <c r="B272" s="458" t="s">
        <v>1161</v>
      </c>
      <c r="C272" s="459"/>
      <c r="D272" s="460">
        <v>1</v>
      </c>
      <c r="E272" s="461" t="s">
        <v>51</v>
      </c>
      <c r="F272" s="462"/>
      <c r="G272" s="460"/>
      <c r="H272" s="414">
        <f t="shared" ref="H272:H276" si="11">+IF(D272="","",(D272*F272+D272*G272))</f>
        <v>0</v>
      </c>
      <c r="I272" s="464"/>
    </row>
    <row r="273" spans="1:9" x14ac:dyDescent="0.3">
      <c r="A273" s="465"/>
      <c r="B273" s="458"/>
      <c r="C273" s="459"/>
      <c r="D273" s="460"/>
      <c r="E273" s="461"/>
      <c r="F273" s="462"/>
      <c r="G273" s="460"/>
      <c r="H273" s="414" t="str">
        <f t="shared" si="11"/>
        <v/>
      </c>
      <c r="I273" s="464"/>
    </row>
    <row r="274" spans="1:9" s="23" customFormat="1" ht="41.4" x14ac:dyDescent="0.3">
      <c r="A274" s="465" t="s">
        <v>224</v>
      </c>
      <c r="B274" s="466" t="s">
        <v>1167</v>
      </c>
      <c r="C274" s="123"/>
      <c r="D274" s="124">
        <v>3</v>
      </c>
      <c r="E274" s="125" t="s">
        <v>61</v>
      </c>
      <c r="F274" s="126"/>
      <c r="G274" s="126"/>
      <c r="H274" s="463">
        <f t="shared" si="11"/>
        <v>0</v>
      </c>
      <c r="I274" s="24"/>
    </row>
    <row r="275" spans="1:9" s="23" customFormat="1" x14ac:dyDescent="0.3">
      <c r="A275" s="465"/>
      <c r="B275" s="466"/>
      <c r="C275" s="123"/>
      <c r="D275" s="124"/>
      <c r="E275" s="125"/>
      <c r="F275" s="126"/>
      <c r="G275" s="126"/>
      <c r="H275" s="463" t="str">
        <f t="shared" si="11"/>
        <v/>
      </c>
      <c r="I275" s="24"/>
    </row>
    <row r="276" spans="1:9" s="23" customFormat="1" ht="41.4" x14ac:dyDescent="0.3">
      <c r="A276" s="465" t="s">
        <v>225</v>
      </c>
      <c r="B276" s="466" t="s">
        <v>1163</v>
      </c>
      <c r="C276" s="123"/>
      <c r="D276" s="124">
        <v>1</v>
      </c>
      <c r="E276" s="125" t="s">
        <v>1164</v>
      </c>
      <c r="F276" s="126"/>
      <c r="G276" s="126"/>
      <c r="H276" s="463">
        <f t="shared" si="11"/>
        <v>0</v>
      </c>
      <c r="I276" s="24"/>
    </row>
    <row r="277" spans="1:9" s="23" customFormat="1" x14ac:dyDescent="0.3">
      <c r="A277" s="465"/>
      <c r="B277" s="466"/>
      <c r="C277" s="123"/>
      <c r="D277" s="124"/>
      <c r="E277" s="125"/>
      <c r="F277" s="126"/>
      <c r="G277" s="126"/>
      <c r="H277" s="463"/>
      <c r="I277" s="24"/>
    </row>
    <row r="278" spans="1:9" s="23" customFormat="1" x14ac:dyDescent="0.3">
      <c r="A278" s="465" t="s">
        <v>226</v>
      </c>
      <c r="B278" s="467" t="s">
        <v>1165</v>
      </c>
      <c r="C278" s="123"/>
      <c r="D278" s="124">
        <v>3</v>
      </c>
      <c r="E278" s="125" t="s">
        <v>61</v>
      </c>
      <c r="F278" s="126"/>
      <c r="G278" s="126"/>
      <c r="H278" s="463"/>
      <c r="I278" s="24"/>
    </row>
    <row r="279" spans="1:9" s="60" customFormat="1" x14ac:dyDescent="0.3">
      <c r="A279" s="65"/>
      <c r="B279" s="99"/>
      <c r="C279" s="66"/>
      <c r="D279" s="72"/>
      <c r="E279" s="68"/>
      <c r="F279" s="69"/>
      <c r="G279" s="72"/>
      <c r="H279" s="127" t="str">
        <f t="shared" ref="H279" si="12">+IF(D279="","",(D279*F279+D279*G279))</f>
        <v/>
      </c>
      <c r="I279" s="61"/>
    </row>
    <row r="280" spans="1:9" s="49" customFormat="1" x14ac:dyDescent="0.25">
      <c r="A280" s="62" t="s">
        <v>1168</v>
      </c>
      <c r="B280" s="63" t="s">
        <v>227</v>
      </c>
      <c r="C280" s="26"/>
      <c r="D280" s="89"/>
      <c r="E280" s="40"/>
      <c r="F280" s="29"/>
      <c r="G280" s="29"/>
      <c r="H280" s="121">
        <f>SUM(H271:H279)</f>
        <v>0</v>
      </c>
      <c r="I280" s="64"/>
    </row>
    <row r="281" spans="1:9" s="49" customFormat="1" x14ac:dyDescent="0.25">
      <c r="A281" s="62"/>
      <c r="B281" s="63" t="s">
        <v>228</v>
      </c>
      <c r="C281" s="26"/>
      <c r="D281" s="39"/>
      <c r="E281" s="40"/>
      <c r="F281" s="29"/>
      <c r="G281" s="29"/>
      <c r="H281" s="30"/>
      <c r="I281" s="64"/>
    </row>
    <row r="282" spans="1:9" s="60" customFormat="1" x14ac:dyDescent="0.3">
      <c r="A282" s="90"/>
      <c r="B282" s="445"/>
      <c r="C282" s="66"/>
      <c r="D282" s="67"/>
      <c r="E282" s="68"/>
      <c r="F282" s="69"/>
      <c r="G282" s="72"/>
      <c r="H282" s="127" t="str">
        <f t="shared" ref="H282:H307" si="13">+IF(D282="","",(D282*F282+D282*G282))</f>
        <v/>
      </c>
      <c r="I282" s="61"/>
    </row>
    <row r="283" spans="1:9" s="60" customFormat="1" x14ac:dyDescent="0.3">
      <c r="A283" s="65" t="s">
        <v>229</v>
      </c>
      <c r="B283" s="181" t="s">
        <v>68</v>
      </c>
      <c r="C283" s="66"/>
      <c r="D283" s="72"/>
      <c r="E283" s="68"/>
      <c r="F283" s="69"/>
      <c r="G283" s="72"/>
      <c r="H283" s="127" t="str">
        <f t="shared" si="13"/>
        <v/>
      </c>
      <c r="I283" s="61"/>
    </row>
    <row r="284" spans="1:9" s="60" customFormat="1" x14ac:dyDescent="0.3">
      <c r="A284" s="98" t="s">
        <v>230</v>
      </c>
      <c r="B284" s="99" t="str">
        <f>B8</f>
        <v>BILL NO. 01 - WATER DISTRIBUTION NETWORK - PIPES AND FITTINGS</v>
      </c>
      <c r="C284" s="66"/>
      <c r="D284" s="72"/>
      <c r="E284" s="68"/>
      <c r="F284" s="69"/>
      <c r="G284" s="72"/>
      <c r="H284" s="127" t="str">
        <f t="shared" si="13"/>
        <v/>
      </c>
      <c r="I284" s="61"/>
    </row>
    <row r="285" spans="1:9" s="60" customFormat="1" x14ac:dyDescent="0.3">
      <c r="A285" s="98" t="s">
        <v>231</v>
      </c>
      <c r="B285" s="99" t="str">
        <f>B41</f>
        <v>BILL NO. 02 - RAIN WATER COLLECTION AND CONVEYANCE</v>
      </c>
      <c r="C285" s="66"/>
      <c r="D285" s="72"/>
      <c r="E285" s="68"/>
      <c r="F285" s="69"/>
      <c r="G285" s="72"/>
      <c r="H285" s="127" t="str">
        <f t="shared" si="13"/>
        <v/>
      </c>
      <c r="I285" s="61"/>
    </row>
    <row r="286" spans="1:9" s="60" customFormat="1" x14ac:dyDescent="0.3">
      <c r="A286" s="98" t="s">
        <v>232</v>
      </c>
      <c r="B286" s="99" t="str">
        <f>B78</f>
        <v>BILL NO. 03 - CUSTOMER CONNECTIONS</v>
      </c>
      <c r="C286" s="66"/>
      <c r="D286" s="72"/>
      <c r="E286" s="68"/>
      <c r="F286" s="69"/>
      <c r="G286" s="72"/>
      <c r="H286" s="127" t="str">
        <f t="shared" si="13"/>
        <v/>
      </c>
      <c r="I286" s="61"/>
    </row>
    <row r="287" spans="1:9" s="60" customFormat="1" x14ac:dyDescent="0.3">
      <c r="A287" s="98" t="s">
        <v>233</v>
      </c>
      <c r="B287" s="99" t="str">
        <f>B90</f>
        <v>BILL NO. 04 - WATER TREATMENT PLANT (WTP) FACILITY WORKS</v>
      </c>
      <c r="C287" s="66"/>
      <c r="D287" s="72"/>
      <c r="E287" s="68"/>
      <c r="F287" s="69"/>
      <c r="G287" s="72"/>
      <c r="H287" s="127" t="str">
        <f t="shared" si="13"/>
        <v/>
      </c>
      <c r="I287" s="61"/>
    </row>
    <row r="288" spans="1:9" s="60" customFormat="1" x14ac:dyDescent="0.3">
      <c r="A288" s="98" t="s">
        <v>234</v>
      </c>
      <c r="B288" s="99" t="str">
        <f>B117</f>
        <v xml:space="preserve">BILL NO. 05 - BRINE OUTFALL </v>
      </c>
      <c r="C288" s="66"/>
      <c r="D288" s="72"/>
      <c r="E288" s="68"/>
      <c r="F288" s="69"/>
      <c r="G288" s="72"/>
      <c r="H288" s="127" t="str">
        <f t="shared" si="13"/>
        <v/>
      </c>
      <c r="I288" s="61"/>
    </row>
    <row r="289" spans="1:9" s="60" customFormat="1" x14ac:dyDescent="0.3">
      <c r="A289" s="98" t="s">
        <v>235</v>
      </c>
      <c r="B289" s="99" t="str">
        <f>B130</f>
        <v>BILL NO. 06 - SUPPLY AND INSTALLATION OF PLANTS</v>
      </c>
      <c r="C289" s="66"/>
      <c r="D289" s="72"/>
      <c r="E289" s="68"/>
      <c r="F289" s="69"/>
      <c r="G289" s="72"/>
      <c r="H289" s="127" t="str">
        <f t="shared" si="13"/>
        <v/>
      </c>
      <c r="I289" s="61"/>
    </row>
    <row r="290" spans="1:9" s="60" customFormat="1" x14ac:dyDescent="0.3">
      <c r="A290" s="98" t="s">
        <v>236</v>
      </c>
      <c r="B290" s="99" t="str">
        <f>B145</f>
        <v>BILL NO. 07 - SUPPLY AND INSTALLATION OF PUMPS</v>
      </c>
      <c r="C290" s="66"/>
      <c r="D290" s="72"/>
      <c r="E290" s="68"/>
      <c r="F290" s="69"/>
      <c r="G290" s="72"/>
      <c r="H290" s="127" t="str">
        <f t="shared" si="13"/>
        <v/>
      </c>
      <c r="I290" s="61"/>
    </row>
    <row r="291" spans="1:9" s="60" customFormat="1" x14ac:dyDescent="0.3">
      <c r="A291" s="98" t="s">
        <v>237</v>
      </c>
      <c r="B291" s="99" t="str">
        <f>B172</f>
        <v>BILL NO. 08 - MECHANICAL AND ELECTRICAL WORKS</v>
      </c>
      <c r="C291" s="66"/>
      <c r="D291" s="72"/>
      <c r="E291" s="68"/>
      <c r="F291" s="69"/>
      <c r="G291" s="72"/>
      <c r="H291" s="127" t="str">
        <f t="shared" si="13"/>
        <v/>
      </c>
      <c r="I291" s="61"/>
    </row>
    <row r="292" spans="1:9" s="60" customFormat="1" x14ac:dyDescent="0.3">
      <c r="A292" s="98" t="s">
        <v>238</v>
      </c>
      <c r="B292" s="99" t="str">
        <f>B193</f>
        <v>BILL NO. 09 - PHOTOVOLTAIC GRID CONNECTION</v>
      </c>
      <c r="C292" s="66"/>
      <c r="D292" s="72"/>
      <c r="E292" s="68"/>
      <c r="F292" s="69"/>
      <c r="G292" s="72"/>
      <c r="H292" s="127" t="str">
        <f t="shared" si="13"/>
        <v/>
      </c>
      <c r="I292" s="61"/>
    </row>
    <row r="293" spans="1:9" s="60" customFormat="1" x14ac:dyDescent="0.3">
      <c r="A293" s="98" t="s">
        <v>239</v>
      </c>
      <c r="B293" s="99" t="str">
        <f>B205</f>
        <v>BILL NO. 10 - SUPPLY OF O&amp;M EQUIPMENT AND SPARES</v>
      </c>
      <c r="C293" s="66"/>
      <c r="D293" s="72"/>
      <c r="E293" s="68"/>
      <c r="F293" s="69"/>
      <c r="G293" s="72"/>
      <c r="H293" s="127" t="str">
        <f t="shared" si="13"/>
        <v/>
      </c>
      <c r="I293" s="61"/>
    </row>
    <row r="294" spans="1:9" s="60" customFormat="1" x14ac:dyDescent="0.3">
      <c r="A294" s="98" t="s">
        <v>240</v>
      </c>
      <c r="B294" s="99" t="str">
        <f>B270</f>
        <v>BILL NO. 11 - TESTING AND COMMISSIONING</v>
      </c>
      <c r="C294" s="66"/>
      <c r="D294" s="72"/>
      <c r="E294" s="68"/>
      <c r="F294" s="69"/>
      <c r="G294" s="72"/>
      <c r="H294" s="127" t="str">
        <f t="shared" si="13"/>
        <v/>
      </c>
      <c r="I294" s="61"/>
    </row>
    <row r="295" spans="1:9" s="60" customFormat="1" x14ac:dyDescent="0.3">
      <c r="A295" s="100"/>
      <c r="B295" s="442"/>
      <c r="C295" s="66"/>
      <c r="D295" s="72"/>
      <c r="E295" s="68"/>
      <c r="F295" s="69"/>
      <c r="G295" s="72"/>
      <c r="H295" s="127" t="str">
        <f t="shared" si="13"/>
        <v/>
      </c>
      <c r="I295" s="61"/>
    </row>
    <row r="296" spans="1:9" s="60" customFormat="1" x14ac:dyDescent="0.3">
      <c r="A296" s="65" t="s">
        <v>241</v>
      </c>
      <c r="B296" s="181" t="s">
        <v>70</v>
      </c>
      <c r="C296" s="66"/>
      <c r="D296" s="72"/>
      <c r="E296" s="68"/>
      <c r="F296" s="69"/>
      <c r="G296" s="72"/>
      <c r="H296" s="127" t="str">
        <f t="shared" si="13"/>
        <v/>
      </c>
      <c r="I296" s="61"/>
    </row>
    <row r="297" spans="1:9" s="60" customFormat="1" x14ac:dyDescent="0.3">
      <c r="A297" s="98" t="s">
        <v>242</v>
      </c>
      <c r="B297" s="99" t="str">
        <f>B8</f>
        <v>BILL NO. 01 - WATER DISTRIBUTION NETWORK - PIPES AND FITTINGS</v>
      </c>
      <c r="C297" s="66"/>
      <c r="D297" s="72"/>
      <c r="E297" s="68"/>
      <c r="F297" s="69"/>
      <c r="G297" s="72"/>
      <c r="H297" s="127" t="str">
        <f t="shared" si="13"/>
        <v/>
      </c>
      <c r="I297" s="61"/>
    </row>
    <row r="298" spans="1:9" s="60" customFormat="1" x14ac:dyDescent="0.3">
      <c r="A298" s="98" t="s">
        <v>243</v>
      </c>
      <c r="B298" s="99" t="str">
        <f>B41</f>
        <v>BILL NO. 02 - RAIN WATER COLLECTION AND CONVEYANCE</v>
      </c>
      <c r="C298" s="66"/>
      <c r="D298" s="72"/>
      <c r="E298" s="68"/>
      <c r="F298" s="69"/>
      <c r="G298" s="72"/>
      <c r="H298" s="127" t="str">
        <f t="shared" si="13"/>
        <v/>
      </c>
      <c r="I298" s="61"/>
    </row>
    <row r="299" spans="1:9" s="60" customFormat="1" x14ac:dyDescent="0.3">
      <c r="A299" s="98" t="s">
        <v>244</v>
      </c>
      <c r="B299" s="99" t="str">
        <f>B78</f>
        <v>BILL NO. 03 - CUSTOMER CONNECTIONS</v>
      </c>
      <c r="C299" s="66"/>
      <c r="D299" s="72"/>
      <c r="E299" s="68"/>
      <c r="F299" s="69"/>
      <c r="G299" s="72"/>
      <c r="H299" s="127" t="str">
        <f t="shared" si="13"/>
        <v/>
      </c>
      <c r="I299" s="61"/>
    </row>
    <row r="300" spans="1:9" s="60" customFormat="1" x14ac:dyDescent="0.3">
      <c r="A300" s="98" t="s">
        <v>245</v>
      </c>
      <c r="B300" s="99" t="str">
        <f>B90</f>
        <v>BILL NO. 04 - WATER TREATMENT PLANT (WTP) FACILITY WORKS</v>
      </c>
      <c r="C300" s="66"/>
      <c r="D300" s="72"/>
      <c r="E300" s="68"/>
      <c r="F300" s="69"/>
      <c r="G300" s="72"/>
      <c r="H300" s="127" t="str">
        <f t="shared" si="13"/>
        <v/>
      </c>
      <c r="I300" s="61"/>
    </row>
    <row r="301" spans="1:9" s="60" customFormat="1" x14ac:dyDescent="0.3">
      <c r="A301" s="98" t="s">
        <v>246</v>
      </c>
      <c r="B301" s="99" t="str">
        <f>B117</f>
        <v xml:space="preserve">BILL NO. 05 - BRINE OUTFALL </v>
      </c>
      <c r="C301" s="66"/>
      <c r="D301" s="72"/>
      <c r="E301" s="68"/>
      <c r="F301" s="69"/>
      <c r="G301" s="72"/>
      <c r="H301" s="127" t="str">
        <f t="shared" si="13"/>
        <v/>
      </c>
      <c r="I301" s="61"/>
    </row>
    <row r="302" spans="1:9" s="60" customFormat="1" x14ac:dyDescent="0.3">
      <c r="A302" s="98" t="s">
        <v>247</v>
      </c>
      <c r="B302" s="99" t="str">
        <f>B130</f>
        <v>BILL NO. 06 - SUPPLY AND INSTALLATION OF PLANTS</v>
      </c>
      <c r="C302" s="66"/>
      <c r="D302" s="72"/>
      <c r="E302" s="68"/>
      <c r="F302" s="69"/>
      <c r="G302" s="72"/>
      <c r="H302" s="127" t="str">
        <f t="shared" si="13"/>
        <v/>
      </c>
      <c r="I302" s="61"/>
    </row>
    <row r="303" spans="1:9" s="60" customFormat="1" x14ac:dyDescent="0.3">
      <c r="A303" s="98" t="s">
        <v>248</v>
      </c>
      <c r="B303" s="99" t="str">
        <f>B145</f>
        <v>BILL NO. 07 - SUPPLY AND INSTALLATION OF PUMPS</v>
      </c>
      <c r="C303" s="66"/>
      <c r="D303" s="72"/>
      <c r="E303" s="68"/>
      <c r="F303" s="69"/>
      <c r="G303" s="72"/>
      <c r="H303" s="127" t="str">
        <f t="shared" si="13"/>
        <v/>
      </c>
      <c r="I303" s="61"/>
    </row>
    <row r="304" spans="1:9" s="60" customFormat="1" x14ac:dyDescent="0.3">
      <c r="A304" s="98" t="s">
        <v>249</v>
      </c>
      <c r="B304" s="99" t="str">
        <f>B172</f>
        <v>BILL NO. 08 - MECHANICAL AND ELECTRICAL WORKS</v>
      </c>
      <c r="C304" s="66"/>
      <c r="D304" s="72"/>
      <c r="E304" s="68"/>
      <c r="F304" s="69"/>
      <c r="G304" s="72"/>
      <c r="H304" s="127" t="str">
        <f t="shared" si="13"/>
        <v/>
      </c>
      <c r="I304" s="61"/>
    </row>
    <row r="305" spans="1:9" s="60" customFormat="1" x14ac:dyDescent="0.3">
      <c r="A305" s="98" t="s">
        <v>250</v>
      </c>
      <c r="B305" s="99" t="str">
        <f>B193</f>
        <v>BILL NO. 09 - PHOTOVOLTAIC GRID CONNECTION</v>
      </c>
      <c r="C305" s="66"/>
      <c r="D305" s="72"/>
      <c r="E305" s="68"/>
      <c r="F305" s="69"/>
      <c r="G305" s="72"/>
      <c r="H305" s="127" t="str">
        <f t="shared" si="13"/>
        <v/>
      </c>
      <c r="I305" s="61"/>
    </row>
    <row r="306" spans="1:9" s="60" customFormat="1" x14ac:dyDescent="0.3">
      <c r="A306" s="98" t="s">
        <v>251</v>
      </c>
      <c r="B306" s="99" t="str">
        <f>B205</f>
        <v>BILL NO. 10 - SUPPLY OF O&amp;M EQUIPMENT AND SPARES</v>
      </c>
      <c r="C306" s="66"/>
      <c r="D306" s="72"/>
      <c r="E306" s="68"/>
      <c r="F306" s="69"/>
      <c r="G306" s="72"/>
      <c r="H306" s="127" t="str">
        <f t="shared" si="13"/>
        <v/>
      </c>
      <c r="I306" s="61"/>
    </row>
    <row r="307" spans="1:9" s="60" customFormat="1" x14ac:dyDescent="0.3">
      <c r="A307" s="98" t="s">
        <v>252</v>
      </c>
      <c r="B307" s="99" t="str">
        <f>B270</f>
        <v>BILL NO. 11 - TESTING AND COMMISSIONING</v>
      </c>
      <c r="C307" s="66"/>
      <c r="D307" s="72"/>
      <c r="E307" s="68"/>
      <c r="F307" s="69"/>
      <c r="G307" s="72"/>
      <c r="H307" s="127" t="str">
        <f t="shared" si="13"/>
        <v/>
      </c>
      <c r="I307" s="61"/>
    </row>
    <row r="308" spans="1:9" s="60" customFormat="1" x14ac:dyDescent="0.3">
      <c r="A308" s="65"/>
      <c r="B308" s="442"/>
      <c r="C308" s="66"/>
      <c r="D308" s="72"/>
      <c r="E308" s="68"/>
      <c r="F308" s="69"/>
      <c r="G308" s="72"/>
      <c r="H308" s="70"/>
      <c r="I308" s="61"/>
    </row>
    <row r="309" spans="1:9" s="49" customFormat="1" x14ac:dyDescent="0.25">
      <c r="A309" s="62" t="s">
        <v>253</v>
      </c>
      <c r="B309" s="63" t="s">
        <v>254</v>
      </c>
      <c r="C309" s="26"/>
      <c r="D309" s="39"/>
      <c r="E309" s="40"/>
      <c r="F309" s="29"/>
      <c r="G309" s="29"/>
      <c r="H309" s="122">
        <f>SUM(H282:H308)</f>
        <v>0</v>
      </c>
      <c r="I309" s="64"/>
    </row>
  </sheetData>
  <phoneticPr fontId="17" type="noConversion"/>
  <pageMargins left="0.7" right="0.7" top="0.75" bottom="0.75" header="0.3" footer="0.3"/>
  <pageSetup paperSize="9" scale="66" fitToHeight="0" orientation="portrait" r:id="rId1"/>
  <headerFooter>
    <oddFooter>&amp;R&amp;P</oddFooter>
  </headerFooter>
  <rowBreaks count="8" manualBreakCount="8">
    <brk id="40" max="7" man="1"/>
    <brk id="77" max="7" man="1"/>
    <brk id="89" max="7" man="1"/>
    <brk id="116" max="7" man="1"/>
    <brk id="144" max="7" man="1"/>
    <brk id="171" max="7" man="1"/>
    <brk id="204" max="7" man="1"/>
    <brk id="245"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28"/>
  <sheetViews>
    <sheetView showGridLines="0" showWhiteSpace="0" view="pageBreakPreview" zoomScaleNormal="100" zoomScaleSheetLayoutView="100" workbookViewId="0">
      <selection activeCell="J12" sqref="J12"/>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06"/>
      <c r="B1" s="206"/>
      <c r="C1" s="206"/>
      <c r="D1" s="206"/>
      <c r="E1" s="205"/>
    </row>
    <row r="2" spans="1:6" ht="15.6" x14ac:dyDescent="0.3">
      <c r="A2" s="485" t="s">
        <v>0</v>
      </c>
      <c r="B2" s="486"/>
      <c r="C2" s="486"/>
      <c r="D2" s="486"/>
      <c r="E2" s="486"/>
      <c r="F2" s="486"/>
    </row>
    <row r="3" spans="1:6" ht="18" x14ac:dyDescent="0.3">
      <c r="A3" s="487" t="str">
        <f>'Cover Page'!A16:I16</f>
        <v>WATER SUPPLY &amp; SEWERAGE SYSTEM IN L.KUNAHANDHOO</v>
      </c>
      <c r="B3" s="488"/>
      <c r="C3" s="488"/>
      <c r="D3" s="488"/>
      <c r="E3" s="488"/>
      <c r="F3" s="488"/>
    </row>
    <row r="4" spans="1:6" ht="18" x14ac:dyDescent="0.3">
      <c r="A4" s="487" t="str">
        <f>+'04 Administration Building'!A3</f>
        <v>04 ADMINISTRATION BUILDING</v>
      </c>
      <c r="B4" s="488"/>
      <c r="C4" s="488"/>
      <c r="D4" s="488"/>
      <c r="E4" s="488"/>
      <c r="F4" s="488"/>
    </row>
    <row r="6" spans="1:6" x14ac:dyDescent="0.3">
      <c r="A6" s="207"/>
      <c r="B6" s="208"/>
      <c r="C6" s="208"/>
      <c r="D6" s="208"/>
    </row>
    <row r="7" spans="1:6" ht="30.75" customHeight="1" x14ac:dyDescent="0.3">
      <c r="A7" s="207"/>
      <c r="B7" s="475" t="s">
        <v>1</v>
      </c>
      <c r="C7" s="477"/>
      <c r="D7" s="479" t="s">
        <v>2</v>
      </c>
      <c r="E7" s="477" t="s">
        <v>3</v>
      </c>
    </row>
    <row r="8" spans="1:6" x14ac:dyDescent="0.3">
      <c r="A8" s="207"/>
      <c r="B8" s="476"/>
      <c r="C8" s="478"/>
      <c r="D8" s="480"/>
      <c r="E8" s="481"/>
    </row>
    <row r="9" spans="1:6" x14ac:dyDescent="0.3">
      <c r="A9" s="207"/>
      <c r="B9" s="2"/>
      <c r="C9" s="3"/>
      <c r="D9" s="4"/>
      <c r="E9" s="5"/>
    </row>
    <row r="10" spans="1:6" x14ac:dyDescent="0.3">
      <c r="A10" s="207"/>
      <c r="B10" s="84" t="str">
        <f>'04 Administration Building'!B8:E8</f>
        <v>BILL NO. 01 - PRELIMINARIES</v>
      </c>
      <c r="C10" s="3"/>
      <c r="D10" s="4">
        <f>'04 Administration Building'!G28</f>
        <v>0</v>
      </c>
      <c r="E10" s="5"/>
    </row>
    <row r="11" spans="1:6" x14ac:dyDescent="0.3">
      <c r="A11" s="207"/>
      <c r="B11" s="84" t="str">
        <f>'04 Administration Building'!B29:E29</f>
        <v>BILL NO. 02 - WORKS BELOW GROUND</v>
      </c>
      <c r="C11" s="3"/>
      <c r="D11" s="8">
        <f>'04 Administration Building'!G45</f>
        <v>0</v>
      </c>
      <c r="E11" s="5"/>
    </row>
    <row r="12" spans="1:6" ht="16.5" customHeight="1" x14ac:dyDescent="0.3">
      <c r="A12" s="207"/>
      <c r="B12" s="84" t="str">
        <f>'04 Administration Building'!B46:E46</f>
        <v>BILL NO. 03 - CONCRETE WORKS</v>
      </c>
      <c r="C12" s="3"/>
      <c r="D12" s="8">
        <f>'04 Administration Building'!G118</f>
        <v>0</v>
      </c>
      <c r="E12" s="5"/>
    </row>
    <row r="13" spans="1:6" ht="16.5" customHeight="1" x14ac:dyDescent="0.3">
      <c r="A13" s="207"/>
      <c r="B13" s="84" t="str">
        <f>'04 Administration Building'!B119:E119</f>
        <v>BILL NO. 04 - METAL AND CARPENTRY WORKS</v>
      </c>
      <c r="C13" s="3"/>
      <c r="D13" s="8">
        <f>'04 Administration Building'!G140</f>
        <v>0</v>
      </c>
      <c r="E13" s="5"/>
    </row>
    <row r="14" spans="1:6" x14ac:dyDescent="0.3">
      <c r="A14" s="207"/>
      <c r="B14" s="84" t="str">
        <f>'04 Administration Building'!B141:E141</f>
        <v xml:space="preserve">BILL NO. 05 - MASONRY AND PLASTERING </v>
      </c>
      <c r="C14" s="3"/>
      <c r="D14" s="8">
        <f>'04 Administration Building'!G160</f>
        <v>0</v>
      </c>
      <c r="E14" s="5"/>
    </row>
    <row r="15" spans="1:6" x14ac:dyDescent="0.3">
      <c r="A15" s="207"/>
      <c r="B15" s="84" t="str">
        <f>'04 Administration Building'!B161:E161</f>
        <v>BILL NO. 06 - DOOR AND WINDOW SCHEDULE</v>
      </c>
      <c r="C15" s="3"/>
      <c r="D15" s="8">
        <f>'04 Administration Building'!G178</f>
        <v>0</v>
      </c>
      <c r="E15" s="5"/>
    </row>
    <row r="16" spans="1:6" x14ac:dyDescent="0.3">
      <c r="A16" s="207"/>
      <c r="B16" s="84" t="str">
        <f>'04 Administration Building'!B179:E179</f>
        <v>BILL NO. 07 - PAINTING</v>
      </c>
      <c r="C16" s="3"/>
      <c r="D16" s="8">
        <f>'04 Administration Building'!G193</f>
        <v>0</v>
      </c>
      <c r="E16" s="5"/>
    </row>
    <row r="17" spans="1:5" ht="16.5" customHeight="1" x14ac:dyDescent="0.3">
      <c r="A17" s="207"/>
      <c r="B17" s="84" t="str">
        <f>'04 Administration Building'!B194:E194</f>
        <v>BILL NO. 08 - FLOOR FINISHES</v>
      </c>
      <c r="C17" s="3"/>
      <c r="D17" s="8">
        <f>'04 Administration Building'!G206</f>
        <v>0</v>
      </c>
      <c r="E17" s="5"/>
    </row>
    <row r="18" spans="1:5" ht="16.5" customHeight="1" x14ac:dyDescent="0.3">
      <c r="A18" s="207"/>
      <c r="B18" s="84" t="str">
        <f>'04 Administration Building'!B207:E207</f>
        <v>BILL NO. 09 - HYDRAULICS AND DRAINAGE</v>
      </c>
      <c r="C18" s="3"/>
      <c r="D18" s="8">
        <f>'04 Administration Building'!G233</f>
        <v>0</v>
      </c>
      <c r="E18" s="5"/>
    </row>
    <row r="19" spans="1:5" ht="16.5" customHeight="1" x14ac:dyDescent="0.3">
      <c r="A19" s="207"/>
      <c r="B19" s="84" t="str">
        <f>'04 Administration Building'!B234:E234</f>
        <v>BILL NO. 10 - ELECTRICAL INSTALLATIONS</v>
      </c>
      <c r="C19" s="3"/>
      <c r="D19" s="8">
        <f>'04 Administration Building'!G275</f>
        <v>0</v>
      </c>
      <c r="E19" s="5"/>
    </row>
    <row r="20" spans="1:5" x14ac:dyDescent="0.3">
      <c r="A20" s="207"/>
      <c r="B20" s="84" t="str">
        <f>'04 Administration Building'!B276:E276</f>
        <v>BILL NO. 11 - FIRE DETECTION AND PROTECTION</v>
      </c>
      <c r="C20" s="3"/>
      <c r="D20" s="8">
        <f>'04 Administration Building'!G299</f>
        <v>0</v>
      </c>
      <c r="E20" s="5"/>
    </row>
    <row r="21" spans="1:5" ht="16.5" customHeight="1" x14ac:dyDescent="0.3">
      <c r="A21" s="207"/>
      <c r="B21" s="84" t="str">
        <f>'04 Administration Building'!B300:E300</f>
        <v>BILL NO. 12 - MECHANICAL SYSTEMS</v>
      </c>
      <c r="C21" s="3"/>
      <c r="D21" s="8">
        <f>'04 Administration Building'!G311</f>
        <v>0</v>
      </c>
      <c r="E21" s="5"/>
    </row>
    <row r="22" spans="1:5" x14ac:dyDescent="0.3">
      <c r="A22" s="207"/>
      <c r="B22" s="84" t="str">
        <f>'04 Administration Building'!B312:G312</f>
        <v>BILL NO. 13 - PARKING SHED WORKS</v>
      </c>
      <c r="C22" s="3"/>
      <c r="D22" s="8">
        <f>'04 Administration Building'!G399</f>
        <v>0</v>
      </c>
      <c r="E22" s="5"/>
    </row>
    <row r="23" spans="1:5" x14ac:dyDescent="0.3">
      <c r="A23" s="207"/>
      <c r="B23" s="84" t="str">
        <f>'04 Administration Building'!B400:G400</f>
        <v>BILL NO. 14 - COMPOUND AND BOUNDARY WALL</v>
      </c>
      <c r="C23" s="3"/>
      <c r="D23" s="8">
        <f>'04 Administration Building'!G528</f>
        <v>0</v>
      </c>
      <c r="E23" s="5"/>
    </row>
    <row r="24" spans="1:5" x14ac:dyDescent="0.3">
      <c r="A24" s="207"/>
      <c r="B24" s="84" t="str">
        <f>'04 Administration Building'!B529:E529</f>
        <v>BILL NO. 15 - ADDITIONS</v>
      </c>
      <c r="C24" s="3"/>
      <c r="D24" s="8">
        <f>'04 Administration Building'!G544</f>
        <v>0</v>
      </c>
      <c r="E24" s="5"/>
    </row>
    <row r="25" spans="1:5" x14ac:dyDescent="0.3">
      <c r="A25" s="207"/>
      <c r="B25" s="84" t="str">
        <f>'04 Administration Building'!B545:E545</f>
        <v>BILL NO. 16- OMISSIONS</v>
      </c>
      <c r="C25" s="3"/>
      <c r="D25" s="8">
        <f>'04 Administration Building'!G565</f>
        <v>0</v>
      </c>
      <c r="E25" s="5"/>
    </row>
    <row r="26" spans="1:5" ht="30.75" customHeight="1" x14ac:dyDescent="0.3">
      <c r="A26" s="207"/>
      <c r="B26" s="84"/>
      <c r="C26" s="3"/>
      <c r="D26" s="8"/>
      <c r="E26" s="5"/>
    </row>
    <row r="27" spans="1:5" ht="44.25" customHeight="1" x14ac:dyDescent="0.3">
      <c r="A27" s="207"/>
      <c r="B27" s="10" t="s">
        <v>6</v>
      </c>
      <c r="C27" s="11"/>
      <c r="D27" s="12">
        <f>SUM(D10:D26)</f>
        <v>0</v>
      </c>
      <c r="E27" s="394"/>
    </row>
    <row r="28" spans="1:5" s="340" customFormat="1" ht="44.25" customHeight="1" x14ac:dyDescent="0.3">
      <c r="A28" s="391"/>
      <c r="B28" s="392"/>
      <c r="C28" s="392"/>
      <c r="D28" s="393"/>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59"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2021-01-17T09:17:12Z</cp:lastPrinted>
  <dcterms:created xsi:type="dcterms:W3CDTF">2020-08-23T11:17:24Z</dcterms:created>
  <dcterms:modified xsi:type="dcterms:W3CDTF">2021-02-09T20:39:36Z</dcterms:modified>
</cp:coreProperties>
</file>