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WATERCARE\Ongoing 4 Islands\BOQ of 4 Islands\Revised_BoQ (Dec-vFinal)\"/>
    </mc:Choice>
  </mc:AlternateContent>
  <bookViews>
    <workbookView xWindow="0" yWindow="0" windowWidth="15480" windowHeight="7752" tabRatio="907" activeTab="2"/>
  </bookViews>
  <sheets>
    <sheet name="Summary_BOQ_WSP Nolhivaranfaru" sheetId="25" r:id="rId1"/>
    <sheet name="1.1-Valve Specials" sheetId="9" state="hidden" r:id="rId2"/>
    <sheet name="BOQ.-WSP Nolhivaranfaru"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'BOQ.-WSP Nolhivaranfaru'!$A$3:$D$3</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Nolhivaranfaru'!$A$1:$G$399</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Nolhivaranfaru'!$1:$3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62913" concurrentCalc="0"/>
</workbook>
</file>

<file path=xl/calcChain.xml><?xml version="1.0" encoding="utf-8"?>
<calcChain xmlns="http://schemas.openxmlformats.org/spreadsheetml/2006/main">
  <c r="D455" i="3" l="1"/>
  <c r="D452" i="3"/>
  <c r="D451" i="3"/>
  <c r="D435" i="3"/>
  <c r="D437" i="3"/>
  <c r="D449" i="3"/>
  <c r="D443" i="3"/>
  <c r="D442" i="3"/>
  <c r="D434" i="3"/>
  <c r="D429" i="3"/>
  <c r="D430" i="3"/>
  <c r="D424" i="3"/>
  <c r="D425" i="3"/>
  <c r="D419" i="3"/>
  <c r="D420" i="3"/>
  <c r="D415" i="3"/>
  <c r="D413" i="3"/>
  <c r="D416" i="3"/>
  <c r="D414" i="3"/>
  <c r="C24" i="25"/>
  <c r="B24" i="25"/>
  <c r="A24" i="25"/>
  <c r="C23" i="25"/>
  <c r="B23" i="25"/>
  <c r="A23" i="25"/>
  <c r="C22" i="25"/>
  <c r="B22" i="25"/>
  <c r="A22" i="25"/>
  <c r="C21" i="25"/>
  <c r="B21" i="25"/>
  <c r="A21" i="25"/>
  <c r="C20" i="25"/>
  <c r="B20" i="25"/>
  <c r="A20" i="25"/>
  <c r="C19" i="25"/>
  <c r="B19" i="25"/>
  <c r="A19" i="25"/>
  <c r="C18" i="25"/>
  <c r="B18" i="25"/>
  <c r="A18" i="25"/>
  <c r="C17" i="25"/>
  <c r="C16" i="25"/>
  <c r="C15" i="25"/>
  <c r="C14" i="25"/>
  <c r="C13" i="25"/>
  <c r="C12" i="25"/>
  <c r="C11" i="25"/>
  <c r="C10" i="25"/>
  <c r="C9" i="25"/>
  <c r="C8" i="25"/>
  <c r="C7" i="25"/>
  <c r="C6" i="25"/>
  <c r="B17" i="25"/>
  <c r="A17" i="25"/>
  <c r="B16" i="25"/>
  <c r="A16" i="25"/>
  <c r="B15" i="25"/>
  <c r="A15" i="25"/>
  <c r="B14" i="25"/>
  <c r="A14" i="25"/>
  <c r="B13" i="25"/>
  <c r="A13" i="25"/>
  <c r="B12" i="25"/>
  <c r="A12" i="25"/>
  <c r="B11" i="25"/>
  <c r="A11" i="25"/>
  <c r="B10" i="25"/>
  <c r="A10" i="25"/>
  <c r="B9" i="25"/>
  <c r="A9" i="25"/>
  <c r="B8" i="25"/>
  <c r="A8" i="25"/>
  <c r="B7" i="25"/>
  <c r="A7" i="25"/>
  <c r="B6" i="25"/>
  <c r="A6" i="25"/>
  <c r="C25"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alcChain>
</file>

<file path=xl/sharedStrings.xml><?xml version="1.0" encoding="utf-8"?>
<sst xmlns="http://schemas.openxmlformats.org/spreadsheetml/2006/main" count="1452" uniqueCount="710">
  <si>
    <t>S. No.</t>
  </si>
  <si>
    <t>Nos.</t>
  </si>
  <si>
    <t>Unit</t>
  </si>
  <si>
    <t>Quantity</t>
  </si>
  <si>
    <t>cum</t>
  </si>
  <si>
    <t>3</t>
  </si>
  <si>
    <t>3.1</t>
  </si>
  <si>
    <t>3.2</t>
  </si>
  <si>
    <t>4</t>
  </si>
  <si>
    <t>sqm</t>
  </si>
  <si>
    <t>BARRICADING</t>
  </si>
  <si>
    <t>m</t>
  </si>
  <si>
    <t>6</t>
  </si>
  <si>
    <t>6.1</t>
  </si>
  <si>
    <t>200 mm</t>
  </si>
  <si>
    <t>250 mm</t>
  </si>
  <si>
    <t>500 mm</t>
  </si>
  <si>
    <t>7</t>
  </si>
  <si>
    <t>7.1</t>
  </si>
  <si>
    <t>No.</t>
  </si>
  <si>
    <t>7.2</t>
  </si>
  <si>
    <t>8</t>
  </si>
  <si>
    <t>8.1</t>
  </si>
  <si>
    <t>8.2</t>
  </si>
  <si>
    <t>Qtl</t>
  </si>
  <si>
    <t>10.1</t>
  </si>
  <si>
    <t>11</t>
  </si>
  <si>
    <t>Reference</t>
  </si>
  <si>
    <t>hectare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</si>
  <si>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</si>
  <si>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</si>
  <si>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</si>
  <si>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</si>
  <si>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</si>
  <si>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</si>
  <si>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</si>
  <si>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</si>
  <si>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</si>
  <si>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</si>
  <si>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</si>
  <si>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</si>
  <si>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</si>
  <si>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</si>
  <si>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</si>
  <si>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</si>
  <si>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</si>
  <si>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</si>
  <si>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</si>
  <si>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</si>
  <si>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</si>
  <si>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</si>
  <si>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</si>
  <si>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</si>
  <si>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</si>
  <si>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</si>
  <si>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</si>
  <si>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</si>
  <si>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</si>
  <si>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</si>
  <si>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</si>
  <si>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</si>
  <si>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</si>
  <si>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</si>
  <si>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</si>
  <si>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</si>
  <si>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</si>
  <si>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</si>
  <si>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</si>
  <si>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</si>
  <si>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</si>
  <si>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</si>
  <si>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</si>
  <si>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</si>
  <si>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</si>
  <si>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</si>
  <si>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</si>
  <si>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</si>
  <si>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</si>
  <si>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</si>
  <si>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</si>
  <si>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</si>
  <si>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</si>
  <si>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</si>
  <si>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</si>
  <si>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EARTH WORK IN EXCAVATION</t>
  </si>
  <si>
    <t>63 mm</t>
  </si>
  <si>
    <t>75 mm</t>
  </si>
  <si>
    <t>160 mm</t>
  </si>
  <si>
    <t>180 mm</t>
  </si>
  <si>
    <t>SAND BEDDING WITH LOCAL SAND</t>
  </si>
  <si>
    <t>80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</si>
  <si>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</si>
  <si>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</si>
  <si>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</si>
  <si>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</si>
  <si>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</si>
  <si>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</si>
  <si>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</si>
  <si>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</si>
  <si>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</si>
  <si>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</si>
  <si>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</si>
  <si>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</si>
  <si>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</si>
  <si>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</si>
  <si>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</si>
  <si>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</si>
  <si>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</si>
  <si>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</si>
  <si>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</si>
  <si>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</si>
  <si>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</si>
  <si>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</si>
  <si>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</si>
  <si>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</si>
  <si>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</si>
  <si>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</si>
  <si>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</si>
  <si>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</si>
  <si>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</si>
  <si>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</si>
  <si>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</si>
  <si>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</si>
  <si>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</si>
  <si>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</si>
  <si>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</si>
  <si>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</si>
  <si>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</si>
  <si>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</si>
  <si>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</si>
  <si>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</si>
  <si>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</si>
  <si>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</si>
  <si>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</si>
  <si>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</si>
  <si>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</si>
  <si>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</si>
  <si>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</si>
  <si>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</si>
  <si>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</si>
  <si>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</si>
  <si>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</si>
  <si>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</si>
  <si>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</si>
  <si>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</si>
  <si>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</si>
  <si>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</si>
  <si>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</si>
  <si>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</si>
  <si>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</si>
  <si>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</si>
  <si>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</si>
  <si>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</si>
  <si>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</si>
  <si>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8.1.1</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</si>
  <si>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</si>
  <si>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</si>
  <si>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</si>
  <si>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</si>
  <si>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</si>
  <si>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</si>
  <si>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</si>
  <si>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</si>
  <si>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</si>
  <si>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</si>
  <si>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</si>
  <si>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</si>
  <si>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Disposal of the remaining soil after the back filling from the available soil to the general garbage yard as approved by the engineer. Spreading the same uniformly as per Specification &amp; drawing and as directed by the Engineer.</t>
  </si>
  <si>
    <t>0 to 0.50 m</t>
  </si>
  <si>
    <t xml:space="preserve">From 0.50 m to 1.00 m </t>
  </si>
  <si>
    <t xml:space="preserve">From 1.00 m to 1.50 m </t>
  </si>
  <si>
    <t>Providing and Placing of granular non plastic sand filling for the sides of the pipe line and up to 100mm above the crown of the pipe including 150 mm bedding below the pipe as per Specification &amp; drawings and as directed by the Engineer.</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</si>
  <si>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</si>
  <si>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</si>
  <si>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</si>
  <si>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</si>
  <si>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</si>
  <si>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6.1.3</t>
  </si>
  <si>
    <t>6.1.4</t>
  </si>
  <si>
    <t>110 mm</t>
  </si>
  <si>
    <t>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meters including removal and disposal of top organic soil not exceeding 150 mm in thickness.</t>
  </si>
  <si>
    <t>3.1.1</t>
  </si>
  <si>
    <t>3.1.2</t>
  </si>
  <si>
    <t>4.1.1</t>
  </si>
  <si>
    <t>9.1.1</t>
  </si>
  <si>
    <t>SUMMARY OF BOQ</t>
  </si>
  <si>
    <t>INDEX</t>
  </si>
  <si>
    <t>I</t>
  </si>
  <si>
    <t>II</t>
  </si>
  <si>
    <t>III</t>
  </si>
  <si>
    <t>IV</t>
  </si>
  <si>
    <t>V</t>
  </si>
  <si>
    <t>VI</t>
  </si>
  <si>
    <t>VII</t>
  </si>
  <si>
    <t xml:space="preserve">AMOUNT </t>
  </si>
  <si>
    <t>CONSTRUCTION OF RCC CHAMBER</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</si>
  <si>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</si>
  <si>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</si>
  <si>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</si>
  <si>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</si>
  <si>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8.1.1.1</t>
  </si>
  <si>
    <t>160 mm dia</t>
  </si>
  <si>
    <t>MISCELLANEOUS WORKS</t>
  </si>
  <si>
    <t>1.2.1</t>
  </si>
  <si>
    <t>1.3.1</t>
  </si>
  <si>
    <t>10.1.1</t>
  </si>
  <si>
    <t>10.1.2</t>
  </si>
  <si>
    <t xml:space="preserve">25 mm </t>
  </si>
  <si>
    <t>10.1.3</t>
  </si>
  <si>
    <t>10.1.4</t>
  </si>
  <si>
    <t>10.1.5</t>
  </si>
  <si>
    <t>For Tee's -1No.</t>
  </si>
  <si>
    <t>180 mm dia</t>
  </si>
  <si>
    <t>90º bend - 160 mm dia</t>
  </si>
  <si>
    <t>CONSTRUCTION OF THRUST BLOCKS</t>
  </si>
  <si>
    <t>90 mm Shoe, 2 Nos. for each house</t>
  </si>
  <si>
    <t>90 mm 87.5 degree Bend, 2 Nos. for each house</t>
  </si>
  <si>
    <t>HOUSE SERVICE CONNECTIONS</t>
  </si>
  <si>
    <t>For Bend's -2+2 No.</t>
  </si>
  <si>
    <t>EXCAVATION IN ORDINARY SOIL</t>
  </si>
  <si>
    <t xml:space="preserve">Air Valve, Sluice valve and Washout Valve chamber </t>
  </si>
  <si>
    <t>140 mm</t>
  </si>
  <si>
    <t>18 mm</t>
  </si>
  <si>
    <t>IX</t>
  </si>
  <si>
    <t>2.1.1</t>
  </si>
  <si>
    <t>6.2.1</t>
  </si>
  <si>
    <t>6.2.2</t>
  </si>
  <si>
    <t>6.2.3</t>
  </si>
  <si>
    <t>12.1.1</t>
  </si>
  <si>
    <t>14</t>
  </si>
  <si>
    <t>14.1</t>
  </si>
  <si>
    <t>14.1.1</t>
  </si>
  <si>
    <t>14.2.1</t>
  </si>
  <si>
    <t>14.2.1.1</t>
  </si>
  <si>
    <t>14.3.1</t>
  </si>
  <si>
    <t>14.10</t>
  </si>
  <si>
    <t>14.11</t>
  </si>
  <si>
    <t>CASING PIPE</t>
  </si>
  <si>
    <t>GRAVEL PACKING</t>
  </si>
  <si>
    <t>MISCELLANEOUS</t>
  </si>
  <si>
    <t>6.2</t>
  </si>
  <si>
    <t>12</t>
  </si>
  <si>
    <t>13</t>
  </si>
  <si>
    <t>DRILLING OF BORE HOLE</t>
  </si>
  <si>
    <t>DEVELOPMENT OF TUBEWELLS</t>
  </si>
  <si>
    <t>Water Sample Tests</t>
  </si>
  <si>
    <t>2.2.1</t>
  </si>
  <si>
    <t xml:space="preserve">100 mm </t>
  </si>
  <si>
    <t>1.1.2</t>
  </si>
  <si>
    <t>5.1.1</t>
  </si>
  <si>
    <t>5.2.1</t>
  </si>
  <si>
    <t>5.3.1</t>
  </si>
  <si>
    <t>10.2.1</t>
  </si>
  <si>
    <t>M</t>
  </si>
  <si>
    <t>280 mm</t>
  </si>
  <si>
    <t>315 mm</t>
  </si>
  <si>
    <t>350 mm</t>
  </si>
  <si>
    <t>MECHANICAL WORK</t>
  </si>
  <si>
    <t>ELECTRICAL WORK</t>
  </si>
  <si>
    <t>11 KV SUB STATION</t>
  </si>
  <si>
    <t>4- POLE STRUCTURE WITH 1 INCOMER &amp; 2 OUTGOING</t>
  </si>
  <si>
    <t>Supply, Installation, Testing and Commissioning of 4.Pole. Structure With AIR BREAK SWITCH having following specifications: 1.  4P :Four pole structure on 4No. ISMB 125mm 10 mtr high pole or 4No. PCC pole 10 mtr high using 4 No. MS channel each of size 75mmx50mmx2500mm complete in all respect with nuts, springs washers, clamps as required.2. GO: Off load type gang operated 3-pole vertical flute type switch suitable for 11KV ; 400A ,3-ø, central post rotating double break isolator complete with MS hardware , copper moving &amp; fixed contact ,assembly of insulator, GI pipe of suitable length for operation. 3. DO: Vertical / Horizontal mounted 11kv horn gap fuse set /drop out 11kv barrel fuses mounted on pin insulators. 4. LA:3 piece non linear resistor type. lighting arrestor of approved make suitable for 3 wire, 11kv oh line with rated voltage of 9kv rms &amp; nominal discharge current rating of 5 ka &amp; complete with galvanized clamping arrangement GI bolts, nuts, washer etc. as required. 5. JUMPERS: 11kv arcs conductors mounted on pin type insulators as required. 6. GENERAL: The go shall be operated by hand operated liver properly earthed with provision for locking mounted including getting approval from Electrical Inspector.</t>
  </si>
  <si>
    <t>H.T. PANEL</t>
  </si>
  <si>
    <t>OUTGOING PANEL</t>
  </si>
  <si>
    <t>Manufacture, supply, installation, testing and commissioning of 250 MVA, 11 KV indoor type, draw out, Vacuum circuit breaker  Panel board fabricated out of minimum 2 mm thick CRCA sheet as per following specifications. The panel shall be complete work 1. 1 No. 11 KV, 630 A, 250 MVA Electrical draw out type vacuum circuit breaker (with ON/OFF/TRIP/Serve/Test position indication). 2. 2 sets of ammeter with 3 way ON and OFF selector switch and CT’s 30/5 A, CL-1, 15VA. 3. Two sets of IDMT &amp; Instantaneous  O/C and IDMT E/F relay  complete with 4 No. ( 1 set) current transformers 630/1A, CL-5 P 10  for protection, 15 VA burden.</t>
  </si>
  <si>
    <t>2.1.2</t>
  </si>
  <si>
    <t>TRANSFORMER (1W+1S)</t>
  </si>
  <si>
    <t xml:space="preserve">63 kVA </t>
  </si>
  <si>
    <t>BATTERY &amp; BATTERY CHARGER FOR DC SUPPLY</t>
  </si>
  <si>
    <t>SITC of battery bank of min 150 AH capacity comprising SMF/VRLA batteries, MS / Teakwood battery stand, interconnect wiring etc. as required complete in all respect of rating: 48 V DC</t>
  </si>
  <si>
    <t>HT CABLE WITH ACCESSORIES</t>
  </si>
  <si>
    <t xml:space="preserve">Providing  &amp; Laying XLPE insulated IS:7098/II/85 of approved make H.T. cable for working voltage 11 K.V. Earthed direct in ground including excavation of 30cmx100cm size trench, 25cm layer of river sand, IInd class bricks covering, refilling earth, compaction of earth, making necessary connection testing etc.as required of size. </t>
  </si>
  <si>
    <t>3C X 70 Sqm</t>
  </si>
  <si>
    <t>3C X 35 Sqm</t>
  </si>
  <si>
    <t>Providing &amp; making heat shrinkable type indoor/outdoor/straight through terminations/joint kit of approved make suitable for XLPE insulated 11 KV cable, with required components, preparation of cable ends, testing etc. as required</t>
  </si>
  <si>
    <t>3x70 sq.mm cable I.D. termination</t>
  </si>
  <si>
    <t>3x70 cable O.D. termination</t>
  </si>
  <si>
    <t>3x70 cable Straight through</t>
  </si>
  <si>
    <t xml:space="preserve">EARTHING FOR SUBSTATION </t>
  </si>
  <si>
    <t xml:space="preserve">Plate Earthing as per IS:3043 with G.I. Earth plate of size 600mm x 600mm x 6.0mm by embodying 3 to 4 mtr. below the ground level with 20 mm dia. G.I. 'B' class watering Pipe including all accessories like nut, bolts, reducer, nipple, wire meshed funnel, and C.C. finished chamber covered with hinged type with locking arrangement C.I. Cover, C.I. Frame of size300mm x 300mm complete with alternate layers of salt and coke/charcoal, testing of earth resistance as required. </t>
  </si>
  <si>
    <t>S &amp; Laying 25x6 mm size GI earth strip  in horizontal or vertical run in ground/surface/recess including riveting, soldering, saddles, making connection etc. as required.</t>
  </si>
  <si>
    <t>S &amp; Laying 6 SWG size GI earth wire  in horizontal or vertical run in ground/surface/recess including riveting, soldering, saddles, making connection etc. as required.</t>
  </si>
  <si>
    <t>LT PANEL - PMCC</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</si>
  <si>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4-pole air circuit breaker for Lighting, 3).  100A MCCB for chlorinator, 4). 63A MCB for accessories, 5).  MCCB of required capacity  with CT, PT, ammeter, voltmeter, Phase indication lamp 6). Capacitor bank with required contactors, etc..</t>
  </si>
  <si>
    <t xml:space="preserve">PANEL </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</si>
  <si>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aluminum bus bar, 1.) 400 A MCCB Incomer with metering CTs, multi function meter compatible to scada ,Ampere meter with SS, Voltmeter with SS, Indicating Lamps, Control Fuse, wiring etc. 2.) 250A MCCB 3.) 100A MCCb for Chlorinator, 4.) 5 nos. of 32A MCB 5.) 25KVA of capacitor bank of different size with contactor, 6.) 2 nos. of Earth pit with required length of Earth flat, 7.) Star delta Starter with MCB, Main and Aux Contactor/L Relay, L/R Selector Switch, 3 Indicating lamps, Start-Stop Push Button ,Control MCB with panel with all accessories as per specification and employers requiremt with following rating</t>
  </si>
  <si>
    <t>0 to 15kW</t>
  </si>
  <si>
    <t xml:space="preserve">LT FLAT FLEXIBLE CABLE </t>
  </si>
  <si>
    <t>P/Laying XLPE insulated / P.V.C. sheathed cable of 1.1 KV grade with aluminum conductor Un-armored of IS:7098-I/1554-1 approved make in ground as per IS:1255 including excavation of 30cmx75cm size  trench, 25 cm thick under layer of sand, IInd class bricks covering, refilling earth, compaction of earth, making necessary connection, testing etc. as required of size</t>
  </si>
  <si>
    <t>3C X 6 Sqm</t>
  </si>
  <si>
    <t>3C X 10 Sqm</t>
  </si>
  <si>
    <t>3C X 16 Sqm</t>
  </si>
  <si>
    <t>3C X 25 Sqm</t>
  </si>
  <si>
    <t>3C X 95 Sqm</t>
  </si>
  <si>
    <t>P/Laying XLPE insulated / P.V.C. sheathed cable of 1.1 KV grade with aluminum conductor Armored of IS:7098-I/1554-1 approved make in ground as per IS:1255 including excavation of 30cmx75cm size trench, 25 cm thick under layer of sand, IInd class bricks covering, refilling earth, compaction of earth, making necessary connection, testing etc. as required of size.</t>
  </si>
  <si>
    <t>4C x 35 Sqm</t>
  </si>
  <si>
    <t>4C x 70 Sqm</t>
  </si>
  <si>
    <t>4C x 400 Sqm</t>
  </si>
  <si>
    <t xml:space="preserve">CASING PIPE FOR CABLE PROTECTION </t>
  </si>
  <si>
    <t>Providing, laying and fixing of following dia G.I. pipe (medium class) in ground complete with G.I. fittings including trenching (75 cm deep) and refilling etc. as required.</t>
  </si>
  <si>
    <t>80 mm dia</t>
  </si>
  <si>
    <t>EARTHING</t>
  </si>
  <si>
    <t>Pipe Earthing as per IS:3043 with perforated 3.0 Mtr. Long, 40 mm dia. ' B ' class G.I. Pipe including all accessories like nut, bolts, reducer, nipple, wire meshed funnel, and C.C. finished chamber covered with hinged type with locking arrangement C.I. Cover, C.I. Frame of size 300mm x 300 mm and embodying the pipe complete with alternate layers salt and coke/ charcoal, testing of earth resistance as required.</t>
  </si>
  <si>
    <t>Light Point/Fan Points -</t>
  </si>
  <si>
    <t xml:space="preserve">   </t>
  </si>
  <si>
    <t>14.1.1.1</t>
  </si>
  <si>
    <t>Medium point -exceeding 3 m. but not exceeding 6 m. in length.</t>
  </si>
  <si>
    <t>3 Pin 6 Amp socket outlet on Separate Board</t>
  </si>
  <si>
    <t>Supplying and fixing as per specification Caution / Danger Board as  of approved make &amp; design with necessary material complete. Large Size</t>
  </si>
  <si>
    <t>Supplying and fixing as per specification Switch of approved make ISI marked with necessary material complete. 6 Amp Flush type</t>
  </si>
  <si>
    <t>Supplying and fixing as per specification socket outlet of approved make &amp; ISI marked with necessary material complete - 6 Amp 250 Volt 3 / 5 Pin Flush type</t>
  </si>
  <si>
    <t>14.12</t>
  </si>
  <si>
    <t>14.13</t>
  </si>
  <si>
    <t>15</t>
  </si>
  <si>
    <t>P &amp; F double ball bearing capacitor start ceiling fan of  approved  make  complete  with  regulator as per required size and  other  accessories etc. complete and as per direction of engineer in charge</t>
  </si>
  <si>
    <t>15.1</t>
  </si>
  <si>
    <t xml:space="preserve">I  T  C  of  ceiling  fan  and  regulator  including  wiring  the  down rod up to 30 cm with 3 x 1.5 sq.mm pvc insulated flexible copper conductor making connection testing etc. as required. </t>
  </si>
  <si>
    <t>15.2</t>
  </si>
  <si>
    <t xml:space="preserve">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 </t>
  </si>
  <si>
    <t>X</t>
  </si>
  <si>
    <t>XI</t>
  </si>
  <si>
    <t>350x350 mm</t>
  </si>
  <si>
    <t>350 mm-90degree</t>
  </si>
  <si>
    <t xml:space="preserve">For Tee's </t>
  </si>
  <si>
    <t>For Bend's</t>
  </si>
  <si>
    <t>Bill No.</t>
  </si>
  <si>
    <t>REMARKS</t>
  </si>
  <si>
    <t>VIII-A</t>
  </si>
  <si>
    <t>VIII-B</t>
  </si>
  <si>
    <t>CLEARING &amp; GRABBING LAND</t>
  </si>
  <si>
    <t xml:space="preserve">SUPPLY &amp; LAYING OF PIPE LINE </t>
  </si>
  <si>
    <t>ROOF WATER HARVEST GUTTERS</t>
  </si>
  <si>
    <t>ROOF WATER HARVEST DOWN PIPES</t>
  </si>
  <si>
    <t>No</t>
  </si>
  <si>
    <t>65 mm</t>
  </si>
  <si>
    <t>110mm</t>
  </si>
  <si>
    <t>160mm</t>
  </si>
  <si>
    <t>180mm</t>
  </si>
  <si>
    <t>Civil Works for Foundation</t>
  </si>
  <si>
    <t>Providing and laying RCC of grade C35  including fabrication of high yield steel (fy = 415 MPa), as per Specification &amp; drawing and as directed by the Engineer</t>
  </si>
  <si>
    <t>Foundation of Tank</t>
  </si>
  <si>
    <t>150 mm</t>
  </si>
  <si>
    <t>4.4.1</t>
  </si>
  <si>
    <t>4.4.2</t>
  </si>
  <si>
    <t>Civil Works for Tank Foundation</t>
  </si>
  <si>
    <t>Foundation of tank</t>
  </si>
  <si>
    <t xml:space="preserve">THERMO-MECHANICALLY TREATED BARS (FE-500) </t>
  </si>
  <si>
    <t>4.3.1</t>
  </si>
  <si>
    <t>4.3.2</t>
  </si>
  <si>
    <t>4.5.1</t>
  </si>
  <si>
    <t>4.5.2</t>
  </si>
  <si>
    <t xml:space="preserve">MISCELLANEOUS WORKS </t>
  </si>
  <si>
    <t>LIGHTENING ARRESTER</t>
  </si>
  <si>
    <t>ULTRASONIC LEVEL SENSOR</t>
  </si>
  <si>
    <t>XIII</t>
  </si>
  <si>
    <t>180mm dia</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</si>
  <si>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</si>
  <si>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</si>
  <si>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</si>
  <si>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Drilling of perfectly vertical bore hole of following diameters for construction of gravel packed tube well up to desired depth in all type of formation consisting of soils, sans, clays, gravels, moorum, boulders etc. and retaining the bore hole by using suitable drilling mud or foam or temporary housing pipe including all works pertaining to drilling such as transportation, installation and removal of drilling machine and arrangement of water etc. complete and as per direction of engineer in charge.</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</si>
  <si>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3 nos of 4-pole air circuit breaker, 3). 100A MCCB for chlorinator, 4). 63A MCB, 5). 6 nos of 630A MCCB with CT, PT, ammeter, voltmeter, Phase indication lamp 6). Capacitor bank with required contactors, etc.. With 6 nos of 125KW  Soft Starters for Clear Water Reservoir &amp; with 3 nos of Star Delta Starter for Tube wells at ITI</t>
  </si>
  <si>
    <t>Wiring for light point/ fan point/ exhaust fan point/ call bell point with 1.5 sq.mm FRLS PVC insulated copper conductor single core cable in surface / recessed medium class PVC conduit, with piano type switch, phenolic laminated sheet, suitable size M.S. box and earthing the point with 1.5 sq.mm. FRLS PVC insulated copper conductor single core cable etc. as required.</t>
  </si>
  <si>
    <t>Wiring of 3 pin 5 amp. light plug point with 1.5 sq. mm FR PVC insulated unsheathed flexible copper conductor 1.1 kV grade and 1.5 sq.mm FR PVC insulated unsheathed flexible copper earth conductor 1.1 kV grade(IS:694) of approved make in surface / recessed ISI marked medium duty PVC conduit &amp; it's accessories, 18 SWG M.S. box with earth terminal, screw less cage connectors for neutral looping in switch board &amp; false ceiling point, 6 A switch, 6 A socket, 3.0 mm thick phenolic laminated sheet, zinc plated / brass screws, cup washers, making connections, testing etc. as required.</t>
  </si>
  <si>
    <t>Wiring of 6 pin 15 amp. Light power point with 6.0 sq.mm PVC insulated unsheathed solid / stranded copper conductor 1.1 kV grade of approved make in surface /recessed ISI marked pvc conduit &amp; it's accessories, 18 SWG M.S. box with earth terminal, screw less cage connectors for neutral looping in switch board , 15 A switch, 15 A socket, 3.0 mm thick phenolic laminated sheet, zinc plated / brass screws, cup washers, bushes, check nuts, making connections, testing etc. as required.</t>
  </si>
  <si>
    <t>METALLIC SWITCH BOXES - Supply and fixing of following size on surface or in recess with suitable size of phenolic laminated sheet cover in front including painting etc. as required  MS Box  size - 200 mm X 250 mm X 60 mm</t>
  </si>
  <si>
    <t>SUB MAINS IN SURFACE RIGID STEEL CONDUIT IN COPPER CONDUCTOR - Wiring for sub-mains with PVC insulated cable FR with copper multi strand conductor ISI marked in surface rigid steel ISI marked conduit of suitable size(conduit included) including connection painting etc., as required as per specification - 2 WIRE SUB MAIN - 4.0 sq mm cable</t>
  </si>
  <si>
    <t>Supplying of ISI Marked Switch Fuse Unit (rewirable type ) triple pole with neutral link ,415 Volt - 32 Amps.</t>
  </si>
  <si>
    <t>Supplying, Fixing and Testing of Compact Fluorescent Lamp (CFL) with inbuilt electronic ballast ISI marked of approved make -36 W</t>
  </si>
  <si>
    <t>Supplying, fixing and testing of approved make bulk head luminaire consisting of pressure die aluminium housing lamp holder, prismatic glass cover, rubber gasket and wire guard, deluxe type, including fixing on wall as required, with necessary material complete Fitting(suitable for GLS w/o lamp up to 36 watt Retorted CFL</t>
  </si>
  <si>
    <t>Supplying, fixing &amp; testing of approved make of low watt surface mounting luminaires, made of white powder coated CRCA sheet steel housing with aluminium mirror reflector complete with control gear, wired up to terminal block on a detachable tray including fixing on wall/ Ceiling on wooden round block including wiring &amp; connection as required and suitable for CFL as following :- (without lamp) - 2 Nos 36 watt CFL</t>
  </si>
  <si>
    <t>80 mm Washout</t>
  </si>
  <si>
    <t>80 mm  (Washout Pipe)</t>
  </si>
  <si>
    <t>150 mm (Overflow Pipe)</t>
  </si>
  <si>
    <t>150 mm  - Oulet</t>
  </si>
  <si>
    <t>180 mm (Overflow Pipe)</t>
  </si>
  <si>
    <t>Construction of RCC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</si>
  <si>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300,000 litres Capacity</t>
  </si>
  <si>
    <t xml:space="preserve">225 mm </t>
  </si>
  <si>
    <t>For 225mm dia Sluice Valve &amp; NRV</t>
  </si>
  <si>
    <t>1.1.4</t>
  </si>
  <si>
    <t>1.1.5</t>
  </si>
  <si>
    <t>1.1.6</t>
  </si>
  <si>
    <t>1.1.7</t>
  </si>
  <si>
    <t>For 65mm dia Sluice Valve &amp; NRV</t>
  </si>
  <si>
    <t>SUPPLY &amp; LAYING OF PIPES</t>
  </si>
  <si>
    <t>Sluice Valve, Non Return Valve and Washout Valve Chamber</t>
  </si>
  <si>
    <t>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</si>
  <si>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SUBMERSIBLE PUMP SETS WITH MOTOR</t>
  </si>
  <si>
    <t xml:space="preserve">ELECTRO-CHLORINATOR </t>
  </si>
  <si>
    <t>50 grams/hr (1+1 Spare)</t>
  </si>
  <si>
    <t>Rain water Lifting Pumps 47.5 cum/hr, 20m Head; (3W +1 S) = 4 Nos.</t>
  </si>
  <si>
    <t>For 180mm dia Sluice Valve &amp; NRV</t>
  </si>
  <si>
    <t xml:space="preserve">BILL OF QUANTITIES </t>
  </si>
  <si>
    <t>For 110mm dia Sluice Valve &amp; NRV</t>
  </si>
  <si>
    <t>225 mm (Outlet)</t>
  </si>
  <si>
    <t>110 mm (Inlet)</t>
  </si>
  <si>
    <t xml:space="preserve">225 mm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</si>
  <si>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</si>
  <si>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</si>
  <si>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</si>
  <si>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</si>
  <si>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</si>
  <si>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</si>
  <si>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</si>
  <si>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</si>
  <si>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</si>
  <si>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</si>
  <si>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</si>
  <si>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</si>
  <si>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</si>
  <si>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</si>
  <si>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</si>
  <si>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</si>
  <si>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</si>
  <si>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 xml:space="preserve">Water Supply Facilities in Hdh. Nolhivaranfaru, Maldives
</t>
  </si>
  <si>
    <t>Roof Catchment Area=0.3295*10000=329.6sqm and width 150 mm dia</t>
  </si>
  <si>
    <t>90 mm @ 12 m for each Community Centre - 10 Nos.</t>
  </si>
  <si>
    <t>700,000 litres Capacity</t>
  </si>
  <si>
    <t>Ultrasonic level measuring sensor</t>
  </si>
  <si>
    <t>225 mm  (Pipe outlet)</t>
  </si>
  <si>
    <t xml:space="preserve">80 mm  </t>
  </si>
  <si>
    <t xml:space="preserve">75 mm </t>
  </si>
  <si>
    <t>45 Cum/Day Capacity</t>
  </si>
  <si>
    <t>Disrtibution Pumps: 10 cum/hr, 20M Head; (1W +1 S) =2 Nos.</t>
  </si>
  <si>
    <t xml:space="preserve">Supply, delivery at site with necessary packing, receiving, unloading, shifting, storing, installation, testing and commissioning of Horizontal Centrifugal  Split  Casing  pumps  with  motor,  casing   and delivery pipes and  casing ring,  SS  316  impeller,  SS  410  Shaft  and  shaft  sleeve,  coupling guard,  common  base  plate,  foundation  bolts  etc.  complete  with  all respect as per the specification. </t>
  </si>
  <si>
    <t>For Brine Disposal: 17.5 cum/hr, 25m Head; (1W +1 S) = 2 Nos.</t>
  </si>
  <si>
    <t>For Bore Well (400 cum/day), 40m Head</t>
  </si>
  <si>
    <t>RO Plant to Treated water Tank: 90 cum/day, 12m Head; (1W +1 S) =2 Nos.</t>
  </si>
  <si>
    <t>Water Supply Facilities in Hdh. Nolhivaranfaru, Maldives</t>
  </si>
  <si>
    <t>LS</t>
  </si>
  <si>
    <t xml:space="preserve"> </t>
  </si>
  <si>
    <t>SUPPLY AND INSTALL CENTRIFUGAL SPLIT CASTING PUMP SETS WITH MOTOR</t>
  </si>
  <si>
    <t>Providing, lowering, and installing in place brine collector chamber of 100mm dimeter  including all necessary excavation, bedding and trench filling.</t>
  </si>
  <si>
    <t>FACILITY BUILDING</t>
  </si>
  <si>
    <t xml:space="preserve">LABORATORY EQUIPMENT </t>
  </si>
  <si>
    <t>Material Rate</t>
  </si>
  <si>
    <t>Labor Rate</t>
  </si>
  <si>
    <r>
      <t xml:space="preserve">WATER SUPPLY CONVEYANCE SYSTEM; 
</t>
    </r>
    <r>
      <rPr>
        <b/>
        <sz val="10"/>
        <color rgb="FF002060"/>
        <rFont val="Arial Black"/>
        <family val="2"/>
      </rPr>
      <t>LENGTH: 1548.00M</t>
    </r>
  </si>
  <si>
    <r>
      <t>Providing and erecting 2.00 metre high temporary</t>
    </r>
    <r>
      <rPr>
        <b/>
        <sz val="10"/>
        <rFont val="Arial"/>
        <family val="2"/>
      </rPr>
      <t xml:space="preserve"> barricading </t>
    </r>
    <r>
      <rPr>
        <sz val="10"/>
        <rFont val="Arial"/>
        <family val="2"/>
      </rPr>
      <t>at site as per drawing/ direction of Engineer-in-Charge which includes writing and painting, arrangement for traffic diversion such as traffic signals during construction at site for day and night, glow lamps, reflective signs, marking, flags, caution tape as directed by the Engineer-in- Charge. The barricading provided shall be retained in position at site continuously i/c shifting of barricading from one location to another location as many times as required during the execution of the entire work till its completion. Rate include its maintenance for damages, painting, all incidentals, labour materials, equipment and works required to execute the job. The barricading shall not be removed without prior approval of Engineer-in-Charge.</t>
    </r>
  </si>
  <si>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</si>
  <si>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</si>
  <si>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</si>
  <si>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and fixing on wall face unplasticised -</t>
    </r>
    <r>
      <rPr>
        <b/>
        <sz val="10"/>
        <rFont val="Arial"/>
        <family val="2"/>
      </rPr>
      <t xml:space="preserve">PVC molded fittings/accessories </t>
    </r>
    <r>
      <rPr>
        <sz val="10"/>
        <rFont val="Arial"/>
        <family val="2"/>
      </rPr>
      <t>for unplasticised-PVC rain water pipes conforming to specification including jointing with seal ring, leaving 10 mm gap for thermal expansion.</t>
    </r>
  </si>
  <si>
    <r>
      <t xml:space="preserve">WATER SUPPLY DISTRIBUTION NETWORK; 
</t>
    </r>
    <r>
      <rPr>
        <b/>
        <sz val="10"/>
        <color rgb="FF002060"/>
        <rFont val="Arial Black"/>
        <family val="2"/>
      </rPr>
      <t>LENGTH: 16792.00M</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</si>
  <si>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</si>
  <si>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and fixing </t>
    </r>
    <r>
      <rPr>
        <b/>
        <sz val="10"/>
        <rFont val="Tahoma"/>
        <family val="2"/>
      </rPr>
      <t xml:space="preserve">fire hydrant </t>
    </r>
    <r>
      <rPr>
        <sz val="10"/>
        <rFont val="Tahoma"/>
        <family val="2"/>
      </rPr>
      <t>with all pipe connections, fittings and valves including construction of reinforced concrete fire hydrant chamber using C-30 grade concrete earth work to the required depth, back filling and disposal etc., complete as per the specification, drawing and as directed by the Engineer.</t>
    </r>
  </si>
  <si>
    <r>
      <t xml:space="preserve">Construction of RCC C25/20 grade </t>
    </r>
    <r>
      <rPr>
        <b/>
        <sz val="10"/>
        <rFont val="Arial"/>
        <family val="2"/>
      </rPr>
      <t>Thrust block f</t>
    </r>
    <r>
      <rPr>
        <sz val="10"/>
        <rFont val="Arial"/>
        <family val="2"/>
      </rPr>
      <t>or the Ductile Iron bends as specified below including earth work to the required depth as per the drawing  Back filling and disposal of the surplus soil after back filling with PCC of grade C20/20 as per Specification</t>
    </r>
  </si>
  <si>
    <r>
      <rPr>
        <b/>
        <sz val="10"/>
        <rFont val="Arial"/>
        <family val="2"/>
      </rPr>
      <t>House Service Connection:</t>
    </r>
    <r>
      <rPr>
        <sz val="10"/>
        <rFont val="Arial"/>
        <family val="2"/>
      </rPr>
      <t xml:space="preserve"> Making </t>
    </r>
    <r>
      <rPr>
        <b/>
        <sz val="10"/>
        <rFont val="Arial"/>
        <family val="2"/>
      </rPr>
      <t>House Service Connection</t>
    </r>
    <r>
      <rPr>
        <sz val="10"/>
        <rFont val="Arial"/>
        <family val="2"/>
      </rPr>
      <t xml:space="preserve"> from distribution main to property limit including (1) providing and fixing brass ferrule -1 No (2) Providing and fixing metal inserted compression female thread adapter (3) providing and fixing MDPE blue pipe PE-80 and 16 kg class confirming to ISO 4427 in required length -6 meter approx..(4) Providing and fixing compression elbow -2 Nos (5) Providing and fixing PVC ball valve with one side compression and another side female threaded -1 No .The work shall done as per detailed specifications and as per drawings complete with all lead and lift and as directed by the Engineer (6) Providing, installing and giving satisfactory field testing of </t>
    </r>
    <r>
      <rPr>
        <b/>
        <sz val="10"/>
        <rFont val="Arial"/>
        <family val="2"/>
      </rPr>
      <t>AMR</t>
    </r>
    <r>
      <rPr>
        <sz val="10"/>
        <rFont val="Arial"/>
        <family val="2"/>
      </rPr>
      <t xml:space="preserve"> type  water meter, horizontal inferential multijet type with magnetic drive and dry dial suitable for ambient 50º C temperature duly sealed against tampering complete with couplings at both ends and conforming to class B as per IS 779/1994 (VI Revision) with ISI mark along with manufacturer's test certificate and guarantee certificate, including cost of  surface box for water meter  and  all other  materials and labour including consumer survey.</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</si>
  <si>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</si>
  <si>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RAIN WATER COLLECTION / LIFT WELL; 
</t>
    </r>
    <r>
      <rPr>
        <b/>
        <sz val="10"/>
        <color rgb="FF002060"/>
        <rFont val="Arial Black"/>
        <family val="2"/>
      </rPr>
      <t>CAPACITY - 50 CUM; SIZE: 7.0m Dia x 2.00m Depth</t>
    </r>
  </si>
  <si>
    <r>
      <t xml:space="preserve">RAW WATER TANK 
</t>
    </r>
    <r>
      <rPr>
        <b/>
        <sz val="10"/>
        <color rgb="FF002060"/>
        <rFont val="Arial Black"/>
        <family val="2"/>
      </rPr>
      <t>CAPACITY-700 CUM</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</si>
  <si>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</si>
  <si>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Providing and fixing in position </t>
    </r>
    <r>
      <rPr>
        <b/>
        <sz val="10"/>
        <rFont val="Arial"/>
        <family val="2"/>
      </rPr>
      <t>lightening arrester</t>
    </r>
    <r>
      <rPr>
        <sz val="10"/>
        <rFont val="Arial"/>
        <family val="2"/>
      </rPr>
      <t xml:space="preserve"> set complete with 600mm x 600mm x 6mm thick G.I. earthing plate embedded below ground in earthling pit at 3.5 meter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</si>
  <si>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</si>
  <si>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 xml:space="preserve">CLEAR WATER TANK; 
</t>
    </r>
    <r>
      <rPr>
        <b/>
        <sz val="10"/>
        <color rgb="FF002060"/>
        <rFont val="Arial Black"/>
        <family val="2"/>
      </rPr>
      <t>CAPACITY - 300 CUM.</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</si>
  <si>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</si>
  <si>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</si>
  <si>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Providing and fixing in position</t>
    </r>
    <r>
      <rPr>
        <b/>
        <sz val="10"/>
        <rFont val="Arial"/>
        <family val="2"/>
      </rPr>
      <t xml:space="preserve"> lightening arrester</t>
    </r>
    <r>
      <rPr>
        <sz val="10"/>
        <rFont val="Arial"/>
        <family val="2"/>
      </rPr>
      <t xml:space="preserve"> set complete with 600mm x 600mm x 6mm thick G.I. earthing plate embedded below ground in earthling pit at 3.5 metre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</si>
  <si>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</si>
  <si>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</si>
  <si>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Supplying, assembling, lowering and fixing in vertical position in bore well, </t>
    </r>
    <r>
      <rPr>
        <b/>
        <sz val="10"/>
        <rFont val="Arial"/>
        <family val="2"/>
      </rPr>
      <t xml:space="preserve">plain ended uPVC casing pipes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</si>
  <si>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rPr>
        <b/>
        <sz val="10"/>
        <rFont val="Arial"/>
        <family val="2"/>
      </rPr>
      <t>Gravel packing in tube well</t>
    </r>
    <r>
      <rPr>
        <sz val="10"/>
        <rFont val="Arial"/>
        <family val="2"/>
      </rPr>
      <t xml:space="preserve"> construction in accordance with IS : 4097, including providing gravel fine/ medium/ coarse, in required grading &amp; sizes as per actual requirement, all complete as per direction of Engineer-in-charge.</t>
    </r>
  </si>
  <si>
    <r>
      <rPr>
        <b/>
        <sz val="10"/>
        <rFont val="Arial"/>
        <family val="2"/>
      </rPr>
      <t>Development of tube well</t>
    </r>
    <r>
      <rPr>
        <sz val="10"/>
        <rFont val="Arial"/>
        <family val="2"/>
      </rPr>
      <t xml:space="preserve"> in accordance with IS : 2800 (part I) and IS: 11189, to establish maximum rate of usable water yield without sand content (beyond permissible limit), with required capacity air compressor 250 PSI, running the compressor for required time till well is fully developed, measuring yield of well by “V” notch method or any other approved method, measuring static level &amp; draw down etc. by step draw down method, collecting water samples &amp; getting tested in approved laboratory, i/c disinfection of tube well, all complete, including hire &amp; labour charges of air compressor, tools &amp; accessories etc., all as per requirement and direction of Engineer-in-charge.</t>
    </r>
  </si>
  <si>
    <r>
      <t xml:space="preserve">Providing and fixing suitable size threaded </t>
    </r>
    <r>
      <rPr>
        <b/>
        <sz val="10"/>
        <rFont val="Arial"/>
        <family val="2"/>
      </rPr>
      <t>uPVC well cap</t>
    </r>
    <r>
      <rPr>
        <sz val="10"/>
        <rFont val="Arial"/>
        <family val="2"/>
      </rPr>
      <t xml:space="preserve"> to the top of bore well housing/ casing pipe, removable as per requirement, all complete as per standard specification etc. complete and as per direction of engineer in charge.</t>
    </r>
  </si>
  <si>
    <r>
      <t xml:space="preserve">Supplying, assembling, lowering and fixing in vertical position in bore well, </t>
    </r>
    <r>
      <rPr>
        <b/>
        <sz val="10"/>
        <rFont val="Arial"/>
        <family val="2"/>
      </rPr>
      <t xml:space="preserve">slotted / screened uPVC casing pipes </t>
    </r>
    <r>
      <rPr>
        <sz val="10"/>
        <rFont val="Arial"/>
        <family val="2"/>
      </rPr>
      <t>(having slot of size 1.5/3.0 mm)</t>
    </r>
    <r>
      <rPr>
        <b/>
        <sz val="10"/>
        <rFont val="Arial"/>
        <family val="2"/>
      </rPr>
      <t xml:space="preserve">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</si>
  <si>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t xml:space="preserve">Providing and fixing </t>
    </r>
    <r>
      <rPr>
        <b/>
        <sz val="10"/>
        <rFont val="Arial"/>
        <family val="2"/>
      </rPr>
      <t>uPVC Bail plug / Bottom plug</t>
    </r>
    <r>
      <rPr>
        <sz val="10"/>
        <rFont val="Arial"/>
        <family val="2"/>
      </rPr>
      <t xml:space="preserve"> of required dia to the bottom of pipe assembly of tube well as per standard specification etc. complete and as per direction of engineer in charge.</t>
    </r>
  </si>
  <si>
    <r>
      <t>Providing and fixing</t>
    </r>
    <r>
      <rPr>
        <b/>
        <sz val="10"/>
        <rFont val="Arial"/>
        <family val="2"/>
      </rPr>
      <t xml:space="preserve"> M.S. clamp</t>
    </r>
    <r>
      <rPr>
        <sz val="10"/>
        <rFont val="Arial"/>
        <family val="2"/>
      </rPr>
      <t xml:space="preserve"> of required dia to the top of casing/housing pipe of tube well as per IS: 2800 (part I), including necessary bolts &amp; nuts of required size as per standard specification etc. complete and as per direction of engineer in charge.</t>
    </r>
  </si>
  <si>
    <r>
      <rPr>
        <b/>
        <sz val="10"/>
        <rFont val="Arial"/>
        <family val="2"/>
      </rPr>
      <t>Water Quality Analysis</t>
    </r>
    <r>
      <rPr>
        <sz val="10"/>
        <rFont val="Arial"/>
        <family val="2"/>
      </rPr>
      <t>– Collecting representative sample and Physical &amp; Chemical testing of Parameter from NABL approved laboratory as per CPHEEO manual: PH, TDS, Taste &amp; Odor, turbidity, magnesium, Total hardness, total alkalinity, chloride, sulphate, nitrate, fluoride, Calcium, Iron, Pesticide, Manganese, Cooper, Aluminum, Residual Chlorine, Zinc, phenolic compound, Arsenic, Cadmium, Chromium, cyanides, lead, selenium, Mercury.</t>
    </r>
  </si>
  <si>
    <r>
      <t xml:space="preserve">RO (REVERSE OSMOSIS) UNIT; 
</t>
    </r>
    <r>
      <rPr>
        <b/>
        <sz val="10"/>
        <color rgb="FF002060"/>
        <rFont val="Arial Black"/>
        <family val="2"/>
      </rPr>
      <t>CAPACITY- 45.00 CUM/DAY</t>
    </r>
  </si>
  <si>
    <r>
      <t xml:space="preserve">BRINE DISPOSAL; 
</t>
    </r>
    <r>
      <rPr>
        <b/>
        <sz val="10"/>
        <color rgb="FF002060"/>
        <rFont val="Arial Black"/>
        <family val="2"/>
      </rPr>
      <t>Length: 300.00M; 110MM DIA</t>
    </r>
  </si>
  <si>
    <r>
      <t xml:space="preserve">Providing, lowering, laying fusion welded </t>
    </r>
    <r>
      <rPr>
        <b/>
        <sz val="10"/>
        <rFont val="Arial"/>
        <family val="2"/>
      </rPr>
      <t>HDPE PIPE PE-100 GRADE; PN-16</t>
    </r>
    <r>
      <rPr>
        <sz val="10"/>
        <rFont val="Arial"/>
        <family val="2"/>
      </rPr>
      <t xml:space="preserve"> pipe including all necessary excavation, bedding and trench filling from brine collection well to sea bed level</t>
    </r>
  </si>
  <si>
    <r>
      <t xml:space="preserve">Providing, lowering, laying fusion welded </t>
    </r>
    <r>
      <rPr>
        <b/>
        <sz val="10"/>
        <rFont val="Arial"/>
        <family val="2"/>
      </rPr>
      <t xml:space="preserve">H.D.P.E. PIPE PE-100 GRADE; PN-16 </t>
    </r>
    <r>
      <rPr>
        <sz val="10"/>
        <rFont val="Arial"/>
        <family val="2"/>
      </rPr>
      <t>pipe,  in the sea including marine survey and methodology statement for approval and all necessary excavation, concrete surround, stainless steel straps and rock anchors to diffuser outlet. giving satisfactory hydraulic test as per specification and drawing.</t>
    </r>
  </si>
  <si>
    <r>
      <t xml:space="preserve">Supply, Install, Testing and Commissioning of specification and relevent code, </t>
    </r>
    <r>
      <rPr>
        <b/>
        <sz val="10"/>
        <rFont val="Arial"/>
        <family val="2"/>
      </rPr>
      <t>submersible Pumping Sets comprising of Submersible Motor</t>
    </r>
    <r>
      <rPr>
        <sz val="10"/>
        <rFont val="Arial"/>
        <family val="2"/>
      </rPr>
      <t xml:space="preserve"> of sufficient horse-power coupled to a Pump of required duty conditions with water cooling with 415V, 3000/1500 rpm and as per specification with following duty conditions; etc.  complete  with  all electrical and other control mechanisms and accessaries  as per the specification.</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</si>
  <si>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tank etc. and as per direction of engineer in charge.</t>
    </r>
  </si>
  <si>
    <r>
      <t xml:space="preserve">Providing, erecting, commissioning &amp; giving test &amp; trial for a period of one month including one year free maintenance after commissioning of </t>
    </r>
    <r>
      <rPr>
        <b/>
        <sz val="10"/>
        <rFont val="Arial"/>
        <family val="2"/>
      </rPr>
      <t>Electro chlorinator</t>
    </r>
    <r>
      <rPr>
        <sz val="10"/>
        <rFont val="Arial"/>
        <family val="2"/>
      </rPr>
      <t xml:space="preserve"> capable of generating chlorine form common salt by electrolysis using electrodes in form of sodium hypo chlorite solution containing 6-8 gms/lit of available chlorine in batch or continuous process and capable of providing 8 hrs. storage of hypochlorite in case of power failure. The electro chlorinator shall  comprise of following 1.  Electrolytic cell consisting dimensionally stable electrodes made from Gr I Titanium sheet with multi metal Oxide coating. 2.  Electolyzer tank made from PVC -FRP or Acrylic.3.  Power pack consisting of transformer rectifier for generating suitable DC current from AC supply along with the control switch for dosing pumps, etc. through MCB's contacts, relays and wiring. 4.  Control panel for the electro chlorinator consisting of DC voltage and current display income phase status unit on-off switches fuses etc. 5.  Dosing tank of suitable capacity made from PVC/FRP. 6. Dosing pumps of special quality (1W+1S) suitable to handle hypo chlorite solution. 7.  Entire chlorine solution pipeline shall be of PVC. Chlorine test kit suitable to measure residual chlorine up to 5PPM.</t>
    </r>
  </si>
  <si>
    <r>
      <t>Supply, Installation, Testing &amp; Commissioning of</t>
    </r>
    <r>
      <rPr>
        <b/>
        <sz val="10"/>
        <rFont val="Arial"/>
        <family val="2"/>
      </rPr>
      <t xml:space="preserve"> HT metering cubical panel</t>
    </r>
    <r>
      <rPr>
        <sz val="10"/>
        <rFont val="Arial"/>
        <family val="2"/>
      </rPr>
      <t xml:space="preserve"> as approved By DISCOMs fabricated out of 14 SWG CRCA sheet steel in two compartment &amp; MS angle of size 60mmX6mm having provision for Following: (i) Provision for fixing Trivector Meter (To be supplied by DISCOMs) (ii) Provision for fixing of combined CT PT Set (To be supplied by DISCOMs), (iii) TT Block, (iv) 6mm Bakelite sheet on all sides.</t>
    </r>
  </si>
  <si>
    <r>
      <t xml:space="preserve">Supply, receiving, storing, inspection, handling , assembling ,installing in correct aligned position, effecting proper connections,  testing and commissioning of  out door type oil filled, off circuit tap changer (OCTC) </t>
    </r>
    <r>
      <rPr>
        <b/>
        <sz val="10"/>
        <rFont val="Arial"/>
        <family val="2"/>
      </rPr>
      <t>transformer</t>
    </r>
    <r>
      <rPr>
        <sz val="10"/>
        <rFont val="Arial"/>
        <family val="2"/>
      </rPr>
      <t xml:space="preserve"> with the following specification and confirming to IS 2026( Part 1-5) No. of phases / frequency : 3 Phases/ 50 Hz - No Load Voltage ratio : 11/0.433 kV.                                                                      </t>
    </r>
  </si>
  <si>
    <r>
      <rPr>
        <b/>
        <sz val="10"/>
        <rFont val="Arial"/>
        <family val="2"/>
      </rPr>
      <t xml:space="preserve">SF of rubber matting </t>
    </r>
    <r>
      <rPr>
        <sz val="10"/>
        <rFont val="Arial"/>
        <family val="2"/>
      </rPr>
      <t>with one side corrugated as per IS specification 15652/2006</t>
    </r>
  </si>
  <si>
    <r>
      <t>SITC of FCBC</t>
    </r>
    <r>
      <rPr>
        <b/>
        <sz val="10"/>
        <rFont val="Arial"/>
        <family val="2"/>
      </rPr>
      <t xml:space="preserve"> ( Float cum boost charger)</t>
    </r>
    <r>
      <rPr>
        <sz val="10"/>
        <rFont val="Arial"/>
        <family val="2"/>
      </rPr>
      <t>suitable for 415V +/-10%, 50 Hz , 1-ǿ / 3 -ǿ Input &amp; 24/ 48 /110 V DC Output Natural Cooled, free standing in Sheet Steel enclosure, SCR controlled, regulation +/-1% , Efficiency &gt; 75% on FLAC/ DC Instruments, Selector Switch ,Built in DC Distribution Board (6 No MCB), indication, control as required of following rating:</t>
    </r>
    <r>
      <rPr>
        <b/>
        <sz val="10"/>
        <rFont val="Arial"/>
        <family val="2"/>
      </rPr>
      <t xml:space="preserve"> </t>
    </r>
    <r>
      <rPr>
        <sz val="10"/>
        <rFont val="Arial"/>
        <family val="2"/>
      </rPr>
      <t>20A+20A</t>
    </r>
  </si>
  <si>
    <r>
      <rPr>
        <b/>
        <sz val="10"/>
        <rFont val="Arial"/>
        <family val="2"/>
      </rPr>
      <t>Internal lighting</t>
    </r>
    <r>
      <rPr>
        <sz val="10"/>
        <rFont val="Arial"/>
        <family val="2"/>
      </rPr>
      <t xml:space="preserve"> </t>
    </r>
    <r>
      <rPr>
        <b/>
        <sz val="10"/>
        <rFont val="Arial"/>
        <family val="2"/>
      </rPr>
      <t>for Pump Rooms</t>
    </r>
    <r>
      <rPr>
        <sz val="10"/>
        <rFont val="Arial"/>
        <family val="2"/>
      </rPr>
      <t xml:space="preserve"> with conduit wiring, required fittings as per specification and Engineers requirement.</t>
    </r>
  </si>
  <si>
    <t>XII</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</si>
  <si>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</si>
  <si>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</si>
  <si>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</si>
  <si>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</si>
  <si>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</si>
  <si>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</si>
  <si>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</si>
  <si>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</si>
  <si>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</si>
  <si>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Contractual Requirements</t>
  </si>
  <si>
    <t>Provide &amp; Maintain all necessary Insurances, Guarantees and Securities.</t>
  </si>
  <si>
    <t>SPECIFIED REQUIREMENTS</t>
  </si>
  <si>
    <t>Provision of Engineer's Office</t>
  </si>
  <si>
    <t>Item</t>
  </si>
  <si>
    <t>1.2.2</t>
  </si>
  <si>
    <t>Maintaining Engineer's Office</t>
  </si>
  <si>
    <t>Month</t>
  </si>
  <si>
    <t>1.2.3</t>
  </si>
  <si>
    <t>Provision of Contractor's Office</t>
  </si>
  <si>
    <t>1.2.4</t>
  </si>
  <si>
    <t>Provision of Contractor's Staff Accommodation</t>
  </si>
  <si>
    <t>1.2.5</t>
  </si>
  <si>
    <t>Maintaining Contractor's Office</t>
  </si>
  <si>
    <t>1.2.6</t>
  </si>
  <si>
    <t>Maintaining Contractor's Staff Accommodation</t>
  </si>
  <si>
    <t>1.2.7</t>
  </si>
  <si>
    <t>Provision of adequately equipped Laboratory services as required for site control on the quality of materials and the works as per special specification.</t>
  </si>
  <si>
    <t>1.2.8</t>
  </si>
  <si>
    <t>Maintaining the Laboratory services as required for site control of materials and works as per specification including all costs.</t>
  </si>
  <si>
    <t>1.2.9</t>
  </si>
  <si>
    <t xml:space="preserve">Provision and Erection of Notice Boards 3m x 4m size as per drawing and specification, including complete cost and conveyance of materials, labour charges, &amp; etc. </t>
  </si>
  <si>
    <t>1.2.10</t>
  </si>
  <si>
    <t>Provision of photographs of important activities of the work during the progress of work as directed by the Engineer , including all costs, etc.</t>
  </si>
  <si>
    <t>1.2.11</t>
  </si>
  <si>
    <t>Provision of video graph of the progress of works, one video tape not more than 30 minutes duration showing the progress during every month.</t>
  </si>
  <si>
    <t>1.2.12</t>
  </si>
  <si>
    <t>Training of employer's nominees in operation and maintenance as per Employer's Requirement.</t>
  </si>
  <si>
    <t>TEMPORARY WORKS</t>
  </si>
  <si>
    <t>Mobilize to site and maintain water bowsers to meet the drinking water needs of the households affected by dewatering of trenches.</t>
  </si>
  <si>
    <t>1.3.2</t>
  </si>
  <si>
    <t>Arrange during dewatering of trenches, for pumping ground water of salinity greater than 2500 microsiemens to be pumped out to sea.</t>
  </si>
  <si>
    <t>SITE PREPARATION</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</si>
  <si>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</si>
  <si>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</si>
  <si>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Girth size up to 300mm</t>
  </si>
  <si>
    <t>Girth size from 300mm to 600mm</t>
  </si>
  <si>
    <t>Dismantling of existing structures like pillars, walls, slabs and any other structure constructed of Brick or coral stone masonry, cement concrete, sorting the dismantled material, disposal of unserviceable material and stacking the serviceable material.</t>
  </si>
  <si>
    <t>Removing tree stumps up to 600mm girth from the route of pipeline.</t>
  </si>
  <si>
    <t>Removal and relocation of electrical poles.</t>
  </si>
  <si>
    <t>Removal and relocation of telephone cables.</t>
  </si>
  <si>
    <t>ADDITIONS</t>
  </si>
  <si>
    <t>GENERALS AND PRELIMINARIES</t>
  </si>
  <si>
    <t>XIV</t>
  </si>
  <si>
    <t>OMISSIONS</t>
  </si>
  <si>
    <t>EXCAVATION IN CORAL/ORDINARY SOIL</t>
  </si>
  <si>
    <t>3.1.3</t>
  </si>
  <si>
    <t>3.1.4</t>
  </si>
  <si>
    <t>Providing, lowering, laying &amp; jointing of H.D.P.E. PIPES PE-100 GRADE; PN-6 pipes including fixing of complete components, such as bends, tees, tail pieces, reducers. Suitable for the pipeline etc., by fusion welding and giving satisfactory hydraulic test as per specification and drawing.</t>
  </si>
  <si>
    <t>Earthwork excavation  including clearing vegetation, shoring, strutting, and ramming with selected earth for preparing the bed level, as per the specification and drawing, for Pipeline trenches. In all kinds of soil.</t>
  </si>
  <si>
    <t>3.1.5</t>
  </si>
  <si>
    <t>90mm</t>
  </si>
  <si>
    <t>5.1.2</t>
  </si>
  <si>
    <t>5.1.3</t>
  </si>
  <si>
    <t>5.1.4</t>
  </si>
  <si>
    <t>5.1.5</t>
  </si>
  <si>
    <t>5.1.6</t>
  </si>
  <si>
    <t>5.1.7</t>
  </si>
  <si>
    <t>5.1.8</t>
  </si>
  <si>
    <t>6.2.4</t>
  </si>
  <si>
    <t>6.2.5</t>
  </si>
  <si>
    <t>6.3</t>
  </si>
  <si>
    <t>6.3.1</t>
  </si>
  <si>
    <t>6.3.2</t>
  </si>
  <si>
    <t>6.3.3</t>
  </si>
  <si>
    <t>6.4</t>
  </si>
  <si>
    <t>6.4.1</t>
  </si>
  <si>
    <t>6.4.2</t>
  </si>
  <si>
    <t>6.4.3</t>
  </si>
  <si>
    <t>6.4.4</t>
  </si>
  <si>
    <t>6.4.5</t>
  </si>
  <si>
    <t>6.4.6</t>
  </si>
  <si>
    <t>6.4.7</t>
  </si>
  <si>
    <t>6.4.8</t>
  </si>
  <si>
    <t>6.4.9</t>
  </si>
  <si>
    <t>6.4.10</t>
  </si>
  <si>
    <t>6.4.11</t>
  </si>
  <si>
    <t>6.5</t>
  </si>
  <si>
    <t>6.5.1</t>
  </si>
  <si>
    <t>7.1.1.2</t>
  </si>
  <si>
    <t>7.1.1.3</t>
  </si>
  <si>
    <t>7.1.1.5</t>
  </si>
  <si>
    <t>7.1.1.9</t>
  </si>
  <si>
    <t>7.1.1.11</t>
  </si>
  <si>
    <t>8.1.2</t>
  </si>
  <si>
    <t>8.1.2.1</t>
  </si>
  <si>
    <t>10.2</t>
  </si>
  <si>
    <t>10.2.2</t>
  </si>
  <si>
    <t>4.2.1</t>
  </si>
  <si>
    <t>4.2.2</t>
  </si>
  <si>
    <t>4.3</t>
  </si>
  <si>
    <t>4.4</t>
  </si>
  <si>
    <t>4.5</t>
  </si>
  <si>
    <t>4.5.3</t>
  </si>
  <si>
    <t>4.5.4</t>
  </si>
  <si>
    <t>4.6</t>
  </si>
  <si>
    <t>5.1.1.1</t>
  </si>
  <si>
    <t>5.1.1.2</t>
  </si>
  <si>
    <t>5.1.1.3</t>
  </si>
  <si>
    <t>VIII</t>
  </si>
  <si>
    <t>Fire Fighting Pumps: 72 Cu.m/hr, 20m head (1W +1S) = 2 Nos.</t>
  </si>
  <si>
    <t>TOTAL</t>
  </si>
  <si>
    <r>
      <rPr>
        <b/>
        <sz val="10"/>
        <rFont val="Arial"/>
        <family val="2"/>
      </rPr>
      <t>Earthwork</t>
    </r>
    <r>
      <rPr>
        <sz val="10"/>
        <rFont val="Arial"/>
        <family val="2"/>
      </rPr>
      <t xml:space="preserve"> excavation including clearing vegetation, shoring, strutting, and ramming with selected earth for preparing the bed,  as per specification and drawing, for pipeline trenches. In all kinds of soil.</t>
    </r>
  </si>
  <si>
    <r>
      <t xml:space="preserve">Open timbering in trenches including </t>
    </r>
    <r>
      <rPr>
        <b/>
        <sz val="10"/>
        <rFont val="Arial"/>
        <family val="2"/>
      </rPr>
      <t>strutting and shoring</t>
    </r>
    <r>
      <rPr>
        <sz val="10"/>
        <rFont val="Arial"/>
        <family val="2"/>
      </rPr>
      <t xml:space="preserve"> complete (Measurements to be taken of the face area timbered).</t>
    </r>
  </si>
  <si>
    <r>
      <t>Open timbering in trenches including</t>
    </r>
    <r>
      <rPr>
        <b/>
        <sz val="10"/>
        <rFont val="Arial"/>
        <family val="2"/>
      </rPr>
      <t xml:space="preserve"> strutting and shoring</t>
    </r>
    <r>
      <rPr>
        <sz val="10"/>
        <rFont val="Arial"/>
        <family val="2"/>
      </rPr>
      <t xml:space="preserve"> complete (Measurements to be taken of the face area timbered).</t>
    </r>
  </si>
  <si>
    <t>2.0</t>
  </si>
  <si>
    <t>2.2</t>
  </si>
  <si>
    <t>2.3</t>
  </si>
  <si>
    <t>2.4</t>
  </si>
  <si>
    <t>3.4</t>
  </si>
  <si>
    <t>4.0</t>
  </si>
  <si>
    <t>5.0</t>
  </si>
  <si>
    <t>6.0</t>
  </si>
  <si>
    <t>SOLAR ENERGY SYSTEM</t>
  </si>
  <si>
    <t>Nos</t>
  </si>
  <si>
    <t>Supply of Solar Panels (Capacity: 250 watt), Three Phase, Standard: IEC,</t>
  </si>
  <si>
    <t>Supply of Finished solar Battery, 12 V 200 AH</t>
  </si>
  <si>
    <t>Erection and commissioning including mounting structure</t>
  </si>
  <si>
    <t>SUPPLY OF O&amp;M EQUIPMENT AND SPARES</t>
  </si>
  <si>
    <t>Spares  for all pump stations:</t>
  </si>
  <si>
    <t>Safety Tools</t>
  </si>
  <si>
    <t>Supply and Delivery of the following safety equipments and tools:</t>
  </si>
  <si>
    <t>5 kg capacity dry chemical powder type Fire Extinguisher.</t>
  </si>
  <si>
    <t>Wooden First Aid Box</t>
  </si>
  <si>
    <t>Fire Bucket sand with 3 nos. of round bottom buckets.</t>
  </si>
  <si>
    <t>Rubber mat of 1.1kV grade of size 6mm thick.</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</si>
  <si>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</si>
  <si>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</si>
  <si>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</si>
  <si>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</si>
  <si>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</si>
  <si>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</si>
  <si>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</si>
  <si>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</si>
  <si>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</si>
  <si>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</si>
  <si>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Supply of Three complete sets of pump catalogues and manuals.</t>
  </si>
  <si>
    <t>Set of Pump Spare Parts of each pump.</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</si>
  <si>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</si>
  <si>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</si>
  <si>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Provision of all operations and maintenance equipments.</t>
  </si>
  <si>
    <t>Set of cleaning rods.</t>
  </si>
  <si>
    <t>XV</t>
  </si>
  <si>
    <t>TESTING AND COMMISSIONING</t>
  </si>
  <si>
    <t>Testing and Commissioning of the overall water supply system</t>
  </si>
  <si>
    <t>XVI</t>
  </si>
  <si>
    <t>16</t>
  </si>
  <si>
    <t>17</t>
  </si>
  <si>
    <t>XVII</t>
  </si>
  <si>
    <t>Supply &amp; installation of diffuser at end of outfall</t>
  </si>
  <si>
    <t>1.4</t>
  </si>
  <si>
    <t>Circuit Wiring - Wiring for circuit wiring with PVC insulated cable FR with copper multi strand conductor ISI marked in Surface rigid P.V.C. conduit (MMS) of ISI marked suitable size including painting etc. as required as per specification 4x2.5 Sq.mm.</t>
  </si>
  <si>
    <t>10.2.3</t>
  </si>
  <si>
    <t>Supply Installation, connection and commissioning of PV modules based on complete system design solution. System shall include PV modules, appropriate selection of charge controllers, the required auto change over, inverters, battery..etc. All necessary protection equipment shall be provided as per code requirement. This include fuses, breakers, surge protection.</t>
  </si>
  <si>
    <t>Hybrid Solar inverter (Capacity: 40 KVA), Make: Enertech, Series: Sun magic, Three Phase, Standard: IEC</t>
  </si>
  <si>
    <t>Charge controllers</t>
  </si>
  <si>
    <t>Auto Changeover</t>
  </si>
  <si>
    <t>All necessary protection equipments</t>
  </si>
  <si>
    <t>CONCRETE WORKS</t>
  </si>
  <si>
    <t>Foundation,</t>
  </si>
  <si>
    <t>Concrete (1:2:3)</t>
  </si>
  <si>
    <t>cu.m</t>
  </si>
  <si>
    <t>Excavation</t>
  </si>
  <si>
    <t>Lean concrete (1:2:6)</t>
  </si>
  <si>
    <t>kg</t>
  </si>
  <si>
    <t>Columns,</t>
  </si>
  <si>
    <t>Waterproofing compund</t>
  </si>
  <si>
    <t>Ltrs</t>
  </si>
  <si>
    <t>Beams,</t>
  </si>
  <si>
    <t>Steel deformed bars, 10mm dia x6m</t>
  </si>
  <si>
    <t>Ground Slab including plant foundations</t>
  </si>
  <si>
    <t>MASONRY &amp; PLASTERING</t>
  </si>
  <si>
    <t>sq.m</t>
  </si>
  <si>
    <t>Internal walls, 150mm thick (1:5)</t>
  </si>
  <si>
    <t>Plastering external walls, 12mm thick (2-coats) (1:5)</t>
  </si>
  <si>
    <t>Plastering internal walls, 12mm thick (2-coats) (1:5)</t>
  </si>
  <si>
    <t>Floor screed 35mm thick (1:5)</t>
  </si>
  <si>
    <t>CEILING, Aluminium framed ceiling system</t>
  </si>
  <si>
    <t>Door &amp; windows</t>
  </si>
  <si>
    <t>PIPE WORK</t>
  </si>
  <si>
    <t>Electrical works complete including all fixings and wiring inside conduit.</t>
  </si>
  <si>
    <t>FINISHES</t>
  </si>
  <si>
    <t>Painting on all Ceiling, interior &amp; exterior surfaces of walls</t>
  </si>
  <si>
    <t>Tiling on floor</t>
  </si>
  <si>
    <t>General area, 600 x 600</t>
  </si>
  <si>
    <t>Wet area, 300 x 300</t>
  </si>
  <si>
    <t>ROOFING</t>
  </si>
  <si>
    <t>Lysaght roofing</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</si>
  <si>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</si>
  <si>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For RWT to Ultra Filter: 40 cum/day, 10m Head; (1W +1 S) =2 Nos.</t>
  </si>
  <si>
    <t>Ultra Filter to Treated water Tank: 40 cum/day, 10m Head; (1W +1 S) =2 Nos.</t>
  </si>
  <si>
    <t>ULTRA FILTER</t>
  </si>
  <si>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</si>
  <si>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Specials for Valves</t>
  </si>
  <si>
    <t>Supplying, delivering fixing and jointing at site flanged end  Sluice / Gate valves as per Specification &amp; drawings.</t>
  </si>
  <si>
    <t>Supplying, delivering fixing and jointing at site flanged end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</si>
  <si>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</si>
  <si>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t>Supply and Installing  Dismantling joints for isolating valves and suitable for angular deflections without leakage and protected outside by epoxy coating, with required flanges of suitable size including cost of all other joints, bolts, nuts and  labor charges.</t>
  </si>
  <si>
    <t xml:space="preserve">Construction of RCC  C25/20 grade thrust block for the  bends and tees as specified below  including earth wok to the required depth as per the drawing  Back filling and disposal of the surplus soil after back filling with PCC of grade C20/20  as per Specification </t>
  </si>
  <si>
    <t>Supply, delivery and fixing of brand new  Tamper proof Kinetic Air Valves (Category 1) PN-1.6 with dimensions as per Specification &amp; drawing conforming to BS 2494 and BS 4865 part I,  as per Specification, drawings and as directed by the Engineer.</t>
  </si>
  <si>
    <t>Supplying, delivering fixing and jointing at site flanged end  Sluice / Gate valves. as per Specification &amp; drawings.</t>
  </si>
  <si>
    <t xml:space="preserve">Supply, installation, testing and commissioning of Electromagnetic Flow Meter etc. including all materials (excluding CI/ fittings) and making connection with existing pipeline required for Electromagnetic Flow Meter including cutting the existing pipe line etc. complete in all respect as per technical specification and as per direction of Engineer. </t>
  </si>
  <si>
    <t xml:space="preserve">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t>
  </si>
  <si>
    <t>Providing, installation, testing and commissioning of Electromagnetic Flow Meter etc. including all materials (excluding CI/ fittings) and making connection with existing pipeline required for Electromagnetic Flow Meter including cutting the existing pipe line etc. complete in all respect as per technical specification and as per direction of Engineer.</t>
  </si>
  <si>
    <t>63mm</t>
  </si>
  <si>
    <t>Automated first flush mechanism as per the detailed drawings. Including drainage and soil absorption or recharge pit / well recharge. - Considering 2 Nos. for each Community Centre</t>
  </si>
  <si>
    <t>Supply, Transportation to site, lifting, installation, Testing, Commissioning of Reserve Osmosis (RO) Plant as per all relevant Codes, international practices and As per the Specification etc. complete with Water Meters and  as per direction of Engineer In Charge with the following capacity;</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</si>
  <si>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</si>
  <si>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 xml:space="preserve">Providing, laying in position, jointing, hydraulic testing and commissioning of </t>
    </r>
    <r>
      <rPr>
        <b/>
        <sz val="10"/>
        <rFont val="Arial"/>
        <family val="2"/>
      </rPr>
      <t xml:space="preserve"> specials </t>
    </r>
    <r>
      <rPr>
        <sz val="10"/>
        <rFont val="Arial"/>
        <family val="2"/>
      </rPr>
      <t>suitable for push on jointing including flanged special such as tees, bends, collars, tapers and caps etc. including cost of water required for  testing etc. complete and as directed by the Engineer in Charge.</t>
    </r>
  </si>
  <si>
    <r>
      <t xml:space="preserve">ULTRAFILTER; 
</t>
    </r>
    <r>
      <rPr>
        <b/>
        <sz val="10"/>
        <color rgb="FF002060"/>
        <rFont val="Arial Black"/>
        <family val="2"/>
      </rPr>
      <t>CAPACITY- 40 CUM/DAY/UNIT</t>
    </r>
  </si>
  <si>
    <t>Supply, Transportation to site, lifting, installation, Testing, Commissioning of Ultrafiltration unit as per all relevant Codes, international practices and As per the Specification etc. complete and  as per direction of Engineer In Charge including accessories such as water meters, pressure gauges all complete.</t>
  </si>
  <si>
    <t>Providing a lift well pre-fabricated of size 50,000 litres, including one water meter, basket screen, etc all complete</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</si>
  <si>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and frame</t>
    </r>
  </si>
  <si>
    <r>
      <t xml:space="preserve">BORE/TUBE WELL; 
</t>
    </r>
    <r>
      <rPr>
        <b/>
        <sz val="10"/>
        <color rgb="FF002060"/>
        <rFont val="Arial Black"/>
        <family val="2"/>
      </rPr>
      <t>35.00M DEPTH &amp; 200MM DIA; 1NO.</t>
    </r>
  </si>
  <si>
    <t>1.1.3</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</si>
  <si>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</si>
  <si>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Walls - Masonry - 150mm thick</t>
  </si>
  <si>
    <t>External walls, 150mm thick (1:5) - 12mm thick</t>
  </si>
  <si>
    <t>WOOD WORKS - Timber Battens, rafters, Facia board</t>
  </si>
  <si>
    <t>Sq.m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</si>
</sst>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5" formatCode="&quot;$&quot;#,##0_);\(&quot;$&quot;#,##0\)"/>
    <numFmt numFmtId="43" formatCode="_(* #,##0.00_);_(* \(#,##0.00\);_(* &quot;-&quot;??_);_(@_)"/>
    <numFmt numFmtId="164" formatCode="&quot;$&quot;#,##0.00;[Red]\-&quot;$&quot;#,##0.00"/>
    <numFmt numFmtId="165" formatCode="mm/dd/yyyy"/>
    <numFmt numFmtId="166" formatCode="_ * #,##0_ ;_ * \-#,##0_ ;_ * &quot;-&quot;_ ;_ @_ "/>
    <numFmt numFmtId="167" formatCode="_ * #,##0.00_ ;_ * \-#,##0.00_ ;_ * &quot;-&quot;??_ ;_ @_ "/>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s>
  <fonts count="6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sz val="10"/>
      <color rgb="FFFF0000"/>
      <name val="Arial"/>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rgb="FF000000"/>
      <name val="Arial"/>
      <family val="2"/>
    </font>
    <font>
      <sz val="10"/>
      <color indexed="8"/>
      <name val="Arial"/>
      <family val="2"/>
    </font>
    <font>
      <b/>
      <sz val="12"/>
      <color rgb="FF252525"/>
      <name val="Calibri"/>
      <family val="2"/>
    </font>
    <font>
      <sz val="10"/>
      <name val="Calibri"/>
      <family val="2"/>
      <scheme val="minor"/>
    </font>
    <font>
      <sz val="10"/>
      <color rgb="FFFF0000"/>
      <name val="Arial Black"/>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8">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theme="2" tint="-0.749992370372631"/>
      </left>
      <right style="thin">
        <color theme="2" tint="-0.749992370372631"/>
      </right>
      <top/>
      <bottom style="hair">
        <color theme="2" tint="-0.74999237037263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499984740745262"/>
      </left>
      <right style="thin">
        <color theme="2" tint="-0.499984740745262"/>
      </right>
      <top style="thin">
        <color theme="2" tint="-0.499984740745262"/>
      </top>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bottom style="double">
        <color indexed="64"/>
      </bottom>
      <diagonal/>
    </border>
  </borders>
  <cellStyleXfs count="85">
    <xf numFmtId="0" fontId="0" fillId="0" borderId="0"/>
    <xf numFmtId="43" fontId="8" fillId="0" borderId="0" applyFont="0" applyFill="0" applyBorder="0" applyAlignment="0" applyProtection="0"/>
    <xf numFmtId="0" fontId="8" fillId="0" borderId="0"/>
    <xf numFmtId="43" fontId="5" fillId="0" borderId="0" applyFont="0" applyFill="0" applyBorder="0" applyAlignment="0" applyProtection="0"/>
    <xf numFmtId="0" fontId="8" fillId="0" borderId="0"/>
    <xf numFmtId="0" fontId="13"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3" fontId="15" fillId="0" borderId="0"/>
    <xf numFmtId="5" fontId="16" fillId="0" borderId="1" applyAlignment="0" applyProtection="0"/>
    <xf numFmtId="0" fontId="14" fillId="0" borderId="0"/>
    <xf numFmtId="0" fontId="14" fillId="0" borderId="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3" fontId="8" fillId="0" borderId="0" applyFont="0" applyFill="0" applyBorder="0" applyAlignment="0" applyProtection="0"/>
    <xf numFmtId="164" fontId="8" fillId="0" borderId="0" applyFont="0" applyFill="0" applyBorder="0" applyAlignment="0" applyProtection="0"/>
    <xf numFmtId="165" fontId="8" fillId="0" borderId="2" applyBorder="0">
      <alignment horizontal="center"/>
    </xf>
    <xf numFmtId="166" fontId="8" fillId="0" borderId="0" applyFont="0" applyFill="0" applyBorder="0" applyAlignment="0" applyProtection="0"/>
    <xf numFmtId="167" fontId="8" fillId="0" borderId="0" applyFont="0" applyFill="0" applyBorder="0" applyAlignment="0" applyProtection="0"/>
    <xf numFmtId="168" fontId="8" fillId="0" borderId="0" applyFont="0" applyFill="0" applyBorder="0" applyAlignment="0" applyProtection="0"/>
    <xf numFmtId="0" fontId="17" fillId="0" borderId="0"/>
    <xf numFmtId="2" fontId="8" fillId="0" borderId="0" applyFont="0" applyFill="0" applyBorder="0" applyAlignment="0" applyProtection="0"/>
    <xf numFmtId="38" fontId="18" fillId="3" borderId="0" applyNumberFormat="0" applyBorder="0" applyAlignment="0" applyProtection="0"/>
    <xf numFmtId="10" fontId="18" fillId="4" borderId="3" applyNumberFormat="0" applyBorder="0" applyAlignment="0" applyProtection="0"/>
    <xf numFmtId="169" fontId="8" fillId="0" borderId="0" applyFont="0" applyFill="0" applyBorder="0" applyAlignment="0" applyProtection="0"/>
    <xf numFmtId="170" fontId="8" fillId="0" borderId="0" applyFont="0" applyFill="0" applyBorder="0" applyAlignment="0" applyProtection="0"/>
    <xf numFmtId="0" fontId="19" fillId="0" borderId="0"/>
    <xf numFmtId="171" fontId="8" fillId="0" borderId="0"/>
    <xf numFmtId="0" fontId="11" fillId="0" borderId="0"/>
    <xf numFmtId="0" fontId="5" fillId="0" borderId="0"/>
    <xf numFmtId="0" fontId="5"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10" fontId="8" fillId="0" borderId="0" applyFont="0" applyFill="0" applyBorder="0" applyAlignment="0" applyProtection="0"/>
    <xf numFmtId="3" fontId="20" fillId="0" borderId="0"/>
    <xf numFmtId="172" fontId="8" fillId="0" borderId="0" applyFont="0" applyFill="0" applyBorder="0" applyAlignment="0" applyProtection="0"/>
    <xf numFmtId="173" fontId="8" fillId="0" borderId="0" applyFon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10" fontId="8" fillId="0" borderId="0" applyFont="0" applyFill="0" applyBorder="0" applyAlignment="0" applyProtection="0"/>
    <xf numFmtId="0" fontId="22" fillId="0" borderId="0"/>
    <xf numFmtId="174" fontId="8" fillId="0" borderId="0" applyFont="0" applyFill="0" applyBorder="0" applyAlignment="0" applyProtection="0"/>
    <xf numFmtId="175" fontId="8" fillId="0" borderId="0" applyFont="0" applyFill="0" applyBorder="0" applyAlignment="0" applyProtection="0"/>
    <xf numFmtId="176" fontId="23" fillId="0" borderId="0" applyFont="0" applyFill="0" applyBorder="0" applyAlignment="0" applyProtection="0"/>
    <xf numFmtId="177" fontId="23" fillId="0" borderId="0" applyFont="0" applyFill="0" applyBorder="0" applyAlignment="0" applyProtection="0"/>
    <xf numFmtId="0" fontId="24" fillId="0" borderId="0"/>
    <xf numFmtId="164" fontId="5" fillId="0" borderId="0" applyFont="0" applyFill="0" applyBorder="0" applyAlignment="0" applyProtection="0"/>
    <xf numFmtId="49" fontId="25" fillId="0" borderId="4">
      <alignment horizontal="center" vertical="center" wrapText="1"/>
    </xf>
    <xf numFmtId="49" fontId="26" fillId="0" borderId="4">
      <alignment horizontal="center" vertical="center" wrapText="1"/>
    </xf>
    <xf numFmtId="164" fontId="5" fillId="0" borderId="0" applyFont="0" applyFill="0" applyBorder="0" applyAlignment="0" applyProtection="0"/>
    <xf numFmtId="49" fontId="25" fillId="0" borderId="4">
      <alignment horizontal="center" vertical="center" wrapText="1"/>
    </xf>
    <xf numFmtId="174" fontId="5" fillId="0" borderId="0" applyFont="0" applyFill="0" applyBorder="0" applyAlignment="0" applyProtection="0"/>
    <xf numFmtId="9" fontId="5" fillId="0" borderId="0" applyFont="0" applyFill="0" applyBorder="0" applyAlignment="0" applyProtection="0"/>
    <xf numFmtId="0" fontId="9" fillId="6" borderId="6">
      <alignment horizontal="justify" vertical="center" wrapText="1"/>
    </xf>
    <xf numFmtId="0" fontId="25" fillId="0" borderId="7">
      <alignment horizontal="justify" vertical="center" wrapText="1"/>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37" fillId="11" borderId="9" applyNumberFormat="0" applyAlignment="0" applyProtection="0"/>
    <xf numFmtId="0" fontId="2" fillId="0" borderId="0"/>
    <xf numFmtId="0" fontId="1" fillId="0" borderId="0"/>
    <xf numFmtId="0" fontId="1" fillId="0" borderId="0"/>
    <xf numFmtId="43" fontId="1" fillId="0" borderId="0" applyFont="0" applyFill="0" applyBorder="0" applyAlignment="0" applyProtection="0"/>
  </cellStyleXfs>
  <cellXfs count="487">
    <xf numFmtId="0" fontId="0" fillId="0" borderId="0" xfId="0"/>
    <xf numFmtId="0" fontId="6" fillId="0" borderId="0" xfId="35" applyFont="1" applyFill="1" applyBorder="1" applyAlignment="1">
      <alignment vertical="top" wrapText="1"/>
    </xf>
    <xf numFmtId="0" fontId="6" fillId="0" borderId="0" xfId="35" applyNumberFormat="1" applyFont="1" applyFill="1" applyBorder="1" applyAlignment="1">
      <alignment vertical="top" wrapText="1"/>
    </xf>
    <xf numFmtId="43" fontId="7" fillId="0" borderId="0" xfId="35" applyNumberFormat="1" applyFont="1" applyFill="1" applyBorder="1" applyAlignment="1">
      <alignment horizontal="center" vertical="top" wrapText="1"/>
    </xf>
    <xf numFmtId="0" fontId="7" fillId="0" borderId="0" xfId="35" applyNumberFormat="1" applyFont="1" applyFill="1" applyBorder="1" applyAlignment="1">
      <alignment vertical="top" wrapText="1"/>
    </xf>
    <xf numFmtId="0" fontId="6" fillId="0" borderId="0" xfId="35" applyFont="1" applyFill="1" applyBorder="1" applyAlignment="1">
      <alignment horizontal="left" vertical="top" wrapText="1"/>
    </xf>
    <xf numFmtId="0" fontId="12" fillId="0" borderId="0" xfId="35" applyNumberFormat="1" applyFont="1" applyFill="1" applyBorder="1" applyAlignment="1">
      <alignment vertical="top" wrapText="1"/>
    </xf>
    <xf numFmtId="0" fontId="12" fillId="0" borderId="0" xfId="35" applyNumberFormat="1" applyFont="1" applyFill="1" applyBorder="1" applyAlignment="1">
      <alignment vertical="top"/>
    </xf>
    <xf numFmtId="0" fontId="6" fillId="0" borderId="5" xfId="78" applyFont="1" applyFill="1" applyBorder="1" applyAlignment="1">
      <alignment horizontal="justify" vertical="center" wrapText="1"/>
    </xf>
    <xf numFmtId="0" fontId="6" fillId="0" borderId="0" xfId="78" applyFont="1" applyBorder="1" applyAlignment="1">
      <alignment vertical="center" wrapText="1"/>
    </xf>
    <xf numFmtId="49" fontId="7" fillId="7" borderId="8" xfId="78" applyNumberFormat="1" applyFont="1" applyFill="1" applyBorder="1" applyAlignment="1">
      <alignment horizontal="center" vertical="center" wrapText="1"/>
    </xf>
    <xf numFmtId="0" fontId="7" fillId="7" borderId="8" xfId="78" applyFont="1" applyFill="1" applyBorder="1" applyAlignment="1">
      <alignment horizontal="justify" vertical="center" wrapText="1"/>
    </xf>
    <xf numFmtId="0" fontId="7" fillId="7" borderId="8" xfId="78" applyFont="1" applyFill="1" applyBorder="1" applyAlignment="1">
      <alignment horizontal="center" vertical="center" wrapText="1"/>
    </xf>
    <xf numFmtId="49" fontId="7" fillId="0" borderId="5" xfId="78" applyNumberFormat="1" applyFont="1" applyFill="1" applyBorder="1" applyAlignment="1">
      <alignment horizontal="center" vertical="center" wrapText="1"/>
    </xf>
    <xf numFmtId="0" fontId="7" fillId="0" borderId="5" xfId="78" applyNumberFormat="1" applyFont="1" applyFill="1" applyBorder="1" applyAlignment="1" applyProtection="1">
      <alignment horizontal="justify" vertical="center" wrapText="1"/>
    </xf>
    <xf numFmtId="0" fontId="6"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wrapText="1"/>
    </xf>
    <xf numFmtId="2" fontId="6" fillId="0" borderId="5" xfId="78" applyNumberFormat="1" applyFont="1" applyFill="1" applyBorder="1" applyAlignment="1">
      <alignment vertical="center" wrapText="1"/>
    </xf>
    <xf numFmtId="0" fontId="6" fillId="0" borderId="0" xfId="78" applyFont="1" applyFill="1" applyBorder="1" applyAlignment="1">
      <alignment vertical="center" wrapText="1"/>
    </xf>
    <xf numFmtId="49" fontId="7" fillId="0" borderId="5" xfId="78" applyNumberFormat="1" applyFont="1" applyFill="1" applyBorder="1" applyAlignment="1">
      <alignment horizontal="center" vertical="center"/>
    </xf>
    <xf numFmtId="0" fontId="7" fillId="0" borderId="5" xfId="78" applyFont="1" applyFill="1" applyBorder="1" applyAlignment="1">
      <alignment horizontal="justify" vertical="center" wrapText="1"/>
    </xf>
    <xf numFmtId="0" fontId="6" fillId="0" borderId="5" xfId="78" applyFont="1" applyFill="1" applyBorder="1" applyAlignment="1">
      <alignment vertical="center" wrapText="1"/>
    </xf>
    <xf numFmtId="0" fontId="7" fillId="0" borderId="0" xfId="78" applyFont="1" applyFill="1" applyBorder="1" applyAlignment="1">
      <alignment vertical="center" wrapText="1"/>
    </xf>
    <xf numFmtId="2" fontId="7" fillId="0" borderId="5" xfId="78" applyNumberFormat="1" applyFont="1" applyFill="1" applyBorder="1" applyAlignment="1">
      <alignment horizontal="right" vertical="center" wrapText="1"/>
    </xf>
    <xf numFmtId="43" fontId="6" fillId="0" borderId="5" xfId="78" applyNumberFormat="1" applyFont="1" applyFill="1" applyBorder="1" applyAlignment="1">
      <alignment horizontal="center" vertical="center" wrapText="1"/>
    </xf>
    <xf numFmtId="0" fontId="6" fillId="0" borderId="5" xfId="78" applyFont="1" applyFill="1" applyBorder="1" applyAlignment="1" applyProtection="1">
      <alignment horizontal="justify" vertical="center" wrapText="1"/>
    </xf>
    <xf numFmtId="0" fontId="6" fillId="0" borderId="5" xfId="78" applyFont="1" applyFill="1" applyBorder="1" applyAlignment="1">
      <alignment horizontal="left" vertical="center" wrapText="1"/>
    </xf>
    <xf numFmtId="43" fontId="6" fillId="0" borderId="5" xfId="78" applyNumberFormat="1" applyFont="1" applyFill="1" applyBorder="1" applyAlignment="1">
      <alignment horizontal="center" vertical="center"/>
    </xf>
    <xf numFmtId="0" fontId="7" fillId="0" borderId="5" xfId="78" applyFont="1" applyFill="1" applyBorder="1" applyAlignment="1" applyProtection="1">
      <alignment horizontal="justify" vertical="center" wrapText="1"/>
    </xf>
    <xf numFmtId="9" fontId="6" fillId="0" borderId="5" xfId="78" applyNumberFormat="1" applyFont="1" applyFill="1" applyBorder="1" applyAlignment="1">
      <alignment horizontal="center" vertical="center" wrapText="1"/>
    </xf>
    <xf numFmtId="49" fontId="7" fillId="0" borderId="0" xfId="78" applyNumberFormat="1" applyFont="1" applyBorder="1" applyAlignment="1">
      <alignment horizontal="center" vertical="center" wrapText="1"/>
    </xf>
    <xf numFmtId="0" fontId="6" fillId="0" borderId="0" xfId="78" applyFont="1" applyBorder="1" applyAlignment="1">
      <alignment horizontal="justify" vertical="center" wrapText="1"/>
    </xf>
    <xf numFmtId="0" fontId="6" fillId="0" borderId="0" xfId="78" applyFont="1" applyBorder="1" applyAlignment="1">
      <alignment horizontal="center" vertical="center" wrapText="1"/>
    </xf>
    <xf numFmtId="9" fontId="6" fillId="0" borderId="5" xfId="78" applyNumberFormat="1" applyFont="1" applyFill="1" applyBorder="1" applyAlignment="1">
      <alignment vertical="center" wrapText="1"/>
    </xf>
    <xf numFmtId="0" fontId="6" fillId="0" borderId="5" xfId="78" quotePrefix="1" applyFont="1" applyFill="1" applyBorder="1" applyAlignment="1">
      <alignment horizontal="center" vertical="center" wrapText="1"/>
    </xf>
    <xf numFmtId="49" fontId="34" fillId="0" borderId="5" xfId="78" applyNumberFormat="1" applyFont="1" applyFill="1" applyBorder="1" applyAlignment="1">
      <alignment horizontal="center" vertical="center" wrapText="1"/>
    </xf>
    <xf numFmtId="0" fontId="34" fillId="0" borderId="5" xfId="78" applyFont="1" applyFill="1" applyBorder="1" applyAlignment="1">
      <alignment horizontal="center" vertical="center" wrapText="1"/>
    </xf>
    <xf numFmtId="49" fontId="6" fillId="0" borderId="5" xfId="78" applyNumberFormat="1" applyFont="1" applyFill="1" applyBorder="1" applyAlignment="1">
      <alignment horizontal="center" vertical="center"/>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top" wrapText="1"/>
    </xf>
    <xf numFmtId="0" fontId="10" fillId="0" borderId="5" xfId="78" applyFont="1" applyFill="1" applyBorder="1" applyAlignment="1">
      <alignment vertical="center" wrapText="1"/>
    </xf>
    <xf numFmtId="43" fontId="7" fillId="7" borderId="8" xfId="78" applyNumberFormat="1" applyFont="1" applyFill="1" applyBorder="1" applyAlignment="1">
      <alignment horizontal="center" vertical="center" wrapText="1"/>
    </xf>
    <xf numFmtId="43" fontId="34" fillId="0" borderId="5" xfId="78" applyNumberFormat="1" applyFont="1" applyFill="1" applyBorder="1" applyAlignment="1">
      <alignment horizontal="center" vertical="center" wrapText="1"/>
    </xf>
    <xf numFmtId="43" fontId="6" fillId="0" borderId="0" xfId="78" applyNumberFormat="1" applyFont="1" applyBorder="1" applyAlignment="1">
      <alignment horizontal="center" vertical="center" wrapText="1"/>
    </xf>
    <xf numFmtId="0" fontId="10" fillId="0" borderId="0" xfId="35" applyFont="1" applyFill="1" applyBorder="1" applyAlignment="1">
      <alignment vertical="top" wrapText="1"/>
    </xf>
    <xf numFmtId="43" fontId="9" fillId="0" borderId="10" xfId="35" applyNumberFormat="1" applyFont="1" applyFill="1" applyBorder="1" applyAlignment="1">
      <alignment horizontal="center" vertical="top" wrapText="1"/>
    </xf>
    <xf numFmtId="43" fontId="6" fillId="0" borderId="10" xfId="35" applyNumberFormat="1" applyFont="1" applyFill="1" applyBorder="1" applyAlignment="1">
      <alignment horizontal="center" vertical="top" wrapText="1"/>
    </xf>
    <xf numFmtId="0" fontId="6" fillId="0" borderId="0" xfId="0" applyNumberFormat="1" applyFont="1" applyFill="1" applyBorder="1" applyAlignment="1">
      <alignment vertical="top"/>
    </xf>
    <xf numFmtId="0" fontId="6" fillId="0" borderId="0" xfId="35" applyFont="1" applyAlignment="1">
      <alignment vertical="top" wrapText="1"/>
    </xf>
    <xf numFmtId="0" fontId="36" fillId="0" borderId="0" xfId="35" applyFont="1" applyFill="1" applyAlignment="1">
      <alignment horizontal="center" vertical="top" wrapText="1"/>
    </xf>
    <xf numFmtId="0" fontId="6" fillId="0" borderId="0" xfId="35" applyFont="1" applyFill="1" applyAlignment="1">
      <alignment vertical="top" wrapText="1"/>
    </xf>
    <xf numFmtId="0" fontId="6" fillId="0" borderId="0" xfId="35" applyFont="1" applyBorder="1" applyAlignment="1">
      <alignment horizontal="center" vertical="top" wrapText="1"/>
    </xf>
    <xf numFmtId="0" fontId="6" fillId="0" borderId="0" xfId="35" applyFont="1" applyBorder="1" applyAlignment="1">
      <alignment horizontal="left" vertical="top" wrapText="1"/>
    </xf>
    <xf numFmtId="43" fontId="6" fillId="0" borderId="0" xfId="35" applyNumberFormat="1" applyFont="1" applyBorder="1" applyAlignment="1">
      <alignment horizontal="center" vertical="top" wrapText="1"/>
    </xf>
    <xf numFmtId="0" fontId="6" fillId="0" borderId="0" xfId="35" applyNumberFormat="1" applyFont="1" applyBorder="1" applyAlignment="1">
      <alignment horizontal="center" vertical="top" wrapText="1"/>
    </xf>
    <xf numFmtId="0" fontId="7" fillId="0" borderId="0" xfId="35" applyNumberFormat="1" applyFont="1" applyFill="1" applyBorder="1" applyAlignment="1">
      <alignment horizontal="center" vertical="top" wrapText="1"/>
    </xf>
    <xf numFmtId="43" fontId="40" fillId="5" borderId="0" xfId="35" applyNumberFormat="1" applyFont="1" applyFill="1" applyBorder="1" applyAlignment="1">
      <alignment vertical="top" wrapText="1"/>
    </xf>
    <xf numFmtId="0" fontId="9" fillId="7" borderId="10" xfId="35" applyFont="1" applyFill="1" applyBorder="1" applyAlignment="1">
      <alignment horizontal="center" vertical="top" wrapText="1"/>
    </xf>
    <xf numFmtId="0" fontId="9" fillId="0" borderId="10" xfId="35" applyFont="1" applyFill="1" applyBorder="1" applyAlignment="1">
      <alignment horizontal="center" vertical="top" wrapText="1"/>
    </xf>
    <xf numFmtId="0" fontId="9" fillId="8" borderId="10" xfId="35" applyFont="1" applyFill="1" applyBorder="1" applyAlignment="1">
      <alignment horizontal="center" vertical="top" wrapText="1"/>
    </xf>
    <xf numFmtId="0" fontId="9" fillId="8" borderId="10" xfId="35" applyFont="1" applyFill="1" applyBorder="1" applyAlignment="1">
      <alignment vertical="top" wrapText="1"/>
    </xf>
    <xf numFmtId="178" fontId="7" fillId="8" borderId="10" xfId="35" applyNumberFormat="1" applyFont="1" applyFill="1" applyBorder="1" applyAlignment="1">
      <alignment vertical="top" wrapText="1"/>
    </xf>
    <xf numFmtId="0" fontId="31" fillId="0" borderId="0" xfId="35" applyFont="1" applyAlignment="1">
      <alignment vertical="top" wrapText="1"/>
    </xf>
    <xf numFmtId="0" fontId="30" fillId="0" borderId="10" xfId="35" applyFont="1" applyBorder="1" applyAlignment="1">
      <alignment horizontal="center" vertical="top" wrapText="1"/>
    </xf>
    <xf numFmtId="0" fontId="30" fillId="0" borderId="10" xfId="35" applyFont="1" applyBorder="1" applyAlignment="1">
      <alignment horizontal="left" vertical="top" wrapText="1"/>
    </xf>
    <xf numFmtId="178" fontId="30" fillId="0" borderId="10" xfId="35" applyNumberFormat="1" applyFont="1" applyBorder="1" applyAlignment="1">
      <alignment horizontal="center" vertical="top" wrapText="1"/>
    </xf>
    <xf numFmtId="178" fontId="30" fillId="0" borderId="10" xfId="35" applyNumberFormat="1" applyFont="1" applyFill="1" applyBorder="1" applyAlignment="1">
      <alignment horizontal="center" vertical="top" wrapText="1"/>
    </xf>
    <xf numFmtId="0" fontId="10" fillId="0" borderId="10" xfId="35" applyFont="1" applyBorder="1" applyAlignment="1">
      <alignment horizontal="center" vertical="top" wrapText="1"/>
    </xf>
    <xf numFmtId="0" fontId="9" fillId="0" borderId="10" xfId="35" applyFont="1" applyBorder="1" applyAlignment="1">
      <alignment horizontal="left" vertical="top" wrapText="1"/>
    </xf>
    <xf numFmtId="43" fontId="10" fillId="5" borderId="10" xfId="35" applyNumberFormat="1" applyFont="1" applyFill="1" applyBorder="1" applyAlignment="1">
      <alignment horizontal="center" vertical="top" wrapText="1"/>
    </xf>
    <xf numFmtId="178" fontId="10" fillId="0" borderId="10" xfId="35" applyNumberFormat="1" applyFont="1" applyBorder="1" applyAlignment="1">
      <alignment horizontal="center" vertical="top" wrapText="1"/>
    </xf>
    <xf numFmtId="0" fontId="7" fillId="0" borderId="10" xfId="35" applyFont="1" applyBorder="1" applyAlignment="1">
      <alignment horizontal="center" vertical="top" wrapText="1"/>
    </xf>
    <xf numFmtId="0" fontId="28" fillId="0" borderId="10" xfId="35" applyFont="1" applyFill="1" applyBorder="1" applyAlignment="1">
      <alignment horizontal="left" vertical="top" wrapText="1"/>
    </xf>
    <xf numFmtId="0" fontId="18" fillId="0" borderId="10" xfId="35" applyFont="1" applyBorder="1" applyAlignment="1">
      <alignment horizontal="center" vertical="top" wrapText="1"/>
    </xf>
    <xf numFmtId="0" fontId="38" fillId="0" borderId="10" xfId="35" applyFont="1" applyFill="1" applyBorder="1" applyAlignment="1">
      <alignment horizontal="left" vertical="top" wrapText="1"/>
    </xf>
    <xf numFmtId="0" fontId="41" fillId="8" borderId="10" xfId="35" applyFont="1" applyFill="1" applyBorder="1" applyAlignment="1">
      <alignment vertical="top" wrapText="1"/>
    </xf>
    <xf numFmtId="43" fontId="29" fillId="8" borderId="10" xfId="35" applyNumberFormat="1" applyFont="1" applyFill="1" applyBorder="1" applyAlignment="1">
      <alignment horizontal="center" vertical="top" wrapText="1"/>
    </xf>
    <xf numFmtId="43" fontId="29" fillId="8" borderId="10" xfId="35" applyNumberFormat="1" applyFont="1" applyFill="1" applyBorder="1" applyAlignment="1">
      <alignment vertical="top" wrapText="1"/>
    </xf>
    <xf numFmtId="43" fontId="30" fillId="0" borderId="10" xfId="35" applyNumberFormat="1" applyFont="1" applyBorder="1" applyAlignment="1">
      <alignment horizontal="center" vertical="top" wrapText="1"/>
    </xf>
    <xf numFmtId="43" fontId="30" fillId="0" borderId="10" xfId="35" applyNumberFormat="1" applyFont="1" applyFill="1" applyBorder="1" applyAlignment="1">
      <alignment horizontal="center" vertical="top" wrapText="1"/>
    </xf>
    <xf numFmtId="43" fontId="10"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6" fillId="0" borderId="10" xfId="35" applyFont="1" applyBorder="1" applyAlignment="1">
      <alignment horizontal="center" vertical="top" wrapText="1"/>
    </xf>
    <xf numFmtId="0" fontId="7" fillId="0" borderId="10" xfId="35" applyFont="1" applyFill="1" applyBorder="1" applyAlignment="1">
      <alignment horizontal="center" vertical="top" wrapText="1"/>
    </xf>
    <xf numFmtId="0" fontId="32" fillId="0" borderId="0" xfId="35" applyFont="1" applyAlignment="1">
      <alignment vertical="top" wrapText="1"/>
    </xf>
    <xf numFmtId="0" fontId="7" fillId="0" borderId="10" xfId="35" applyFont="1" applyBorder="1" applyAlignment="1">
      <alignment horizontal="left" vertical="top" wrapText="1"/>
    </xf>
    <xf numFmtId="43" fontId="6" fillId="0" borderId="10" xfId="35" applyNumberFormat="1" applyFont="1" applyBorder="1" applyAlignment="1">
      <alignment horizontal="center" vertical="top" wrapText="1"/>
    </xf>
    <xf numFmtId="178" fontId="6" fillId="0" borderId="10" xfId="35" applyNumberFormat="1" applyFont="1" applyBorder="1" applyAlignment="1">
      <alignment horizontal="center" vertical="top" wrapText="1"/>
    </xf>
    <xf numFmtId="43" fontId="32" fillId="0" borderId="10" xfId="35" applyNumberFormat="1" applyFont="1" applyBorder="1" applyAlignment="1">
      <alignment vertical="top" wrapText="1"/>
    </xf>
    <xf numFmtId="0" fontId="7" fillId="0" borderId="0" xfId="35" applyFont="1" applyFill="1" applyBorder="1" applyAlignment="1">
      <alignment horizontal="center" vertical="top" wrapText="1"/>
    </xf>
    <xf numFmtId="43" fontId="6" fillId="0" borderId="0" xfId="35" applyNumberFormat="1" applyFont="1" applyFill="1" applyBorder="1" applyAlignment="1">
      <alignment horizontal="center" vertical="top" wrapText="1"/>
    </xf>
    <xf numFmtId="43" fontId="32" fillId="0" borderId="0" xfId="35" applyNumberFormat="1" applyFont="1" applyBorder="1" applyAlignment="1">
      <alignment vertical="top" wrapText="1"/>
    </xf>
    <xf numFmtId="0" fontId="7" fillId="0" borderId="0" xfId="35" applyFont="1" applyBorder="1" applyAlignment="1">
      <alignment horizontal="center" vertical="top" wrapText="1"/>
    </xf>
    <xf numFmtId="0" fontId="6" fillId="0" borderId="0" xfId="35" applyFont="1" applyBorder="1" applyAlignment="1">
      <alignment vertical="top" wrapText="1"/>
    </xf>
    <xf numFmtId="0" fontId="9" fillId="6" borderId="10" xfId="71" applyBorder="1" applyAlignment="1">
      <alignment horizontal="justify" vertical="top" wrapText="1"/>
    </xf>
    <xf numFmtId="0" fontId="9" fillId="6" borderId="10" xfId="71" applyFont="1" applyBorder="1" applyAlignment="1">
      <alignment horizontal="justify" vertical="top" wrapText="1"/>
    </xf>
    <xf numFmtId="0" fontId="9" fillId="6" borderId="10" xfId="71" applyBorder="1" applyAlignment="1">
      <alignment horizontal="center" vertical="top" wrapText="1"/>
    </xf>
    <xf numFmtId="0" fontId="27" fillId="0" borderId="10" xfId="35" applyFont="1" applyFill="1" applyBorder="1" applyAlignment="1">
      <alignment horizontal="center" vertical="top" wrapText="1"/>
    </xf>
    <xf numFmtId="43" fontId="37" fillId="0" borderId="10" xfId="80" applyNumberFormat="1" applyFill="1" applyBorder="1" applyAlignment="1">
      <alignment horizontal="center" vertical="top" wrapText="1"/>
    </xf>
    <xf numFmtId="0" fontId="37" fillId="0" borderId="10" xfId="80" applyNumberFormat="1" applyFill="1" applyBorder="1" applyAlignment="1">
      <alignment horizontal="center" vertical="top" wrapText="1"/>
    </xf>
    <xf numFmtId="0" fontId="37" fillId="0" borderId="10" xfId="80" applyFill="1" applyBorder="1" applyAlignment="1">
      <alignment vertical="top" wrapText="1"/>
    </xf>
    <xf numFmtId="0" fontId="37" fillId="11" borderId="10" xfId="80" applyNumberFormat="1" applyBorder="1" applyAlignment="1">
      <alignment horizontal="center" vertical="top" wrapText="1"/>
    </xf>
    <xf numFmtId="43" fontId="37" fillId="11" borderId="10" xfId="80" applyNumberFormat="1" applyFont="1" applyBorder="1" applyAlignment="1">
      <alignment horizontal="left" vertical="top" wrapText="1"/>
    </xf>
    <xf numFmtId="43" fontId="37" fillId="11" borderId="10" xfId="80" applyNumberFormat="1" applyBorder="1" applyAlignment="1">
      <alignment horizontal="center" vertical="top" wrapText="1"/>
    </xf>
    <xf numFmtId="0" fontId="37" fillId="11" borderId="10" xfId="80" applyBorder="1" applyAlignment="1">
      <alignment vertical="top" wrapText="1"/>
    </xf>
    <xf numFmtId="0" fontId="39" fillId="0" borderId="10" xfId="35" applyFont="1" applyFill="1" applyBorder="1" applyAlignment="1">
      <alignment horizontal="center" vertical="top" wrapText="1"/>
    </xf>
    <xf numFmtId="0" fontId="6" fillId="0" borderId="0" xfId="35" applyFont="1" applyAlignment="1">
      <alignment horizontal="center" vertical="top" wrapText="1"/>
    </xf>
    <xf numFmtId="0" fontId="37" fillId="11" borderId="10" xfId="80" applyBorder="1" applyAlignment="1">
      <alignment horizontal="center" vertical="top" wrapText="1"/>
    </xf>
    <xf numFmtId="43" fontId="6" fillId="10" borderId="8" xfId="35" applyNumberFormat="1" applyFont="1" applyFill="1" applyBorder="1" applyAlignment="1">
      <alignment horizontal="left" vertical="top" wrapText="1"/>
    </xf>
    <xf numFmtId="43" fontId="6" fillId="10" borderId="8" xfId="35" applyNumberFormat="1" applyFont="1" applyFill="1" applyBorder="1" applyAlignment="1">
      <alignment horizontal="center" vertical="top" wrapText="1"/>
    </xf>
    <xf numFmtId="43" fontId="7"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0" fontId="6" fillId="10" borderId="8" xfId="35" applyNumberFormat="1" applyFont="1" applyFill="1" applyBorder="1" applyAlignment="1">
      <alignment horizontal="center" vertical="top" wrapText="1"/>
    </xf>
    <xf numFmtId="0" fontId="6" fillId="10" borderId="8" xfId="35" applyFont="1" applyFill="1" applyBorder="1" applyAlignment="1">
      <alignment horizontal="center" vertical="top" wrapText="1"/>
    </xf>
    <xf numFmtId="43" fontId="6" fillId="10" borderId="5" xfId="35" applyNumberFormat="1" applyFont="1" applyFill="1" applyBorder="1" applyAlignment="1">
      <alignment horizontal="left" vertical="top" wrapText="1"/>
    </xf>
    <xf numFmtId="43" fontId="6" fillId="10" borderId="5" xfId="35" applyNumberFormat="1" applyFont="1" applyFill="1" applyBorder="1" applyAlignment="1">
      <alignment horizontal="center" vertical="top" wrapText="1"/>
    </xf>
    <xf numFmtId="43" fontId="7"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0" fontId="6" fillId="10" borderId="5" xfId="35" applyNumberFormat="1" applyFont="1" applyFill="1" applyBorder="1" applyAlignment="1">
      <alignment horizontal="center" vertical="top" wrapText="1"/>
    </xf>
    <xf numFmtId="0" fontId="6" fillId="10" borderId="5" xfId="35" applyFont="1" applyFill="1" applyBorder="1" applyAlignment="1">
      <alignment horizontal="center" vertical="top" wrapText="1"/>
    </xf>
    <xf numFmtId="0" fontId="6" fillId="0" borderId="0" xfId="35" applyFont="1" applyAlignment="1">
      <alignment horizontal="left" vertical="top" wrapText="1"/>
    </xf>
    <xf numFmtId="43" fontId="6" fillId="0" borderId="0" xfId="35" applyNumberFormat="1" applyFont="1" applyAlignment="1">
      <alignment horizontal="center" vertical="top" wrapText="1"/>
    </xf>
    <xf numFmtId="0" fontId="6" fillId="0" borderId="0" xfId="35" applyNumberFormat="1" applyFont="1" applyAlignment="1">
      <alignment horizontal="center" vertical="top" wrapText="1"/>
    </xf>
    <xf numFmtId="0" fontId="32" fillId="0" borderId="0" xfId="35" applyFont="1" applyFill="1" applyBorder="1" applyAlignment="1">
      <alignment vertical="top" wrapText="1"/>
    </xf>
    <xf numFmtId="0" fontId="32" fillId="0" borderId="0" xfId="35" applyNumberFormat="1" applyFont="1" applyFill="1" applyBorder="1" applyAlignment="1">
      <alignment vertical="top" wrapText="1"/>
    </xf>
    <xf numFmtId="0" fontId="10" fillId="0" borderId="0" xfId="35" applyNumberFormat="1" applyFont="1" applyFill="1" applyBorder="1" applyAlignment="1">
      <alignment vertical="top" wrapText="1"/>
    </xf>
    <xf numFmtId="0" fontId="34" fillId="0" borderId="15" xfId="35" applyFont="1" applyFill="1" applyBorder="1" applyAlignment="1">
      <alignment horizontal="justify" vertical="top" wrapText="1"/>
    </xf>
    <xf numFmtId="0" fontId="6" fillId="0" borderId="15" xfId="0" applyFont="1" applyFill="1" applyBorder="1" applyAlignment="1">
      <alignment horizontal="justify" vertical="top" wrapText="1" readingOrder="1"/>
    </xf>
    <xf numFmtId="43" fontId="6" fillId="0" borderId="15" xfId="35" applyNumberFormat="1" applyFont="1" applyFill="1" applyBorder="1" applyAlignment="1">
      <alignment horizontal="center" vertical="top" wrapText="1"/>
    </xf>
    <xf numFmtId="43" fontId="6" fillId="0" borderId="16" xfId="78" applyNumberFormat="1" applyFont="1" applyFill="1" applyBorder="1" applyAlignment="1">
      <alignment horizontal="center" vertical="center" wrapText="1"/>
    </xf>
    <xf numFmtId="0" fontId="45" fillId="0" borderId="16" xfId="0" applyFont="1" applyFill="1" applyBorder="1" applyAlignment="1">
      <alignment horizontal="justify" vertical="top" wrapText="1"/>
    </xf>
    <xf numFmtId="49" fontId="7" fillId="0" borderId="0" xfId="78" applyNumberFormat="1" applyFont="1" applyFill="1" applyBorder="1" applyAlignment="1">
      <alignment horizontal="center" vertical="center" wrapText="1"/>
    </xf>
    <xf numFmtId="0" fontId="34" fillId="0" borderId="5" xfId="78" applyFont="1" applyFill="1" applyBorder="1" applyAlignment="1">
      <alignment horizontal="justify" vertical="center" wrapText="1"/>
    </xf>
    <xf numFmtId="0" fontId="6" fillId="0" borderId="0" xfId="78" applyFont="1" applyFill="1" applyBorder="1" applyAlignment="1">
      <alignment horizontal="center" vertical="center" wrapText="1"/>
    </xf>
    <xf numFmtId="0" fontId="6" fillId="0" borderId="0" xfId="78" applyNumberFormat="1" applyFont="1" applyFill="1" applyBorder="1" applyAlignment="1">
      <alignment vertical="center" wrapText="1"/>
    </xf>
    <xf numFmtId="0" fontId="7" fillId="0" borderId="5" xfId="78" applyNumberFormat="1" applyFont="1" applyFill="1" applyBorder="1" applyAlignment="1">
      <alignment vertical="center" wrapText="1"/>
    </xf>
    <xf numFmtId="0" fontId="6" fillId="0" borderId="0" xfId="78" applyFont="1" applyFill="1" applyBorder="1" applyAlignment="1">
      <alignment horizontal="justify" vertical="center" wrapText="1"/>
    </xf>
    <xf numFmtId="43" fontId="6" fillId="0" borderId="0" xfId="78" applyNumberFormat="1" applyFont="1" applyFill="1" applyBorder="1" applyAlignment="1">
      <alignment horizontal="center" vertical="center" wrapText="1"/>
    </xf>
    <xf numFmtId="43" fontId="7" fillId="7" borderId="8"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7" fillId="0" borderId="5" xfId="78" applyNumberFormat="1" applyFont="1" applyFill="1" applyBorder="1" applyAlignment="1">
      <alignment vertical="center" wrapText="1"/>
    </xf>
    <xf numFmtId="43" fontId="7"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pplyProtection="1">
      <alignment vertical="center" wrapText="1"/>
      <protection locked="0"/>
    </xf>
    <xf numFmtId="43" fontId="7" fillId="0" borderId="5" xfId="79" applyNumberFormat="1" applyFont="1" applyFill="1" applyBorder="1" applyAlignment="1">
      <alignment vertical="center" wrapText="1"/>
    </xf>
    <xf numFmtId="43" fontId="7" fillId="0" borderId="5" xfId="78" applyNumberFormat="1" applyFont="1" applyFill="1" applyBorder="1" applyAlignment="1">
      <alignment vertical="center"/>
    </xf>
    <xf numFmtId="43" fontId="7" fillId="0" borderId="0" xfId="78" applyNumberFormat="1" applyFont="1" applyFill="1" applyBorder="1" applyAlignment="1">
      <alignment vertical="center" wrapText="1"/>
    </xf>
    <xf numFmtId="43" fontId="7" fillId="0" borderId="0" xfId="78" applyNumberFormat="1" applyFont="1" applyBorder="1" applyAlignment="1">
      <alignment vertical="center" wrapText="1"/>
    </xf>
    <xf numFmtId="0" fontId="6" fillId="0" borderId="0" xfId="35" applyNumberFormat="1" applyFont="1" applyFill="1" applyBorder="1" applyAlignment="1">
      <alignment vertical="top"/>
    </xf>
    <xf numFmtId="0" fontId="6" fillId="0" borderId="0" xfId="0" applyFont="1" applyFill="1" applyBorder="1" applyAlignment="1">
      <alignment vertical="top" wrapText="1"/>
    </xf>
    <xf numFmtId="0" fontId="47" fillId="0" borderId="0" xfId="35" applyFont="1" applyFill="1" applyBorder="1" applyAlignment="1">
      <alignment vertical="top" wrapText="1"/>
    </xf>
    <xf numFmtId="0" fontId="8" fillId="0" borderId="0" xfId="0" applyFont="1" applyAlignment="1">
      <alignment vertical="top"/>
    </xf>
    <xf numFmtId="0" fontId="44" fillId="0" borderId="0" xfId="0" applyFont="1" applyFill="1" applyAlignment="1">
      <alignment horizontal="center" vertical="top"/>
    </xf>
    <xf numFmtId="0" fontId="8" fillId="0" borderId="0" xfId="0" applyFont="1" applyFill="1" applyAlignment="1">
      <alignment vertical="top"/>
    </xf>
    <xf numFmtId="0" fontId="7" fillId="0" borderId="0" xfId="0" applyFont="1" applyBorder="1" applyAlignment="1">
      <alignment horizontal="center" vertical="top"/>
    </xf>
    <xf numFmtId="0" fontId="6" fillId="0" borderId="0" xfId="83" applyFont="1" applyFill="1" applyBorder="1" applyAlignment="1">
      <alignment vertical="top" wrapText="1"/>
    </xf>
    <xf numFmtId="0" fontId="7" fillId="0" borderId="0" xfId="35" applyNumberFormat="1" applyFont="1" applyFill="1" applyBorder="1" applyAlignment="1">
      <alignment wrapText="1"/>
    </xf>
    <xf numFmtId="0" fontId="34" fillId="0" borderId="0" xfId="35" applyFont="1" applyFill="1" applyBorder="1" applyAlignment="1">
      <alignment horizontal="justify" vertical="top" wrapText="1"/>
    </xf>
    <xf numFmtId="0" fontId="8" fillId="0" borderId="0" xfId="35" applyFont="1" applyFill="1" applyBorder="1" applyAlignment="1">
      <alignment horizontal="justify" vertical="top" wrapText="1"/>
    </xf>
    <xf numFmtId="0" fontId="8" fillId="0" borderId="0" xfId="35" applyFont="1" applyFill="1" applyBorder="1" applyAlignment="1">
      <alignment horizontal="center" vertical="top" wrapText="1"/>
    </xf>
    <xf numFmtId="43" fontId="50" fillId="7" borderId="17" xfId="0" applyNumberFormat="1" applyFont="1" applyFill="1" applyBorder="1" applyAlignment="1" applyProtection="1">
      <alignment horizontal="center" wrapText="1"/>
      <protection locked="0"/>
    </xf>
    <xf numFmtId="0" fontId="50" fillId="0" borderId="18" xfId="35" applyNumberFormat="1" applyFont="1" applyFill="1" applyBorder="1" applyAlignment="1" applyProtection="1">
      <alignment vertical="top" wrapText="1"/>
      <protection locked="0"/>
    </xf>
    <xf numFmtId="0" fontId="50" fillId="0" borderId="18" xfId="35" applyNumberFormat="1" applyFont="1" applyFill="1" applyBorder="1" applyAlignment="1" applyProtection="1">
      <alignment horizontal="center" vertical="top" wrapText="1"/>
      <protection locked="0"/>
    </xf>
    <xf numFmtId="0" fontId="51" fillId="6" borderId="18" xfId="35" applyFont="1" applyFill="1" applyBorder="1" applyAlignment="1">
      <alignment horizontal="center" vertical="top" wrapText="1"/>
    </xf>
    <xf numFmtId="0" fontId="51" fillId="6" borderId="18" xfId="35" applyFont="1" applyFill="1" applyBorder="1" applyAlignment="1">
      <alignment horizontal="justify" vertical="top" wrapText="1"/>
    </xf>
    <xf numFmtId="43" fontId="51" fillId="6" borderId="18" xfId="0" applyNumberFormat="1" applyFont="1" applyFill="1" applyBorder="1" applyAlignment="1">
      <alignment horizontal="center" vertical="top" wrapText="1"/>
    </xf>
    <xf numFmtId="49" fontId="49" fillId="0" borderId="18" xfId="35" applyNumberFormat="1" applyFont="1" applyFill="1" applyBorder="1" applyAlignment="1">
      <alignment horizontal="center" vertical="top" wrapText="1"/>
    </xf>
    <xf numFmtId="0" fontId="43" fillId="0" borderId="18" xfId="35" applyFont="1" applyFill="1" applyBorder="1" applyAlignment="1">
      <alignment horizontal="center" vertical="top" wrapText="1"/>
    </xf>
    <xf numFmtId="0" fontId="8" fillId="0" borderId="18" xfId="35" applyFont="1" applyFill="1" applyBorder="1" applyAlignment="1">
      <alignment horizontal="justify" vertical="top" wrapText="1"/>
    </xf>
    <xf numFmtId="43" fontId="8" fillId="0" borderId="18" xfId="2" applyNumberFormat="1" applyFont="1" applyFill="1" applyBorder="1" applyAlignment="1">
      <alignment horizontal="center" vertical="top" wrapText="1"/>
    </xf>
    <xf numFmtId="0" fontId="8" fillId="0" borderId="18" xfId="35" applyFont="1" applyFill="1" applyBorder="1" applyAlignment="1">
      <alignment horizontal="center" vertical="top" wrapText="1"/>
    </xf>
    <xf numFmtId="43" fontId="8" fillId="0" borderId="18" xfId="78" applyNumberFormat="1" applyFont="1" applyFill="1" applyBorder="1" applyAlignment="1">
      <alignment horizontal="center" vertical="top" wrapText="1"/>
    </xf>
    <xf numFmtId="0" fontId="8" fillId="0" borderId="18" xfId="0" applyFont="1" applyFill="1" applyBorder="1" applyAlignment="1">
      <alignment horizontal="justify" vertical="top" wrapText="1"/>
    </xf>
    <xf numFmtId="43" fontId="8" fillId="0" borderId="18" xfId="35" applyNumberFormat="1"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xf>
    <xf numFmtId="0" fontId="8" fillId="0" borderId="18" xfId="0" applyNumberFormat="1" applyFont="1" applyFill="1" applyBorder="1" applyAlignment="1">
      <alignment horizontal="justify" vertical="top" wrapText="1"/>
    </xf>
    <xf numFmtId="0" fontId="8" fillId="0" borderId="18" xfId="35" applyNumberFormat="1" applyFont="1" applyFill="1" applyBorder="1" applyAlignment="1" applyProtection="1">
      <alignment horizontal="justify" vertical="top" wrapText="1"/>
    </xf>
    <xf numFmtId="43" fontId="8" fillId="0" borderId="18" xfId="0" applyNumberFormat="1" applyFont="1" applyFill="1" applyBorder="1" applyAlignment="1">
      <alignment horizontal="center" vertical="top"/>
    </xf>
    <xf numFmtId="43" fontId="8" fillId="0" borderId="18" xfId="35" applyNumberFormat="1" applyFont="1" applyFill="1" applyBorder="1" applyAlignment="1" applyProtection="1">
      <alignment horizontal="center" vertical="top" wrapText="1"/>
      <protection locked="0"/>
    </xf>
    <xf numFmtId="0" fontId="8" fillId="0" borderId="18" xfId="35" applyNumberFormat="1" applyFont="1" applyFill="1" applyBorder="1" applyAlignment="1">
      <alignment horizontal="center" vertical="top" wrapText="1"/>
    </xf>
    <xf numFmtId="49" fontId="8" fillId="0" borderId="18" xfId="35" applyNumberFormat="1" applyFont="1" applyFill="1" applyBorder="1" applyAlignment="1">
      <alignment horizontal="left" vertical="top" wrapText="1"/>
    </xf>
    <xf numFmtId="43" fontId="8" fillId="0" borderId="18" xfId="0" applyNumberFormat="1" applyFont="1" applyFill="1" applyBorder="1" applyAlignment="1">
      <alignment horizontal="center" vertical="top" wrapText="1"/>
    </xf>
    <xf numFmtId="0" fontId="8" fillId="0" borderId="18" xfId="35" applyNumberFormat="1" applyFont="1" applyFill="1" applyBorder="1" applyAlignment="1">
      <alignment vertical="top" wrapText="1"/>
    </xf>
    <xf numFmtId="0" fontId="50" fillId="0" borderId="18" xfId="0" applyFont="1" applyFill="1" applyBorder="1" applyAlignment="1">
      <alignment horizontal="justify" vertical="top" wrapText="1"/>
    </xf>
    <xf numFmtId="0" fontId="8" fillId="0" borderId="18" xfId="35" applyNumberFormat="1" applyFont="1" applyFill="1" applyBorder="1" applyAlignment="1">
      <alignment horizontal="justify" vertical="top" wrapText="1"/>
    </xf>
    <xf numFmtId="0" fontId="49" fillId="0" borderId="18" xfId="78" applyFont="1" applyFill="1" applyBorder="1" applyAlignment="1">
      <alignment horizontal="center" vertical="top" wrapText="1"/>
    </xf>
    <xf numFmtId="0" fontId="8" fillId="0" borderId="18" xfId="0" applyFont="1" applyFill="1" applyBorder="1" applyAlignment="1" applyProtection="1">
      <alignment horizontal="justify" vertical="top" wrapText="1"/>
    </xf>
    <xf numFmtId="0" fontId="8" fillId="0" borderId="18" xfId="35" applyNumberFormat="1" applyFont="1" applyFill="1" applyBorder="1" applyAlignment="1" applyProtection="1">
      <alignment horizontal="center" vertical="top" wrapText="1"/>
      <protection locked="0"/>
    </xf>
    <xf numFmtId="0" fontId="8" fillId="0" borderId="18" xfId="0" applyFont="1" applyBorder="1" applyAlignment="1">
      <alignment horizontal="justify" vertical="top" wrapText="1"/>
    </xf>
    <xf numFmtId="43" fontId="50" fillId="0" borderId="18" xfId="35" applyNumberFormat="1" applyFont="1" applyFill="1" applyBorder="1" applyAlignment="1" applyProtection="1">
      <alignment horizontal="center" vertical="top" wrapText="1"/>
      <protection locked="0"/>
    </xf>
    <xf numFmtId="0" fontId="8" fillId="0" borderId="18" xfId="0" applyFont="1" applyFill="1" applyBorder="1" applyAlignment="1">
      <alignment horizontal="left" vertical="top" wrapText="1"/>
    </xf>
    <xf numFmtId="0" fontId="56" fillId="0" borderId="18" xfId="0" applyFont="1" applyFill="1" applyBorder="1" applyAlignment="1">
      <alignment horizontal="justify" vertical="top" wrapText="1"/>
    </xf>
    <xf numFmtId="0" fontId="8" fillId="0" borderId="18" xfId="0" applyFont="1" applyFill="1" applyBorder="1" applyAlignment="1">
      <alignment horizontal="center" vertical="top" wrapText="1"/>
    </xf>
    <xf numFmtId="0" fontId="56" fillId="0" borderId="18" xfId="0" applyFont="1" applyBorder="1" applyAlignment="1">
      <alignment horizontal="justify" vertical="top" wrapText="1"/>
    </xf>
    <xf numFmtId="0" fontId="51" fillId="6" borderId="18" xfId="83" applyFont="1" applyFill="1" applyBorder="1" applyAlignment="1">
      <alignment horizontal="justify" vertical="top" wrapText="1"/>
    </xf>
    <xf numFmtId="0" fontId="8" fillId="0" borderId="18" xfId="0" applyNumberFormat="1" applyFont="1" applyFill="1" applyBorder="1" applyAlignment="1" applyProtection="1">
      <alignment horizontal="justify" vertical="top" wrapText="1"/>
      <protection locked="0"/>
    </xf>
    <xf numFmtId="49" fontId="43" fillId="0" borderId="18" xfId="83" applyNumberFormat="1" applyFont="1" applyFill="1" applyBorder="1" applyAlignment="1">
      <alignment horizontal="center" vertical="top" wrapText="1"/>
    </xf>
    <xf numFmtId="43" fontId="43" fillId="0" borderId="18" xfId="82" applyNumberFormat="1" applyFont="1" applyFill="1" applyBorder="1" applyAlignment="1">
      <alignment horizontal="center" vertical="top" wrapText="1"/>
    </xf>
    <xf numFmtId="0" fontId="8" fillId="0" borderId="18" xfId="82" applyFont="1" applyFill="1" applyBorder="1" applyAlignment="1">
      <alignment horizontal="justify" vertical="top" wrapText="1"/>
    </xf>
    <xf numFmtId="43" fontId="8" fillId="0" borderId="18" xfId="82" applyNumberFormat="1" applyFont="1" applyFill="1" applyBorder="1" applyAlignment="1">
      <alignment horizontal="center" vertical="top" wrapText="1"/>
    </xf>
    <xf numFmtId="0" fontId="50" fillId="0" borderId="18" xfId="82" applyFont="1" applyFill="1" applyBorder="1" applyAlignment="1">
      <alignment horizontal="justify" vertical="top" wrapText="1"/>
    </xf>
    <xf numFmtId="43" fontId="8" fillId="0" borderId="18" xfId="82" applyNumberFormat="1" applyFont="1" applyFill="1" applyBorder="1" applyAlignment="1">
      <alignment horizontal="center" vertical="top"/>
    </xf>
    <xf numFmtId="0" fontId="8" fillId="0" borderId="18" xfId="82" applyFont="1" applyFill="1" applyBorder="1" applyAlignment="1" applyProtection="1">
      <alignment horizontal="justify" vertical="top" wrapText="1"/>
    </xf>
    <xf numFmtId="0" fontId="50" fillId="0" borderId="18" xfId="82" applyNumberFormat="1" applyFont="1" applyFill="1" applyBorder="1" applyAlignment="1" applyProtection="1">
      <alignment horizontal="justify" vertical="top" wrapText="1"/>
    </xf>
    <xf numFmtId="0" fontId="8" fillId="0" borderId="18" xfId="83" applyFont="1" applyFill="1" applyBorder="1" applyAlignment="1">
      <alignment horizontal="justify" vertical="top" wrapText="1"/>
    </xf>
    <xf numFmtId="0" fontId="8" fillId="0" borderId="18" xfId="83" applyNumberFormat="1" applyFont="1" applyFill="1" applyBorder="1" applyAlignment="1">
      <alignment horizontal="justify" vertical="top" wrapText="1"/>
    </xf>
    <xf numFmtId="0" fontId="49" fillId="0" borderId="18" xfId="35" applyFont="1" applyFill="1" applyBorder="1" applyAlignment="1">
      <alignment horizontal="justify" vertical="top" wrapText="1"/>
    </xf>
    <xf numFmtId="43" fontId="43" fillId="0" borderId="18" xfId="35" applyNumberFormat="1" applyFont="1" applyFill="1" applyBorder="1" applyAlignment="1">
      <alignment horizontal="center" vertical="top" wrapText="1"/>
    </xf>
    <xf numFmtId="43" fontId="8" fillId="0" borderId="18" xfId="83" applyNumberFormat="1" applyFont="1" applyFill="1" applyBorder="1" applyAlignment="1">
      <alignment horizontal="center" vertical="top" wrapText="1"/>
    </xf>
    <xf numFmtId="0" fontId="8" fillId="0" borderId="18" xfId="83" applyNumberFormat="1" applyFont="1" applyFill="1" applyBorder="1" applyAlignment="1" applyProtection="1">
      <alignment horizontal="justify" vertical="top" wrapText="1"/>
    </xf>
    <xf numFmtId="43" fontId="8" fillId="0" borderId="18" xfId="83" applyNumberFormat="1" applyFont="1" applyFill="1" applyBorder="1" applyAlignment="1">
      <alignment horizontal="center" vertical="top"/>
    </xf>
    <xf numFmtId="0" fontId="50" fillId="0" borderId="18" xfId="83" applyFont="1" applyFill="1" applyBorder="1" applyAlignment="1">
      <alignment horizontal="justify" vertical="top" wrapText="1"/>
    </xf>
    <xf numFmtId="0" fontId="8" fillId="0" borderId="18" xfId="0" applyNumberFormat="1" applyFont="1" applyFill="1" applyBorder="1" applyAlignment="1">
      <alignment horizontal="center" vertical="top" wrapText="1"/>
    </xf>
    <xf numFmtId="3" fontId="8" fillId="0" borderId="18" xfId="0" applyNumberFormat="1" applyFont="1" applyFill="1" applyBorder="1" applyAlignment="1" applyProtection="1">
      <alignment horizontal="justify" vertical="top" wrapText="1"/>
    </xf>
    <xf numFmtId="3" fontId="50" fillId="0" borderId="18" xfId="0" applyNumberFormat="1" applyFont="1" applyFill="1" applyBorder="1" applyAlignment="1" applyProtection="1">
      <alignment horizontal="justify" vertical="top" wrapText="1"/>
    </xf>
    <xf numFmtId="0" fontId="50" fillId="0" borderId="18" xfId="35" applyFont="1" applyFill="1" applyBorder="1" applyAlignment="1">
      <alignment horizontal="justify" vertical="top" wrapText="1"/>
    </xf>
    <xf numFmtId="0" fontId="57" fillId="6" borderId="18" xfId="35" applyFont="1" applyFill="1" applyBorder="1" applyAlignment="1">
      <alignment horizontal="center" vertical="top" wrapText="1"/>
    </xf>
    <xf numFmtId="3" fontId="50" fillId="0" borderId="18" xfId="0" applyNumberFormat="1" applyFont="1" applyFill="1" applyBorder="1" applyAlignment="1">
      <alignment horizontal="justify" vertical="top" wrapText="1"/>
    </xf>
    <xf numFmtId="3" fontId="8" fillId="0" borderId="18" xfId="0" applyNumberFormat="1" applyFont="1" applyFill="1" applyBorder="1" applyAlignment="1">
      <alignment horizontal="center" vertical="top" wrapText="1"/>
    </xf>
    <xf numFmtId="3" fontId="8" fillId="0" borderId="18" xfId="0" applyNumberFormat="1" applyFont="1" applyFill="1" applyBorder="1" applyAlignment="1">
      <alignment horizontal="justify" vertical="top" wrapText="1"/>
    </xf>
    <xf numFmtId="0" fontId="8" fillId="0" borderId="18" xfId="0" applyNumberFormat="1" applyFont="1" applyFill="1" applyBorder="1" applyAlignment="1" applyProtection="1">
      <alignment horizontal="center" vertical="top" wrapText="1"/>
      <protection locked="0"/>
    </xf>
    <xf numFmtId="0" fontId="8" fillId="0" borderId="18" xfId="78" applyFont="1" applyFill="1" applyBorder="1" applyAlignment="1" applyProtection="1">
      <alignment horizontal="justify" vertical="top" wrapText="1"/>
    </xf>
    <xf numFmtId="0" fontId="50" fillId="0" borderId="18" xfId="0" quotePrefix="1" applyFont="1" applyFill="1" applyBorder="1" applyAlignment="1" applyProtection="1">
      <alignment horizontal="center" vertical="top" wrapText="1"/>
    </xf>
    <xf numFmtId="0" fontId="50" fillId="0" borderId="18" xfId="0" quotePrefix="1" applyFont="1" applyFill="1" applyBorder="1" applyAlignment="1" applyProtection="1">
      <alignment horizontal="justify" vertical="top" wrapText="1"/>
    </xf>
    <xf numFmtId="0" fontId="50" fillId="0" borderId="18" xfId="0" applyNumberFormat="1" applyFont="1" applyFill="1" applyBorder="1" applyAlignment="1">
      <alignment horizontal="justify" vertical="top" wrapText="1"/>
    </xf>
    <xf numFmtId="0" fontId="8" fillId="0" borderId="18" xfId="0" applyFont="1" applyFill="1" applyBorder="1" applyAlignment="1" applyProtection="1">
      <alignment horizontal="center" vertical="top" wrapText="1"/>
    </xf>
    <xf numFmtId="0" fontId="8" fillId="0" borderId="18" xfId="37" applyFont="1" applyFill="1" applyBorder="1" applyAlignment="1">
      <alignment horizontal="justify" vertical="top" wrapText="1"/>
    </xf>
    <xf numFmtId="0" fontId="8" fillId="0" borderId="18" xfId="0" applyFont="1" applyFill="1" applyBorder="1" applyAlignment="1">
      <alignment vertical="top" wrapText="1"/>
    </xf>
    <xf numFmtId="0" fontId="50" fillId="0" borderId="18" xfId="0" applyNumberFormat="1" applyFont="1" applyFill="1" applyBorder="1" applyAlignment="1" applyProtection="1">
      <alignment horizontal="justify" vertical="top" wrapText="1"/>
      <protection locked="0"/>
    </xf>
    <xf numFmtId="0" fontId="50" fillId="0" borderId="18" xfId="35" applyFont="1" applyFill="1" applyBorder="1" applyAlignment="1">
      <alignment horizontal="center" vertical="top" wrapText="1"/>
    </xf>
    <xf numFmtId="43" fontId="8" fillId="0" borderId="18" xfId="0" applyNumberFormat="1" applyFont="1" applyFill="1" applyBorder="1" applyAlignment="1" applyProtection="1">
      <alignment horizontal="center" vertical="top" wrapText="1"/>
      <protection locked="0"/>
    </xf>
    <xf numFmtId="43" fontId="53" fillId="6" borderId="18" xfId="0" applyNumberFormat="1" applyFont="1" applyFill="1" applyBorder="1" applyAlignment="1">
      <alignment horizontal="center" vertical="top" wrapText="1"/>
    </xf>
    <xf numFmtId="43" fontId="43" fillId="0" borderId="18" xfId="83" applyNumberFormat="1" applyFont="1" applyFill="1" applyBorder="1" applyAlignment="1">
      <alignment horizontal="center" vertical="top" wrapText="1"/>
    </xf>
    <xf numFmtId="43" fontId="8" fillId="0" borderId="18" xfId="84" applyNumberFormat="1" applyFont="1" applyFill="1" applyBorder="1" applyAlignment="1">
      <alignment horizontal="center" vertical="top" wrapText="1"/>
    </xf>
    <xf numFmtId="43" fontId="8" fillId="0" borderId="18" xfId="84" applyNumberFormat="1" applyFont="1" applyFill="1" applyBorder="1" applyAlignment="1" applyProtection="1">
      <alignment horizontal="center" vertical="top" wrapText="1"/>
      <protection locked="0"/>
    </xf>
    <xf numFmtId="43" fontId="58" fillId="6" borderId="18" xfId="35" applyNumberFormat="1" applyFont="1" applyFill="1" applyBorder="1" applyAlignment="1">
      <alignment horizontal="center" vertical="top" wrapText="1"/>
    </xf>
    <xf numFmtId="43" fontId="8" fillId="0" borderId="18" xfId="0" quotePrefix="1" applyNumberFormat="1" applyFont="1" applyFill="1" applyBorder="1" applyAlignment="1" applyProtection="1">
      <alignment horizontal="center" vertical="top" wrapText="1"/>
    </xf>
    <xf numFmtId="43" fontId="50" fillId="7" borderId="17" xfId="0" applyNumberFormat="1" applyFont="1" applyFill="1" applyBorder="1" applyAlignment="1" applyProtection="1">
      <alignment horizontal="right" wrapText="1"/>
      <protection locked="0"/>
    </xf>
    <xf numFmtId="49" fontId="50" fillId="0" borderId="18" xfId="35" applyNumberFormat="1" applyFont="1" applyFill="1" applyBorder="1" applyAlignment="1" applyProtection="1">
      <alignment horizontal="right" vertical="top" wrapText="1"/>
      <protection locked="0"/>
    </xf>
    <xf numFmtId="0" fontId="51" fillId="6" borderId="18" xfId="35" applyFont="1" applyFill="1" applyBorder="1" applyAlignment="1">
      <alignment horizontal="right" vertical="top" wrapText="1"/>
    </xf>
    <xf numFmtId="49" fontId="49" fillId="0" borderId="18" xfId="78" applyNumberFormat="1" applyFont="1" applyFill="1" applyBorder="1" applyAlignment="1">
      <alignment horizontal="right" vertical="top" wrapText="1"/>
    </xf>
    <xf numFmtId="49" fontId="49" fillId="0" borderId="18" xfId="35" applyNumberFormat="1" applyFont="1" applyFill="1" applyBorder="1" applyAlignment="1">
      <alignment horizontal="right" vertical="top" wrapText="1"/>
    </xf>
    <xf numFmtId="49" fontId="50" fillId="0" borderId="18" xfId="35" applyNumberFormat="1" applyFont="1" applyFill="1" applyBorder="1" applyAlignment="1">
      <alignment horizontal="right" vertical="top" wrapText="1"/>
    </xf>
    <xf numFmtId="49" fontId="8" fillId="0" borderId="18" xfId="35" applyNumberFormat="1" applyFont="1" applyFill="1" applyBorder="1" applyAlignment="1">
      <alignment horizontal="right" vertical="top" wrapText="1"/>
    </xf>
    <xf numFmtId="49" fontId="8" fillId="0" borderId="18" xfId="0" applyNumberFormat="1" applyFont="1" applyFill="1" applyBorder="1" applyAlignment="1">
      <alignment horizontal="right" vertical="top" wrapText="1"/>
    </xf>
    <xf numFmtId="49" fontId="50" fillId="0" borderId="18" xfId="35" applyNumberFormat="1" applyFont="1" applyFill="1" applyBorder="1" applyAlignment="1">
      <alignment horizontal="right" vertical="top"/>
    </xf>
    <xf numFmtId="49" fontId="8" fillId="0" borderId="18" xfId="35" applyNumberFormat="1" applyFont="1" applyFill="1" applyBorder="1" applyAlignment="1">
      <alignment horizontal="right" vertical="top"/>
    </xf>
    <xf numFmtId="0" fontId="8" fillId="0" borderId="18" xfId="35" applyNumberFormat="1" applyFont="1" applyFill="1" applyBorder="1" applyAlignment="1">
      <alignment horizontal="right" vertical="top" wrapText="1"/>
    </xf>
    <xf numFmtId="49" fontId="50" fillId="0" borderId="18" xfId="78" applyNumberFormat="1" applyFont="1" applyFill="1" applyBorder="1" applyAlignment="1">
      <alignment horizontal="right" vertical="top"/>
    </xf>
    <xf numFmtId="0" fontId="8" fillId="0" borderId="18" xfId="0" applyFont="1" applyFill="1" applyBorder="1" applyAlignment="1">
      <alignment horizontal="right" vertical="top" wrapText="1"/>
    </xf>
    <xf numFmtId="0" fontId="51" fillId="6" borderId="18" xfId="83" applyNumberFormat="1" applyFont="1" applyFill="1" applyBorder="1" applyAlignment="1">
      <alignment horizontal="right" vertical="top" wrapText="1"/>
    </xf>
    <xf numFmtId="0" fontId="8" fillId="0" borderId="18" xfId="82" applyNumberFormat="1" applyFont="1" applyFill="1" applyBorder="1" applyAlignment="1">
      <alignment horizontal="right" vertical="top" wrapText="1"/>
    </xf>
    <xf numFmtId="0" fontId="8" fillId="0" borderId="18" xfId="82" applyNumberFormat="1" applyFont="1" applyFill="1" applyBorder="1" applyAlignment="1">
      <alignment horizontal="right" vertical="top"/>
    </xf>
    <xf numFmtId="0" fontId="50" fillId="0" borderId="18" xfId="82" applyNumberFormat="1" applyFont="1" applyFill="1" applyBorder="1" applyAlignment="1">
      <alignment horizontal="right" vertical="top"/>
    </xf>
    <xf numFmtId="0" fontId="50" fillId="0" borderId="18" xfId="82" applyNumberFormat="1" applyFont="1" applyFill="1" applyBorder="1" applyAlignment="1">
      <alignment horizontal="right" vertical="top" wrapText="1"/>
    </xf>
    <xf numFmtId="49" fontId="43" fillId="0" borderId="18" xfId="35" applyNumberFormat="1" applyFont="1" applyFill="1" applyBorder="1" applyAlignment="1">
      <alignment horizontal="right" vertical="top" wrapText="1"/>
    </xf>
    <xf numFmtId="0" fontId="50" fillId="0" borderId="18" xfId="83" applyNumberFormat="1" applyFont="1" applyFill="1" applyBorder="1" applyAlignment="1">
      <alignment horizontal="right" vertical="top" wrapText="1"/>
    </xf>
    <xf numFmtId="0" fontId="8" fillId="0" borderId="18" xfId="83" applyNumberFormat="1" applyFont="1" applyFill="1" applyBorder="1" applyAlignment="1">
      <alignment horizontal="right" vertical="top" wrapText="1"/>
    </xf>
    <xf numFmtId="0" fontId="50" fillId="0" borderId="18" xfId="0" applyNumberFormat="1" applyFont="1" applyFill="1" applyBorder="1" applyAlignment="1">
      <alignment horizontal="right" vertical="top" wrapText="1"/>
    </xf>
    <xf numFmtId="0" fontId="8" fillId="0" borderId="18" xfId="0" applyNumberFormat="1" applyFont="1" applyFill="1" applyBorder="1" applyAlignment="1">
      <alignment horizontal="right" vertical="top" wrapText="1"/>
    </xf>
    <xf numFmtId="49" fontId="50" fillId="0" borderId="18" xfId="0" applyNumberFormat="1" applyFont="1" applyFill="1" applyBorder="1" applyAlignment="1">
      <alignment horizontal="right" vertical="top" wrapText="1"/>
    </xf>
    <xf numFmtId="0" fontId="8" fillId="0" borderId="18" xfId="66" applyNumberFormat="1" applyFont="1" applyFill="1" applyBorder="1" applyAlignment="1">
      <alignment horizontal="right" vertical="top" wrapText="1"/>
    </xf>
    <xf numFmtId="0" fontId="50" fillId="0" borderId="18" xfId="66" applyNumberFormat="1" applyFont="1" applyFill="1" applyBorder="1" applyAlignment="1">
      <alignment horizontal="right" vertical="top" wrapText="1"/>
    </xf>
    <xf numFmtId="49" fontId="50" fillId="0" borderId="18" xfId="66" applyFont="1" applyFill="1" applyBorder="1" applyAlignment="1">
      <alignment horizontal="right" vertical="top" wrapText="1"/>
    </xf>
    <xf numFmtId="49" fontId="8" fillId="0" borderId="18" xfId="66" applyFont="1" applyFill="1" applyBorder="1" applyAlignment="1">
      <alignment horizontal="right" vertical="top" wrapText="1"/>
    </xf>
    <xf numFmtId="0" fontId="8" fillId="0" borderId="18" xfId="0" applyNumberFormat="1" applyFont="1" applyFill="1" applyBorder="1" applyAlignment="1" applyProtection="1">
      <alignment horizontal="right" vertical="top" wrapText="1"/>
    </xf>
    <xf numFmtId="0" fontId="8" fillId="0" borderId="18" xfId="0" applyNumberFormat="1" applyFont="1" applyFill="1" applyBorder="1" applyAlignment="1">
      <alignment horizontal="right" vertical="top"/>
    </xf>
    <xf numFmtId="2" fontId="50" fillId="0" borderId="18" xfId="0" applyNumberFormat="1" applyFont="1" applyFill="1" applyBorder="1" applyAlignment="1">
      <alignment horizontal="right" vertical="top" wrapText="1"/>
    </xf>
    <xf numFmtId="0" fontId="50" fillId="0" borderId="18" xfId="0" applyNumberFormat="1" applyFont="1" applyFill="1" applyBorder="1" applyAlignment="1">
      <alignment horizontal="right" vertical="top"/>
    </xf>
    <xf numFmtId="49" fontId="8" fillId="0" borderId="18" xfId="0" applyNumberFormat="1" applyFont="1" applyFill="1" applyBorder="1" applyAlignment="1" applyProtection="1">
      <alignment horizontal="right" vertical="top" wrapText="1"/>
      <protection locked="0"/>
    </xf>
    <xf numFmtId="49" fontId="50" fillId="0" borderId="18" xfId="0" applyNumberFormat="1" applyFont="1" applyFill="1" applyBorder="1" applyAlignment="1" applyProtection="1">
      <alignment horizontal="right" vertical="top" wrapText="1"/>
      <protection locked="0"/>
    </xf>
    <xf numFmtId="49" fontId="8" fillId="0" borderId="0" xfId="35" applyNumberFormat="1" applyFont="1" applyFill="1" applyBorder="1" applyAlignment="1">
      <alignment horizontal="right" vertical="top" wrapText="1"/>
    </xf>
    <xf numFmtId="0" fontId="51" fillId="6" borderId="22" xfId="35" applyFont="1" applyFill="1" applyBorder="1" applyAlignment="1">
      <alignment horizontal="right" vertical="center" wrapText="1"/>
    </xf>
    <xf numFmtId="0" fontId="51" fillId="6" borderId="22" xfId="35" applyFont="1" applyFill="1" applyBorder="1" applyAlignment="1">
      <alignment horizontal="justify" vertical="center" wrapText="1"/>
    </xf>
    <xf numFmtId="0" fontId="51" fillId="6" borderId="22" xfId="35" applyFont="1" applyFill="1" applyBorder="1" applyAlignment="1">
      <alignment horizontal="center" vertical="center" wrapText="1"/>
    </xf>
    <xf numFmtId="0" fontId="7" fillId="0" borderId="0" xfId="35" applyNumberFormat="1" applyFont="1" applyFill="1" applyBorder="1" applyAlignment="1">
      <alignment vertical="center" wrapText="1"/>
    </xf>
    <xf numFmtId="49" fontId="50" fillId="0" borderId="23" xfId="35" applyNumberFormat="1" applyFont="1" applyFill="1" applyBorder="1" applyAlignment="1" applyProtection="1">
      <alignment horizontal="right" vertical="top" wrapText="1"/>
      <protection locked="0"/>
    </xf>
    <xf numFmtId="0" fontId="50" fillId="0" borderId="23" xfId="35" applyNumberFormat="1" applyFont="1" applyFill="1" applyBorder="1" applyAlignment="1" applyProtection="1">
      <alignment vertical="top" wrapText="1"/>
      <protection locked="0"/>
    </xf>
    <xf numFmtId="0" fontId="50" fillId="0" borderId="23" xfId="35" applyNumberFormat="1" applyFont="1" applyFill="1" applyBorder="1" applyAlignment="1" applyProtection="1">
      <alignment horizontal="center" vertical="top" wrapText="1"/>
      <protection locked="0"/>
    </xf>
    <xf numFmtId="0" fontId="8" fillId="0" borderId="23" xfId="35" applyFont="1" applyFill="1" applyBorder="1" applyAlignment="1">
      <alignment horizontal="justify" vertical="top" wrapText="1"/>
    </xf>
    <xf numFmtId="43" fontId="8" fillId="0" borderId="23" xfId="35" applyNumberFormat="1" applyFont="1" applyFill="1" applyBorder="1" applyAlignment="1">
      <alignment horizontal="center" vertical="top" wrapText="1"/>
    </xf>
    <xf numFmtId="49" fontId="50" fillId="0" borderId="23" xfId="35" applyNumberFormat="1" applyFont="1" applyFill="1" applyBorder="1" applyAlignment="1" applyProtection="1">
      <alignment horizontal="right" vertical="center" wrapText="1"/>
      <protection locked="0"/>
    </xf>
    <xf numFmtId="0" fontId="8" fillId="0" borderId="23" xfId="35" applyFont="1" applyFill="1" applyBorder="1" applyAlignment="1">
      <alignment horizontal="justify" vertical="center" wrapText="1"/>
    </xf>
    <xf numFmtId="43" fontId="8" fillId="0" borderId="23" xfId="35" applyNumberFormat="1" applyFont="1" applyFill="1" applyBorder="1" applyAlignment="1">
      <alignment horizontal="center" vertical="center" wrapText="1"/>
    </xf>
    <xf numFmtId="43" fontId="8" fillId="0" borderId="23" xfId="78" applyNumberFormat="1" applyFont="1" applyFill="1" applyBorder="1" applyAlignment="1">
      <alignment horizontal="center" vertical="center" wrapText="1"/>
    </xf>
    <xf numFmtId="43" fontId="8" fillId="0" borderId="23" xfId="78" applyNumberFormat="1" applyFont="1" applyFill="1" applyBorder="1" applyAlignment="1">
      <alignment horizontal="center" vertical="top" wrapText="1"/>
    </xf>
    <xf numFmtId="0" fontId="8" fillId="13" borderId="23" xfId="0" applyNumberFormat="1" applyFont="1" applyFill="1" applyBorder="1" applyAlignment="1">
      <alignment horizontal="center" vertical="top" wrapText="1"/>
    </xf>
    <xf numFmtId="43" fontId="8" fillId="13" borderId="23" xfId="0" applyNumberFormat="1" applyFont="1" applyFill="1" applyBorder="1" applyAlignment="1">
      <alignment horizontal="center" vertical="top"/>
    </xf>
    <xf numFmtId="0" fontId="8" fillId="13" borderId="23" xfId="0" applyFont="1" applyFill="1" applyBorder="1" applyAlignment="1">
      <alignment horizontal="center" vertical="top"/>
    </xf>
    <xf numFmtId="0" fontId="8" fillId="13" borderId="23" xfId="0" applyNumberFormat="1" applyFont="1" applyFill="1" applyBorder="1" applyAlignment="1" applyProtection="1">
      <alignment horizontal="center" vertical="top" wrapText="1"/>
      <protection locked="0"/>
    </xf>
    <xf numFmtId="0" fontId="8" fillId="6" borderId="23" xfId="35" applyFont="1" applyFill="1" applyBorder="1" applyAlignment="1">
      <alignment horizontal="center" vertical="top" wrapText="1"/>
    </xf>
    <xf numFmtId="0" fontId="8" fillId="0" borderId="23" xfId="35" applyFont="1" applyFill="1" applyBorder="1" applyAlignment="1">
      <alignment horizontal="center" vertical="center" wrapText="1"/>
    </xf>
    <xf numFmtId="0" fontId="51" fillId="6" borderId="23" xfId="35" applyFont="1" applyFill="1" applyBorder="1" applyAlignment="1">
      <alignment horizontal="right" vertical="top" wrapText="1"/>
    </xf>
    <xf numFmtId="0" fontId="51" fillId="6" borderId="23" xfId="35" applyFont="1" applyFill="1" applyBorder="1" applyAlignment="1">
      <alignment horizontal="justify" vertical="top" wrapText="1"/>
    </xf>
    <xf numFmtId="49" fontId="8" fillId="0" borderId="23" xfId="35" applyNumberFormat="1" applyFont="1" applyFill="1" applyBorder="1" applyAlignment="1">
      <alignment horizontal="right" vertical="center" wrapText="1"/>
    </xf>
    <xf numFmtId="0" fontId="59" fillId="0" borderId="23" xfId="35" applyFont="1" applyFill="1" applyBorder="1" applyAlignment="1">
      <alignment horizontal="justify" vertical="center" wrapText="1"/>
    </xf>
    <xf numFmtId="0" fontId="43" fillId="0" borderId="23" xfId="35" applyFont="1" applyFill="1" applyBorder="1" applyAlignment="1">
      <alignment horizontal="center" vertical="top" wrapText="1"/>
    </xf>
    <xf numFmtId="43" fontId="8" fillId="0" borderId="23" xfId="0" applyNumberFormat="1" applyFont="1" applyFill="1" applyBorder="1" applyAlignment="1">
      <alignment horizontal="center" vertical="top" wrapText="1"/>
    </xf>
    <xf numFmtId="49" fontId="8" fillId="0" borderId="23" xfId="35" applyNumberFormat="1" applyFont="1" applyFill="1" applyBorder="1" applyAlignment="1">
      <alignment horizontal="right" vertical="top" wrapText="1"/>
    </xf>
    <xf numFmtId="0" fontId="8" fillId="0" borderId="23" xfId="0" applyFont="1" applyFill="1" applyBorder="1" applyAlignment="1">
      <alignment horizontal="justify" vertical="top" wrapText="1"/>
    </xf>
    <xf numFmtId="43" fontId="8" fillId="0" borderId="23" xfId="2" applyNumberFormat="1" applyFont="1" applyFill="1" applyBorder="1" applyAlignment="1">
      <alignment horizontal="center" vertical="top" wrapText="1"/>
    </xf>
    <xf numFmtId="0" fontId="6" fillId="0" borderId="0" xfId="0" applyNumberFormat="1" applyFont="1" applyFill="1" applyBorder="1" applyAlignment="1">
      <alignment vertical="center"/>
    </xf>
    <xf numFmtId="0" fontId="10" fillId="0" borderId="0" xfId="35" applyFont="1" applyFill="1" applyBorder="1" applyAlignment="1">
      <alignment vertical="center" wrapText="1"/>
    </xf>
    <xf numFmtId="43" fontId="8" fillId="0" borderId="23" xfId="0" applyNumberFormat="1" applyFont="1" applyFill="1" applyBorder="1" applyAlignment="1" applyProtection="1">
      <alignment horizontal="center" vertical="top" wrapText="1"/>
      <protection locked="0"/>
    </xf>
    <xf numFmtId="43" fontId="53" fillId="6" borderId="22" xfId="1" applyFont="1" applyFill="1" applyBorder="1" applyAlignment="1">
      <alignment horizontal="center" vertical="center" wrapText="1"/>
    </xf>
    <xf numFmtId="43" fontId="8" fillId="0" borderId="18" xfId="1" applyFont="1" applyFill="1" applyBorder="1" applyAlignment="1">
      <alignment vertical="top" wrapText="1"/>
    </xf>
    <xf numFmtId="43" fontId="43" fillId="0" borderId="18" xfId="1" applyFont="1" applyFill="1" applyBorder="1" applyAlignment="1">
      <alignment vertical="top" wrapText="1"/>
    </xf>
    <xf numFmtId="0" fontId="6" fillId="0" borderId="23" xfId="35" applyNumberFormat="1" applyFont="1" applyFill="1" applyBorder="1" applyAlignment="1">
      <alignment vertical="center" wrapText="1"/>
    </xf>
    <xf numFmtId="0" fontId="6" fillId="0" borderId="23" xfId="35" applyNumberFormat="1" applyFont="1" applyFill="1" applyBorder="1" applyAlignment="1">
      <alignment vertical="top" wrapText="1"/>
    </xf>
    <xf numFmtId="43" fontId="8" fillId="0" borderId="23" xfId="0" applyNumberFormat="1" applyFont="1" applyFill="1" applyBorder="1" applyAlignment="1">
      <alignment horizontal="center" vertical="center"/>
    </xf>
    <xf numFmtId="43" fontId="8" fillId="0" borderId="0" xfId="0" applyNumberFormat="1" applyFont="1" applyFill="1" applyBorder="1" applyAlignment="1">
      <alignment horizontal="center" vertical="top" wrapText="1"/>
    </xf>
    <xf numFmtId="0" fontId="8" fillId="0" borderId="23" xfId="0" applyNumberFormat="1" applyFont="1" applyFill="1" applyBorder="1" applyAlignment="1">
      <alignment horizontal="right" vertical="top" wrapText="1"/>
    </xf>
    <xf numFmtId="3" fontId="8" fillId="0" borderId="23" xfId="0" applyNumberFormat="1" applyFont="1" applyFill="1" applyBorder="1" applyAlignment="1">
      <alignment horizontal="justify" vertical="top" wrapText="1"/>
    </xf>
    <xf numFmtId="0" fontId="8" fillId="0" borderId="23" xfId="0" applyNumberFormat="1" applyFont="1" applyFill="1" applyBorder="1" applyAlignment="1" applyProtection="1">
      <alignment horizontal="center" vertical="top" wrapText="1"/>
      <protection locked="0"/>
    </xf>
    <xf numFmtId="43" fontId="8" fillId="0" borderId="23" xfId="1" applyFont="1" applyFill="1" applyBorder="1" applyAlignment="1" applyProtection="1">
      <alignment vertical="top" wrapText="1"/>
      <protection locked="0"/>
    </xf>
    <xf numFmtId="43" fontId="8" fillId="0" borderId="23" xfId="1" applyFont="1" applyFill="1" applyBorder="1" applyAlignment="1">
      <alignment vertical="top" wrapText="1"/>
    </xf>
    <xf numFmtId="43" fontId="8" fillId="0" borderId="23" xfId="1" applyFont="1" applyFill="1" applyBorder="1" applyAlignment="1">
      <alignment vertical="top"/>
    </xf>
    <xf numFmtId="43" fontId="8" fillId="0" borderId="23" xfId="1" quotePrefix="1" applyFont="1" applyFill="1" applyBorder="1" applyAlignment="1" applyProtection="1">
      <alignment vertical="top" wrapText="1"/>
    </xf>
    <xf numFmtId="43" fontId="8" fillId="13" borderId="23" xfId="1" applyFont="1" applyFill="1" applyBorder="1" applyAlignment="1">
      <alignment vertical="top"/>
    </xf>
    <xf numFmtId="43" fontId="8" fillId="13" borderId="23" xfId="1" applyFont="1" applyFill="1" applyBorder="1" applyAlignment="1">
      <alignment vertical="top" wrapText="1"/>
    </xf>
    <xf numFmtId="43" fontId="8" fillId="13" borderId="23" xfId="1" applyFont="1" applyFill="1" applyBorder="1" applyAlignment="1" applyProtection="1">
      <alignment vertical="top" wrapText="1"/>
      <protection locked="0"/>
    </xf>
    <xf numFmtId="43" fontId="50" fillId="7" borderId="17" xfId="1" applyFont="1" applyFill="1" applyBorder="1" applyAlignment="1" applyProtection="1">
      <alignment horizontal="center" wrapText="1"/>
      <protection locked="0"/>
    </xf>
    <xf numFmtId="43" fontId="7" fillId="0" borderId="23" xfId="1" applyFont="1" applyFill="1" applyBorder="1" applyAlignment="1">
      <alignment vertical="center" wrapText="1"/>
    </xf>
    <xf numFmtId="43" fontId="7" fillId="0" borderId="23" xfId="1" applyFont="1" applyFill="1" applyBorder="1" applyAlignment="1">
      <alignment vertical="top" wrapText="1"/>
    </xf>
    <xf numFmtId="43" fontId="50" fillId="0" borderId="18" xfId="1" applyFont="1" applyFill="1" applyBorder="1" applyAlignment="1">
      <alignment vertical="top" wrapText="1"/>
    </xf>
    <xf numFmtId="43" fontId="53" fillId="6" borderId="22" xfId="1" applyFont="1" applyFill="1" applyBorder="1" applyAlignment="1">
      <alignment vertical="center" wrapText="1"/>
    </xf>
    <xf numFmtId="43" fontId="51" fillId="6" borderId="22" xfId="1" applyFont="1" applyFill="1" applyBorder="1" applyAlignment="1">
      <alignment vertical="center" wrapText="1"/>
    </xf>
    <xf numFmtId="43" fontId="50" fillId="0" borderId="23" xfId="1" applyFont="1" applyFill="1" applyBorder="1" applyAlignment="1">
      <alignment vertical="top" wrapText="1"/>
    </xf>
    <xf numFmtId="43" fontId="50" fillId="0" borderId="23" xfId="1" applyFont="1" applyFill="1" applyBorder="1" applyAlignment="1">
      <alignment vertical="center" wrapText="1"/>
    </xf>
    <xf numFmtId="43" fontId="43" fillId="6" borderId="18" xfId="1" applyFont="1" applyFill="1" applyBorder="1" applyAlignment="1">
      <alignment vertical="top" wrapText="1"/>
    </xf>
    <xf numFmtId="43" fontId="51" fillId="6" borderId="18" xfId="1" applyFont="1" applyFill="1" applyBorder="1" applyAlignment="1">
      <alignment vertical="top" wrapText="1"/>
    </xf>
    <xf numFmtId="43" fontId="49" fillId="0" borderId="18" xfId="1" applyFont="1" applyFill="1" applyBorder="1" applyAlignment="1">
      <alignment vertical="top" wrapText="1"/>
    </xf>
    <xf numFmtId="43" fontId="43" fillId="0" borderId="23" xfId="1" applyFont="1" applyFill="1" applyBorder="1" applyAlignment="1">
      <alignment vertical="top" wrapText="1"/>
    </xf>
    <xf numFmtId="43" fontId="8" fillId="0" borderId="18" xfId="1" applyFont="1" applyFill="1" applyBorder="1" applyAlignment="1">
      <alignment vertical="top"/>
    </xf>
    <xf numFmtId="43" fontId="54" fillId="0" borderId="18" xfId="1" applyFont="1" applyFill="1" applyBorder="1" applyAlignment="1">
      <alignment vertical="top" wrapText="1"/>
    </xf>
    <xf numFmtId="43" fontId="8" fillId="0" borderId="18" xfId="1" applyFont="1" applyFill="1" applyBorder="1" applyAlignment="1" applyProtection="1">
      <alignment vertical="top" wrapText="1"/>
      <protection locked="0"/>
    </xf>
    <xf numFmtId="43" fontId="8" fillId="0" borderId="23" xfId="1" applyFont="1" applyFill="1" applyBorder="1" applyAlignment="1">
      <alignment vertical="center"/>
    </xf>
    <xf numFmtId="43" fontId="8" fillId="0" borderId="18" xfId="1" quotePrefix="1" applyFont="1" applyFill="1" applyBorder="1" applyAlignment="1" applyProtection="1">
      <alignment vertical="top" wrapText="1"/>
    </xf>
    <xf numFmtId="43" fontId="8" fillId="0" borderId="0" xfId="1" applyFont="1" applyFill="1" applyBorder="1" applyAlignment="1">
      <alignment vertical="top" wrapText="1"/>
    </xf>
    <xf numFmtId="0" fontId="51" fillId="6" borderId="18" xfId="83" applyFont="1" applyFill="1" applyBorder="1" applyAlignment="1">
      <alignment horizontal="center" vertical="top" wrapText="1"/>
    </xf>
    <xf numFmtId="43" fontId="49" fillId="6" borderId="18" xfId="1" applyFont="1" applyFill="1" applyBorder="1" applyAlignment="1">
      <alignment vertical="top" wrapText="1"/>
    </xf>
    <xf numFmtId="43" fontId="51" fillId="6" borderId="18" xfId="35" applyNumberFormat="1" applyFont="1" applyFill="1" applyBorder="1" applyAlignment="1">
      <alignment horizontal="center" vertical="top" wrapText="1"/>
    </xf>
    <xf numFmtId="43" fontId="57" fillId="6" borderId="18" xfId="35" applyNumberFormat="1" applyFont="1" applyFill="1" applyBorder="1" applyAlignment="1">
      <alignment horizontal="center" vertical="top" wrapText="1"/>
    </xf>
    <xf numFmtId="0" fontId="42" fillId="7" borderId="24" xfId="0" applyFont="1" applyFill="1" applyBorder="1" applyAlignment="1">
      <alignment horizontal="center" vertical="center" shrinkToFit="1"/>
    </xf>
    <xf numFmtId="0" fontId="7" fillId="7" borderId="24" xfId="0" applyFont="1" applyFill="1" applyBorder="1" applyAlignment="1">
      <alignment horizontal="center" vertical="center" wrapText="1"/>
    </xf>
    <xf numFmtId="0" fontId="8" fillId="0" borderId="0" xfId="0" applyFont="1" applyAlignment="1">
      <alignment horizontal="center" vertical="center"/>
    </xf>
    <xf numFmtId="0" fontId="60" fillId="0" borderId="17" xfId="0" applyFont="1" applyBorder="1" applyAlignment="1">
      <alignment horizontal="center" vertical="center"/>
    </xf>
    <xf numFmtId="0" fontId="60" fillId="0" borderId="17" xfId="0" applyFont="1" applyBorder="1" applyAlignment="1">
      <alignment vertical="center"/>
    </xf>
    <xf numFmtId="43" fontId="8" fillId="0" borderId="17" xfId="1" applyFont="1" applyBorder="1" applyAlignment="1">
      <alignment vertical="center"/>
    </xf>
    <xf numFmtId="0" fontId="60" fillId="0" borderId="18" xfId="0" applyFont="1" applyBorder="1" applyAlignment="1">
      <alignment horizontal="center" vertical="center"/>
    </xf>
    <xf numFmtId="0" fontId="60" fillId="0" borderId="18" xfId="0" applyFont="1" applyBorder="1" applyAlignment="1">
      <alignment vertical="center" wrapText="1"/>
    </xf>
    <xf numFmtId="43" fontId="8" fillId="0" borderId="18" xfId="1" applyFont="1" applyBorder="1" applyAlignment="1">
      <alignment vertical="center"/>
    </xf>
    <xf numFmtId="0" fontId="8" fillId="0" borderId="0" xfId="0" applyFont="1" applyAlignment="1">
      <alignment vertical="center"/>
    </xf>
    <xf numFmtId="0" fontId="60" fillId="0" borderId="18" xfId="0" applyFont="1" applyFill="1" applyBorder="1" applyAlignment="1">
      <alignment horizontal="center" vertical="center"/>
    </xf>
    <xf numFmtId="0" fontId="60" fillId="0" borderId="18" xfId="0" applyFont="1" applyFill="1" applyBorder="1" applyAlignment="1">
      <alignment vertical="center" wrapText="1"/>
    </xf>
    <xf numFmtId="0" fontId="8" fillId="0" borderId="0" xfId="0" applyFont="1" applyFill="1" applyAlignment="1">
      <alignment vertical="center"/>
    </xf>
    <xf numFmtId="0" fontId="62" fillId="0" borderId="25" xfId="0" applyFont="1" applyBorder="1" applyAlignment="1">
      <alignment vertical="top"/>
    </xf>
    <xf numFmtId="0" fontId="50" fillId="0" borderId="25" xfId="0" applyFont="1" applyBorder="1" applyAlignment="1">
      <alignment vertical="top"/>
    </xf>
    <xf numFmtId="43" fontId="50" fillId="0" borderId="25" xfId="0" applyNumberFormat="1" applyFont="1" applyBorder="1" applyAlignment="1">
      <alignment vertical="top"/>
    </xf>
    <xf numFmtId="0" fontId="50" fillId="0" borderId="0" xfId="0" applyFont="1" applyAlignment="1">
      <alignment vertical="top"/>
    </xf>
    <xf numFmtId="49" fontId="49" fillId="0" borderId="23" xfId="35" applyNumberFormat="1" applyFont="1" applyFill="1" applyBorder="1" applyAlignment="1">
      <alignment horizontal="right" vertical="top" wrapText="1"/>
    </xf>
    <xf numFmtId="0" fontId="49" fillId="0" borderId="23" xfId="35" applyFont="1" applyFill="1" applyBorder="1" applyAlignment="1">
      <alignment horizontal="justify" vertical="top" wrapText="1"/>
    </xf>
    <xf numFmtId="49" fontId="50" fillId="0" borderId="23" xfId="78" applyNumberFormat="1" applyFont="1" applyFill="1" applyBorder="1" applyAlignment="1">
      <alignment horizontal="right" vertical="top" wrapText="1"/>
    </xf>
    <xf numFmtId="0" fontId="50" fillId="0" borderId="23" xfId="78" applyNumberFormat="1" applyFont="1" applyFill="1" applyBorder="1" applyAlignment="1" applyProtection="1">
      <alignment horizontal="justify" vertical="top" wrapText="1"/>
    </xf>
    <xf numFmtId="0" fontId="8" fillId="0" borderId="23" xfId="0" applyNumberFormat="1" applyFont="1" applyFill="1" applyBorder="1" applyAlignment="1" applyProtection="1">
      <alignment horizontal="justify" vertical="top" wrapText="1"/>
    </xf>
    <xf numFmtId="37" fontId="8" fillId="0" borderId="23" xfId="1" applyNumberFormat="1" applyFont="1" applyFill="1" applyBorder="1" applyAlignment="1">
      <alignment horizontal="right" vertical="center" wrapText="1"/>
    </xf>
    <xf numFmtId="0" fontId="8" fillId="0" borderId="23" xfId="0" applyFont="1" applyFill="1" applyBorder="1" applyAlignment="1" applyProtection="1">
      <alignment horizontal="justify" vertical="center" wrapText="1"/>
    </xf>
    <xf numFmtId="49" fontId="50" fillId="0" borderId="23" xfId="0" applyNumberFormat="1" applyFont="1" applyFill="1" applyBorder="1" applyAlignment="1">
      <alignment horizontal="right" vertical="top"/>
    </xf>
    <xf numFmtId="0" fontId="50" fillId="0" borderId="23" xfId="0" applyNumberFormat="1" applyFont="1" applyFill="1" applyBorder="1" applyAlignment="1">
      <alignment horizontal="right" vertical="top" wrapText="1"/>
    </xf>
    <xf numFmtId="179" fontId="50" fillId="0" borderId="23" xfId="0" applyNumberFormat="1" applyFont="1" applyFill="1" applyBorder="1" applyAlignment="1">
      <alignment horizontal="right" vertical="top" wrapText="1"/>
    </xf>
    <xf numFmtId="49" fontId="50" fillId="0" borderId="23" xfId="0" applyNumberFormat="1" applyFont="1" applyFill="1" applyBorder="1" applyAlignment="1" applyProtection="1">
      <alignment horizontal="right" vertical="top" wrapText="1"/>
    </xf>
    <xf numFmtId="49" fontId="8" fillId="0" borderId="23" xfId="0" applyNumberFormat="1" applyFont="1" applyFill="1" applyBorder="1" applyAlignment="1" applyProtection="1">
      <alignment horizontal="right" vertical="top" wrapText="1"/>
    </xf>
    <xf numFmtId="49" fontId="8" fillId="0" borderId="23" xfId="0" applyNumberFormat="1" applyFont="1" applyFill="1" applyBorder="1" applyAlignment="1">
      <alignment horizontal="right" vertical="top" wrapText="1"/>
    </xf>
    <xf numFmtId="49" fontId="50" fillId="0" borderId="23" xfId="0" applyNumberFormat="1" applyFont="1" applyFill="1" applyBorder="1" applyAlignment="1">
      <alignment horizontal="right" vertical="top" wrapText="1"/>
    </xf>
    <xf numFmtId="0" fontId="50" fillId="0" borderId="23" xfId="0" quotePrefix="1" applyFont="1" applyFill="1" applyBorder="1" applyAlignment="1" applyProtection="1">
      <alignment horizontal="right" vertical="top" wrapText="1"/>
    </xf>
    <xf numFmtId="0" fontId="8" fillId="0" borderId="23" xfId="0" quotePrefix="1" applyNumberFormat="1" applyFont="1" applyFill="1" applyBorder="1" applyAlignment="1" applyProtection="1">
      <alignment horizontal="right" vertical="top" wrapText="1"/>
    </xf>
    <xf numFmtId="0" fontId="8" fillId="0" borderId="23" xfId="0" applyNumberFormat="1" applyFont="1" applyFill="1" applyBorder="1" applyAlignment="1" applyProtection="1">
      <alignment horizontal="right" vertical="top" wrapText="1"/>
    </xf>
    <xf numFmtId="0" fontId="8" fillId="0" borderId="18" xfId="0" quotePrefix="1" applyFont="1" applyFill="1" applyBorder="1" applyAlignment="1" applyProtection="1">
      <alignment horizontal="center" vertical="top" wrapText="1"/>
    </xf>
    <xf numFmtId="43" fontId="6" fillId="0" borderId="0" xfId="35" applyNumberFormat="1" applyFont="1" applyFill="1" applyBorder="1" applyAlignment="1">
      <alignment vertical="top" wrapText="1"/>
    </xf>
    <xf numFmtId="43" fontId="58" fillId="6" borderId="23" xfId="1" applyFont="1" applyFill="1" applyBorder="1" applyAlignment="1">
      <alignment horizontal="center" vertical="top" wrapText="1"/>
    </xf>
    <xf numFmtId="43" fontId="43" fillId="6" borderId="23" xfId="1" applyFont="1" applyFill="1" applyBorder="1" applyAlignment="1">
      <alignment horizontal="center" vertical="top" wrapText="1"/>
    </xf>
    <xf numFmtId="43" fontId="51" fillId="6" borderId="23" xfId="1" applyFont="1" applyFill="1" applyBorder="1" applyAlignment="1">
      <alignment horizontal="justify" vertical="top" wrapText="1"/>
    </xf>
    <xf numFmtId="0" fontId="51" fillId="0" borderId="23" xfId="35" applyFont="1" applyFill="1" applyBorder="1" applyAlignment="1">
      <alignment horizontal="right" vertical="top" wrapText="1"/>
    </xf>
    <xf numFmtId="0" fontId="51" fillId="0" borderId="23" xfId="35" applyFont="1" applyFill="1" applyBorder="1" applyAlignment="1">
      <alignment horizontal="justify" vertical="top" wrapText="1"/>
    </xf>
    <xf numFmtId="0" fontId="8" fillId="0" borderId="23" xfId="35" applyFont="1" applyFill="1" applyBorder="1" applyAlignment="1">
      <alignment horizontal="center" vertical="top" wrapText="1"/>
    </xf>
    <xf numFmtId="43" fontId="58" fillId="0" borderId="23" xfId="1" applyFont="1" applyFill="1" applyBorder="1" applyAlignment="1">
      <alignment horizontal="center" vertical="top" wrapText="1"/>
    </xf>
    <xf numFmtId="43" fontId="43" fillId="0" borderId="23" xfId="1" applyFont="1" applyFill="1" applyBorder="1" applyAlignment="1">
      <alignment horizontal="center" vertical="top" wrapText="1"/>
    </xf>
    <xf numFmtId="43" fontId="51" fillId="0" borderId="23" xfId="1" applyFont="1" applyFill="1" applyBorder="1" applyAlignment="1">
      <alignment horizontal="justify" vertical="top" wrapText="1"/>
    </xf>
    <xf numFmtId="2" fontId="51" fillId="6" borderId="23" xfId="35" applyNumberFormat="1" applyFont="1" applyFill="1" applyBorder="1" applyAlignment="1">
      <alignment horizontal="right" vertical="top" wrapText="1"/>
    </xf>
    <xf numFmtId="0" fontId="58" fillId="6" borderId="23" xfId="35" applyFont="1" applyFill="1" applyBorder="1" applyAlignment="1">
      <alignment horizontal="center" vertical="top" wrapText="1"/>
    </xf>
    <xf numFmtId="0" fontId="58" fillId="0" borderId="23" xfId="35" applyFont="1" applyFill="1" applyBorder="1" applyAlignment="1">
      <alignment horizontal="center" vertical="top" wrapText="1"/>
    </xf>
    <xf numFmtId="43" fontId="53" fillId="0" borderId="23" xfId="1" applyFont="1" applyFill="1" applyBorder="1" applyAlignment="1">
      <alignment horizontal="center" vertical="center" wrapText="1"/>
    </xf>
    <xf numFmtId="0" fontId="53" fillId="0" borderId="23" xfId="35" applyFont="1" applyFill="1" applyBorder="1" applyAlignment="1">
      <alignment horizontal="center" vertical="center" wrapText="1"/>
    </xf>
    <xf numFmtId="49" fontId="8" fillId="0" borderId="26" xfId="35" applyNumberFormat="1" applyFont="1" applyFill="1" applyBorder="1" applyAlignment="1">
      <alignment horizontal="right" vertical="center" wrapText="1"/>
    </xf>
    <xf numFmtId="0" fontId="59" fillId="0" borderId="26" xfId="35" applyFont="1" applyFill="1" applyBorder="1" applyAlignment="1">
      <alignment horizontal="justify" vertical="center" wrapText="1"/>
    </xf>
    <xf numFmtId="0" fontId="8" fillId="0" borderId="26" xfId="35" applyFont="1" applyFill="1" applyBorder="1" applyAlignment="1">
      <alignment horizontal="center" vertical="center" wrapText="1"/>
    </xf>
    <xf numFmtId="43" fontId="53" fillId="0" borderId="26" xfId="1" applyFont="1" applyFill="1" applyBorder="1" applyAlignment="1">
      <alignment horizontal="center" vertical="center" wrapText="1"/>
    </xf>
    <xf numFmtId="0" fontId="53" fillId="0" borderId="26" xfId="35" applyFont="1" applyFill="1" applyBorder="1" applyAlignment="1">
      <alignment horizontal="center" vertical="center" wrapText="1"/>
    </xf>
    <xf numFmtId="2" fontId="60" fillId="0" borderId="18" xfId="0" applyNumberFormat="1" applyFont="1" applyFill="1" applyBorder="1" applyAlignment="1">
      <alignment horizontal="center" vertical="center"/>
    </xf>
    <xf numFmtId="0" fontId="49" fillId="0" borderId="18" xfId="78" applyFont="1" applyFill="1" applyBorder="1" applyAlignment="1">
      <alignment horizontal="justify" vertical="top" wrapText="1"/>
    </xf>
    <xf numFmtId="0" fontId="63" fillId="0" borderId="18" xfId="81" applyFont="1" applyFill="1" applyBorder="1" applyAlignment="1">
      <alignment vertical="top" wrapText="1"/>
    </xf>
    <xf numFmtId="0" fontId="49" fillId="0" borderId="18" xfId="35" applyFont="1" applyFill="1" applyBorder="1" applyAlignment="1">
      <alignment horizontal="right" vertical="top" wrapText="1"/>
    </xf>
    <xf numFmtId="0" fontId="49" fillId="0" borderId="18" xfId="82" applyNumberFormat="1" applyFont="1" applyFill="1" applyBorder="1" applyAlignment="1">
      <alignment horizontal="right" vertical="top" wrapText="1"/>
    </xf>
    <xf numFmtId="0" fontId="49" fillId="0" borderId="18" xfId="82" applyFont="1" applyFill="1" applyBorder="1" applyAlignment="1">
      <alignment horizontal="justify" vertical="top" wrapText="1"/>
    </xf>
    <xf numFmtId="0" fontId="50" fillId="0" borderId="18" xfId="83" applyNumberFormat="1" applyFont="1" applyFill="1" applyBorder="1" applyAlignment="1">
      <alignment horizontal="right" vertical="top"/>
    </xf>
    <xf numFmtId="0" fontId="8" fillId="0" borderId="18" xfId="83" applyNumberFormat="1" applyFont="1" applyFill="1" applyBorder="1" applyAlignment="1">
      <alignment horizontal="right" vertical="top"/>
    </xf>
    <xf numFmtId="0" fontId="8" fillId="0" borderId="18" xfId="83" applyFont="1" applyFill="1" applyBorder="1" applyAlignment="1">
      <alignment horizontal="center" vertical="top" wrapText="1"/>
    </xf>
    <xf numFmtId="43" fontId="8" fillId="0" borderId="23" xfId="0" applyNumberFormat="1" applyFont="1" applyFill="1" applyBorder="1" applyAlignment="1">
      <alignment horizontal="center" vertical="top"/>
    </xf>
    <xf numFmtId="49" fontId="50" fillId="0" borderId="23" xfId="35" applyNumberFormat="1" applyFont="1" applyFill="1" applyBorder="1" applyAlignment="1">
      <alignment horizontal="right" vertical="top"/>
    </xf>
    <xf numFmtId="49" fontId="8" fillId="0" borderId="23" xfId="35" applyNumberFormat="1" applyFont="1" applyFill="1" applyBorder="1" applyAlignment="1">
      <alignment horizontal="right" vertical="top"/>
    </xf>
    <xf numFmtId="0" fontId="43" fillId="0" borderId="23" xfId="35" applyFont="1" applyFill="1" applyBorder="1" applyAlignment="1">
      <alignment horizontal="justify" vertical="top" wrapText="1"/>
    </xf>
    <xf numFmtId="43" fontId="49" fillId="0" borderId="23" xfId="1" applyFont="1" applyFill="1" applyBorder="1" applyAlignment="1">
      <alignment horizontal="justify" vertical="top" wrapText="1"/>
    </xf>
    <xf numFmtId="179" fontId="43" fillId="0" borderId="23" xfId="35" applyNumberFormat="1" applyFont="1" applyFill="1" applyBorder="1" applyAlignment="1">
      <alignment horizontal="right" vertical="top" wrapText="1"/>
    </xf>
    <xf numFmtId="2" fontId="49" fillId="0" borderId="23" xfId="35" applyNumberFormat="1" applyFont="1" applyFill="1" applyBorder="1" applyAlignment="1">
      <alignment horizontal="right" vertical="top" wrapText="1"/>
    </xf>
    <xf numFmtId="0" fontId="61" fillId="0" borderId="27" xfId="0" applyFont="1" applyBorder="1" applyAlignment="1">
      <alignment horizontal="center" vertical="center"/>
    </xf>
    <xf numFmtId="0" fontId="60" fillId="0" borderId="27" xfId="0" applyFont="1" applyBorder="1" applyAlignment="1">
      <alignment vertical="center" wrapText="1"/>
    </xf>
    <xf numFmtId="43" fontId="8" fillId="0" borderId="27" xfId="1" applyFont="1" applyBorder="1" applyAlignment="1">
      <alignment vertical="center"/>
    </xf>
    <xf numFmtId="43" fontId="8" fillId="0" borderId="23" xfId="1" applyFont="1" applyFill="1" applyBorder="1" applyAlignment="1">
      <alignment horizontal="center" vertical="top" wrapText="1"/>
    </xf>
    <xf numFmtId="43" fontId="54" fillId="0" borderId="23" xfId="1" applyFont="1" applyFill="1" applyBorder="1" applyAlignment="1">
      <alignment horizontal="center" vertical="top"/>
    </xf>
    <xf numFmtId="43" fontId="54" fillId="0" borderId="23" xfId="1" applyFont="1" applyFill="1" applyBorder="1" applyAlignment="1">
      <alignment horizontal="center" vertical="top" wrapText="1"/>
    </xf>
    <xf numFmtId="0" fontId="54" fillId="0" borderId="23" xfId="35" applyFont="1" applyFill="1" applyBorder="1" applyAlignment="1">
      <alignment horizontal="center" vertical="top" wrapText="1"/>
    </xf>
    <xf numFmtId="43" fontId="64" fillId="0" borderId="23" xfId="1" applyFont="1" applyFill="1" applyBorder="1" applyAlignment="1">
      <alignment horizontal="center" vertical="top" wrapText="1"/>
    </xf>
    <xf numFmtId="0" fontId="54" fillId="0" borderId="23" xfId="35" applyFont="1" applyFill="1" applyBorder="1" applyAlignment="1">
      <alignment horizontal="right" vertical="top" wrapText="1"/>
    </xf>
    <xf numFmtId="43" fontId="54" fillId="13" borderId="23" xfId="0" applyNumberFormat="1" applyFont="1" applyFill="1" applyBorder="1" applyAlignment="1">
      <alignment horizontal="center" vertical="top"/>
    </xf>
    <xf numFmtId="0" fontId="64" fillId="0" borderId="23" xfId="35" applyFont="1" applyFill="1" applyBorder="1" applyAlignment="1">
      <alignment horizontal="justify" vertical="top" wrapText="1"/>
    </xf>
    <xf numFmtId="43" fontId="43" fillId="0" borderId="23" xfId="1" applyFont="1" applyFill="1" applyBorder="1" applyAlignment="1">
      <alignment horizontal="justify" vertical="top" wrapText="1"/>
    </xf>
    <xf numFmtId="0" fontId="50" fillId="0" borderId="23" xfId="35" applyFont="1" applyFill="1" applyBorder="1" applyAlignment="1">
      <alignment horizontal="right" vertical="top" wrapText="1"/>
    </xf>
    <xf numFmtId="0" fontId="50" fillId="0" borderId="23" xfId="35" applyFont="1" applyFill="1" applyBorder="1" applyAlignment="1">
      <alignment horizontal="justify" vertical="top" wrapText="1"/>
    </xf>
    <xf numFmtId="43" fontId="8" fillId="0" borderId="23" xfId="1" applyFont="1" applyFill="1" applyBorder="1" applyAlignment="1">
      <alignment horizontal="justify" vertical="top" wrapText="1"/>
    </xf>
    <xf numFmtId="0" fontId="8" fillId="0" borderId="23" xfId="35" applyFont="1" applyFill="1" applyBorder="1" applyAlignment="1">
      <alignment horizontal="right" vertical="top" wrapText="1"/>
    </xf>
    <xf numFmtId="49" fontId="50" fillId="0" borderId="23" xfId="78" applyNumberFormat="1" applyFont="1" applyFill="1" applyBorder="1" applyAlignment="1">
      <alignment horizontal="right" vertical="top"/>
    </xf>
    <xf numFmtId="43" fontId="8" fillId="0" borderId="23" xfId="1" applyFont="1" applyFill="1" applyBorder="1" applyAlignment="1">
      <alignment horizontal="center" vertical="top"/>
    </xf>
    <xf numFmtId="0" fontId="49" fillId="6" borderId="23" xfId="35" applyFont="1" applyFill="1" applyBorder="1" applyAlignment="1">
      <alignment horizontal="right" vertical="top" wrapText="1"/>
    </xf>
    <xf numFmtId="0" fontId="49" fillId="6" borderId="23" xfId="35" applyFont="1" applyFill="1" applyBorder="1" applyAlignment="1">
      <alignment horizontal="justify" vertical="top" wrapText="1"/>
    </xf>
    <xf numFmtId="0" fontId="8" fillId="13" borderId="23" xfId="35" applyFont="1" applyFill="1" applyBorder="1" applyAlignment="1">
      <alignment horizontal="justify" vertical="top" wrapText="1"/>
    </xf>
    <xf numFmtId="0" fontId="8" fillId="0" borderId="23" xfId="35" applyNumberFormat="1" applyFont="1" applyFill="1" applyBorder="1" applyAlignment="1">
      <alignment horizontal="justify" vertical="top" wrapText="1"/>
    </xf>
    <xf numFmtId="179" fontId="8" fillId="0" borderId="23" xfId="35" applyNumberFormat="1" applyFont="1" applyFill="1" applyBorder="1" applyAlignment="1">
      <alignment horizontal="right" vertical="top" wrapText="1"/>
    </xf>
    <xf numFmtId="2" fontId="8" fillId="0" borderId="23" xfId="35" applyNumberFormat="1" applyFont="1" applyFill="1" applyBorder="1" applyAlignment="1">
      <alignment horizontal="right" vertical="top" wrapText="1"/>
    </xf>
    <xf numFmtId="43" fontId="8" fillId="0" borderId="23" xfId="1" applyFont="1" applyFill="1" applyBorder="1" applyAlignment="1">
      <alignment horizontal="right" vertical="top" wrapText="1"/>
    </xf>
    <xf numFmtId="43" fontId="50" fillId="0" borderId="18" xfId="1" applyFont="1" applyFill="1" applyBorder="1" applyAlignment="1" applyProtection="1">
      <alignment horizontal="right" vertical="top" wrapText="1"/>
      <protection locked="0"/>
    </xf>
    <xf numFmtId="43" fontId="51" fillId="6" borderId="22" xfId="1" applyFont="1" applyFill="1" applyBorder="1" applyAlignment="1">
      <alignment horizontal="right" vertical="center" wrapText="1"/>
    </xf>
    <xf numFmtId="43" fontId="50" fillId="0" borderId="23" xfId="1" applyFont="1" applyFill="1" applyBorder="1" applyAlignment="1" applyProtection="1">
      <alignment horizontal="right" vertical="top" wrapText="1"/>
      <protection locked="0"/>
    </xf>
    <xf numFmtId="43" fontId="8" fillId="0" borderId="23" xfId="1" applyFont="1" applyFill="1" applyBorder="1" applyAlignment="1">
      <alignment horizontal="right" vertical="center" wrapText="1"/>
    </xf>
    <xf numFmtId="43" fontId="51" fillId="6" borderId="18" xfId="1" applyFont="1" applyFill="1" applyBorder="1" applyAlignment="1">
      <alignment horizontal="right" vertical="top" wrapText="1"/>
    </xf>
    <xf numFmtId="43" fontId="50" fillId="0" borderId="18" xfId="1" applyFont="1" applyFill="1" applyBorder="1" applyAlignment="1">
      <alignment horizontal="right" vertical="top" wrapText="1"/>
    </xf>
    <xf numFmtId="43" fontId="8" fillId="0" borderId="18" xfId="1" applyFont="1" applyFill="1" applyBorder="1" applyAlignment="1">
      <alignment horizontal="right" vertical="top" wrapText="1"/>
    </xf>
    <xf numFmtId="43" fontId="8" fillId="0" borderId="18" xfId="1" applyFont="1" applyFill="1" applyBorder="1" applyAlignment="1">
      <alignment horizontal="right" vertical="top"/>
    </xf>
    <xf numFmtId="43" fontId="8" fillId="0" borderId="18" xfId="1" applyFont="1" applyFill="1" applyBorder="1" applyAlignment="1" applyProtection="1">
      <alignment horizontal="right" vertical="top" wrapText="1"/>
      <protection locked="0"/>
    </xf>
    <xf numFmtId="43" fontId="8" fillId="0" borderId="23" xfId="1" applyFont="1" applyFill="1" applyBorder="1" applyAlignment="1">
      <alignment horizontal="right" vertical="top"/>
    </xf>
    <xf numFmtId="43" fontId="8" fillId="0" borderId="23" xfId="1" applyFont="1" applyFill="1" applyBorder="1" applyAlignment="1">
      <alignment horizontal="right" vertical="center"/>
    </xf>
    <xf numFmtId="43" fontId="43" fillId="0" borderId="18" xfId="1" applyFont="1" applyFill="1" applyBorder="1" applyAlignment="1">
      <alignment horizontal="right" vertical="top" wrapText="1"/>
    </xf>
    <xf numFmtId="43" fontId="53" fillId="6" borderId="18" xfId="1" applyFont="1" applyFill="1" applyBorder="1" applyAlignment="1">
      <alignment horizontal="right" vertical="top" wrapText="1"/>
    </xf>
    <xf numFmtId="43" fontId="58" fillId="6" borderId="18" xfId="1" applyFont="1" applyFill="1" applyBorder="1" applyAlignment="1">
      <alignment horizontal="right" vertical="top" wrapText="1"/>
    </xf>
    <xf numFmtId="43" fontId="8" fillId="0" borderId="23" xfId="1" applyFont="1" applyFill="1" applyBorder="1" applyAlignment="1" applyProtection="1">
      <alignment horizontal="right" vertical="top" wrapText="1"/>
      <protection locked="0"/>
    </xf>
    <xf numFmtId="43" fontId="8" fillId="0" borderId="18" xfId="1" quotePrefix="1" applyFont="1" applyFill="1" applyBorder="1" applyAlignment="1" applyProtection="1">
      <alignment horizontal="right" vertical="top" wrapText="1"/>
    </xf>
    <xf numFmtId="43" fontId="50" fillId="13" borderId="23" xfId="1" applyFont="1" applyFill="1" applyBorder="1" applyAlignment="1">
      <alignment horizontal="right" vertical="top"/>
    </xf>
    <xf numFmtId="43" fontId="8" fillId="13" borderId="23" xfId="1" applyFont="1" applyFill="1" applyBorder="1" applyAlignment="1">
      <alignment horizontal="right" vertical="top"/>
    </xf>
    <xf numFmtId="43" fontId="8" fillId="13" borderId="23" xfId="1" applyFont="1" applyFill="1" applyBorder="1" applyAlignment="1" applyProtection="1">
      <alignment horizontal="right" vertical="top" wrapText="1"/>
      <protection locked="0"/>
    </xf>
    <xf numFmtId="43" fontId="8" fillId="6" borderId="23" xfId="1" applyFont="1" applyFill="1" applyBorder="1" applyAlignment="1">
      <alignment horizontal="right" vertical="top" wrapText="1"/>
    </xf>
    <xf numFmtId="43" fontId="54" fillId="0" borderId="23" xfId="1" applyFont="1" applyFill="1" applyBorder="1" applyAlignment="1">
      <alignment horizontal="right" vertical="top" wrapText="1"/>
    </xf>
    <xf numFmtId="43" fontId="8" fillId="0" borderId="26" xfId="1" applyFont="1" applyFill="1" applyBorder="1" applyAlignment="1">
      <alignment horizontal="right" vertical="center" wrapText="1"/>
    </xf>
    <xf numFmtId="43" fontId="50" fillId="0" borderId="0" xfId="1" applyFont="1" applyFill="1" applyBorder="1" applyAlignment="1">
      <alignment horizontal="right" vertical="top" wrapText="1"/>
    </xf>
    <xf numFmtId="0" fontId="44" fillId="12" borderId="0" xfId="0" applyFont="1" applyFill="1" applyAlignment="1">
      <alignment horizontal="center" vertical="top"/>
    </xf>
    <xf numFmtId="0" fontId="9" fillId="0" borderId="0" xfId="0" applyFont="1" applyBorder="1" applyAlignment="1">
      <alignment horizontal="center" vertical="top" wrapText="1"/>
    </xf>
    <xf numFmtId="0" fontId="41" fillId="8" borderId="11" xfId="35" applyFont="1" applyFill="1" applyBorder="1" applyAlignment="1">
      <alignment horizontal="center" vertical="top" wrapText="1"/>
    </xf>
    <xf numFmtId="0" fontId="41" fillId="8" borderId="12" xfId="35" applyFont="1" applyFill="1" applyBorder="1" applyAlignment="1">
      <alignment horizontal="center" vertical="top" wrapText="1"/>
    </xf>
    <xf numFmtId="0" fontId="41" fillId="8" borderId="13" xfId="35" applyFont="1" applyFill="1" applyBorder="1" applyAlignment="1">
      <alignment horizontal="center" vertical="top" wrapText="1"/>
    </xf>
    <xf numFmtId="0" fontId="9" fillId="0" borderId="14" xfId="35" applyFont="1" applyFill="1" applyBorder="1" applyAlignment="1">
      <alignment horizontal="left" vertical="top" wrapText="1"/>
    </xf>
    <xf numFmtId="0" fontId="9" fillId="0" borderId="0" xfId="35" applyFont="1" applyAlignment="1">
      <alignment horizontal="center" vertical="top" wrapText="1"/>
    </xf>
    <xf numFmtId="0" fontId="9" fillId="7" borderId="10" xfId="35" applyFont="1" applyFill="1" applyBorder="1" applyAlignment="1">
      <alignment horizontal="center" vertical="top" wrapText="1"/>
    </xf>
    <xf numFmtId="0" fontId="36" fillId="9" borderId="0" xfId="35" applyFont="1" applyFill="1" applyAlignment="1">
      <alignment horizontal="center" vertical="top" wrapText="1"/>
    </xf>
    <xf numFmtId="0" fontId="48" fillId="12" borderId="0" xfId="35" applyNumberFormat="1" applyFont="1" applyFill="1" applyBorder="1" applyAlignment="1">
      <alignment horizontal="center" vertical="top" wrapText="1"/>
    </xf>
    <xf numFmtId="0" fontId="8" fillId="0" borderId="0" xfId="0" applyFont="1"/>
    <xf numFmtId="0" fontId="49" fillId="0" borderId="0" xfId="35" applyNumberFormat="1" applyFont="1" applyFill="1" applyBorder="1" applyAlignment="1">
      <alignment horizontal="center" vertical="top" wrapText="1"/>
    </xf>
    <xf numFmtId="0" fontId="8" fillId="0" borderId="18" xfId="0" quotePrefix="1" applyFont="1" applyFill="1" applyBorder="1" applyAlignment="1" applyProtection="1">
      <alignment horizontal="center" vertical="top" wrapText="1"/>
    </xf>
    <xf numFmtId="43" fontId="43" fillId="0" borderId="18" xfId="1" applyFont="1" applyFill="1" applyBorder="1" applyAlignment="1">
      <alignment vertical="top" wrapText="1"/>
    </xf>
    <xf numFmtId="43" fontId="8" fillId="0" borderId="19" xfId="1" applyFont="1" applyFill="1" applyBorder="1" applyAlignment="1">
      <alignment horizontal="right" vertical="top" wrapText="1"/>
    </xf>
    <xf numFmtId="43" fontId="8" fillId="0" borderId="20" xfId="1" applyFont="1" applyFill="1" applyBorder="1" applyAlignment="1">
      <alignment horizontal="right" vertical="top" wrapText="1"/>
    </xf>
    <xf numFmtId="43" fontId="8" fillId="0" borderId="21" xfId="1" applyFont="1" applyFill="1" applyBorder="1" applyAlignment="1">
      <alignment horizontal="right" vertical="top" wrapText="1"/>
    </xf>
    <xf numFmtId="43" fontId="8" fillId="0" borderId="19" xfId="0" applyNumberFormat="1" applyFont="1" applyFill="1" applyBorder="1" applyAlignment="1">
      <alignment horizontal="center" vertical="top" wrapText="1"/>
    </xf>
    <xf numFmtId="43" fontId="8" fillId="0" borderId="20" xfId="0" applyNumberFormat="1" applyFont="1" applyFill="1" applyBorder="1" applyAlignment="1">
      <alignment horizontal="center" vertical="top" wrapText="1"/>
    </xf>
    <xf numFmtId="43" fontId="8" fillId="0" borderId="21" xfId="0" applyNumberFormat="1" applyFont="1" applyFill="1" applyBorder="1" applyAlignment="1">
      <alignment horizontal="center" vertical="top" wrapText="1"/>
    </xf>
    <xf numFmtId="43" fontId="8" fillId="0" borderId="19" xfId="1" applyFont="1" applyFill="1" applyBorder="1" applyAlignment="1">
      <alignment vertical="top" wrapText="1"/>
    </xf>
    <xf numFmtId="43" fontId="8" fillId="0" borderId="20" xfId="1" applyFont="1" applyFill="1" applyBorder="1" applyAlignment="1">
      <alignment vertical="top" wrapText="1"/>
    </xf>
    <xf numFmtId="43" fontId="8" fillId="0" borderId="21" xfId="1" applyFont="1" applyFill="1" applyBorder="1" applyAlignment="1">
      <alignment vertical="top" wrapText="1"/>
    </xf>
    <xf numFmtId="0" fontId="35" fillId="9"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xf numFmtId="0" fontId="7" fillId="0" borderId="0" xfId="78" applyNumberFormat="1" applyFont="1" applyFill="1" applyBorder="1" applyAlignment="1">
      <alignment horizontal="center" vertical="center"/>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CCFF"/>
      <color rgb="FFFFFF99"/>
      <color rgb="FFFFFFCC"/>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wnloads\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ownloads\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er\Downloads\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User\Downloads\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zoomScale="85" zoomScaleNormal="85" zoomScaleSheetLayoutView="100" workbookViewId="0">
      <selection activeCell="F9" sqref="F9"/>
    </sheetView>
  </sheetViews>
  <sheetFormatPr defaultColWidth="30" defaultRowHeight="13.2"/>
  <cols>
    <col min="1" max="1" width="8.33203125" style="150" bestFit="1" customWidth="1"/>
    <col min="2" max="2" width="46.33203125" style="150" bestFit="1" customWidth="1"/>
    <col min="3" max="3" width="10.44140625" style="150" bestFit="1" customWidth="1"/>
    <col min="4" max="4" width="11.6640625" style="150" bestFit="1" customWidth="1"/>
    <col min="5" max="16384" width="30" style="150"/>
  </cols>
  <sheetData>
    <row r="1" spans="1:4" ht="16.2">
      <c r="A1" s="461" t="s">
        <v>428</v>
      </c>
      <c r="B1" s="461"/>
      <c r="C1" s="461"/>
      <c r="D1" s="461"/>
    </row>
    <row r="2" spans="1:4" s="152" customFormat="1" ht="16.2">
      <c r="A2" s="151"/>
      <c r="B2" s="151"/>
      <c r="C2" s="151"/>
    </row>
    <row r="3" spans="1:4" ht="17.399999999999999">
      <c r="A3" s="462" t="s">
        <v>185</v>
      </c>
      <c r="B3" s="462"/>
      <c r="C3" s="462"/>
      <c r="D3" s="462"/>
    </row>
    <row r="4" spans="1:4" ht="13.8">
      <c r="A4" s="153"/>
      <c r="B4" s="153"/>
      <c r="C4" s="153"/>
    </row>
    <row r="5" spans="1:4" s="344" customFormat="1" ht="25.2" customHeight="1">
      <c r="A5" s="342" t="s">
        <v>325</v>
      </c>
      <c r="B5" s="342" t="s">
        <v>186</v>
      </c>
      <c r="C5" s="343" t="s">
        <v>194</v>
      </c>
      <c r="D5" s="343" t="s">
        <v>326</v>
      </c>
    </row>
    <row r="6" spans="1:4" s="344" customFormat="1" ht="18" customHeight="1">
      <c r="A6" s="345" t="str">
        <f>'BOQ.-WSP Nolhivaranfaru'!A5</f>
        <v>I</v>
      </c>
      <c r="B6" s="346" t="str">
        <f>'BOQ.-WSP Nolhivaranfaru'!B5</f>
        <v>GENERAL AND PRELIMINARIES</v>
      </c>
      <c r="C6" s="347">
        <f>'BOQ.-WSP Nolhivaranfaru'!G5</f>
        <v>0</v>
      </c>
      <c r="D6" s="347"/>
    </row>
    <row r="7" spans="1:4" s="351" customFormat="1" ht="32.4" customHeight="1">
      <c r="A7" s="348" t="str">
        <f>'BOQ.-WSP Nolhivaranfaru'!A33</f>
        <v>II</v>
      </c>
      <c r="B7" s="349" t="str">
        <f>'BOQ.-WSP Nolhivaranfaru'!B33</f>
        <v>WATER SUPPLY CONVEYANCE SYSTEM; 
LENGTH: 1548.00M</v>
      </c>
      <c r="C7" s="350">
        <f>'BOQ.-WSP Nolhivaranfaru'!G33</f>
        <v>0</v>
      </c>
      <c r="D7" s="350"/>
    </row>
    <row r="8" spans="1:4" s="351" customFormat="1" ht="30.6" customHeight="1">
      <c r="A8" s="348" t="str">
        <f>'BOQ.-WSP Nolhivaranfaru'!A116</f>
        <v>III</v>
      </c>
      <c r="B8" s="349" t="str">
        <f>'BOQ.-WSP Nolhivaranfaru'!B116</f>
        <v>WATER SUPPLY DISTRIBUTION NETWORK; 
LENGTH: 16792.00M</v>
      </c>
      <c r="C8" s="350">
        <f>'BOQ.-WSP Nolhivaranfaru'!G116</f>
        <v>0</v>
      </c>
      <c r="D8" s="350"/>
    </row>
    <row r="9" spans="1:4" s="351" customFormat="1" ht="32.4" customHeight="1">
      <c r="A9" s="348" t="str">
        <f>'BOQ.-WSP Nolhivaranfaru'!A167</f>
        <v>IV</v>
      </c>
      <c r="B9" s="349" t="str">
        <f>'BOQ.-WSP Nolhivaranfaru'!B167</f>
        <v>ULTRAFILTER; 
CAPACITY- 40 CUM/DAY/UNIT</v>
      </c>
      <c r="C9" s="350">
        <f>'BOQ.-WSP Nolhivaranfaru'!G167</f>
        <v>0</v>
      </c>
      <c r="D9" s="350"/>
    </row>
    <row r="10" spans="1:4" s="351" customFormat="1" ht="31.2" customHeight="1">
      <c r="A10" s="348" t="str">
        <f>'BOQ.-WSP Nolhivaranfaru'!A169</f>
        <v>V</v>
      </c>
      <c r="B10" s="349" t="str">
        <f>'BOQ.-WSP Nolhivaranfaru'!B169</f>
        <v>RAIN WATER COLLECTION / LIFT WELL; 
CAPACITY - 50 CUM; SIZE: 7.0m Dia x 2.00m Depth</v>
      </c>
      <c r="C10" s="350">
        <f>'BOQ.-WSP Nolhivaranfaru'!G169</f>
        <v>0</v>
      </c>
      <c r="D10" s="350"/>
    </row>
    <row r="11" spans="1:4" s="351" customFormat="1" ht="31.2" customHeight="1">
      <c r="A11" s="348" t="str">
        <f>'BOQ.-WSP Nolhivaranfaru'!A176</f>
        <v>VI</v>
      </c>
      <c r="B11" s="349" t="str">
        <f>'BOQ.-WSP Nolhivaranfaru'!B176</f>
        <v>RAW WATER TANK 
CAPACITY-700 CUM</v>
      </c>
      <c r="C11" s="350">
        <f>'BOQ.-WSP Nolhivaranfaru'!G176</f>
        <v>0</v>
      </c>
      <c r="D11" s="350"/>
    </row>
    <row r="12" spans="1:4" s="351" customFormat="1" ht="28.95" customHeight="1">
      <c r="A12" s="348" t="str">
        <f>'BOQ.-WSP Nolhivaranfaru'!A211</f>
        <v>VII</v>
      </c>
      <c r="B12" s="349" t="str">
        <f>'BOQ.-WSP Nolhivaranfaru'!B211</f>
        <v>CLEAR WATER TANK; 
CAPACITY - 300 CUM.</v>
      </c>
      <c r="C12" s="350">
        <f>'BOQ.-WSP Nolhivaranfaru'!G211</f>
        <v>0</v>
      </c>
      <c r="D12" s="350"/>
    </row>
    <row r="13" spans="1:4" s="351" customFormat="1" ht="31.2" customHeight="1">
      <c r="A13" s="348" t="str">
        <f>'BOQ.-WSP Nolhivaranfaru'!A247</f>
        <v>VIII</v>
      </c>
      <c r="B13" s="349" t="str">
        <f>'BOQ.-WSP Nolhivaranfaru'!B247</f>
        <v>BORE/TUBE WELL; 
35.00M DEPTH &amp; 200MM DIA; 1NO.</v>
      </c>
      <c r="C13" s="350">
        <f>'BOQ.-WSP Nolhivaranfaru'!G247</f>
        <v>0</v>
      </c>
      <c r="D13" s="350"/>
    </row>
    <row r="14" spans="1:4" s="351" customFormat="1" ht="30.6" customHeight="1">
      <c r="A14" s="348" t="str">
        <f>'BOQ.-WSP Nolhivaranfaru'!A269</f>
        <v>VIII-A</v>
      </c>
      <c r="B14" s="349" t="str">
        <f>'BOQ.-WSP Nolhivaranfaru'!B269</f>
        <v>RO (REVERSE OSMOSIS) UNIT; 
CAPACITY- 45.00 CUM/DAY</v>
      </c>
      <c r="C14" s="350">
        <f>'BOQ.-WSP Nolhivaranfaru'!G269</f>
        <v>0</v>
      </c>
      <c r="D14" s="350"/>
    </row>
    <row r="15" spans="1:4" s="351" customFormat="1" ht="33" customHeight="1">
      <c r="A15" s="348" t="str">
        <f>'BOQ.-WSP Nolhivaranfaru'!A273</f>
        <v>VIII-B</v>
      </c>
      <c r="B15" s="349" t="str">
        <f>'BOQ.-WSP Nolhivaranfaru'!B273</f>
        <v>BRINE DISPOSAL; 
Length: 300.00M; 110MM DIA</v>
      </c>
      <c r="C15" s="350">
        <f>'BOQ.-WSP Nolhivaranfaru'!G273</f>
        <v>0</v>
      </c>
      <c r="D15" s="350"/>
    </row>
    <row r="16" spans="1:4" s="351" customFormat="1" ht="18" customHeight="1">
      <c r="A16" s="352" t="str">
        <f>'BOQ.-WSP Nolhivaranfaru'!A280</f>
        <v>IX</v>
      </c>
      <c r="B16" s="353" t="str">
        <f>'BOQ.-WSP Nolhivaranfaru'!B280</f>
        <v>MECHANICAL WORK</v>
      </c>
      <c r="C16" s="350">
        <f>'BOQ.-WSP Nolhivaranfaru'!G280</f>
        <v>0</v>
      </c>
      <c r="D16" s="350"/>
    </row>
    <row r="17" spans="1:4" s="351" customFormat="1" ht="18" customHeight="1">
      <c r="A17" s="352" t="str">
        <f>'BOQ.-WSP Nolhivaranfaru'!A327</f>
        <v>X</v>
      </c>
      <c r="B17" s="353" t="str">
        <f>'BOQ.-WSP Nolhivaranfaru'!B327</f>
        <v>ELECTRICAL WORK</v>
      </c>
      <c r="C17" s="350">
        <f>'BOQ.-WSP Nolhivaranfaru'!G327</f>
        <v>0</v>
      </c>
      <c r="D17" s="350"/>
    </row>
    <row r="18" spans="1:4" s="351" customFormat="1" ht="18" customHeight="1">
      <c r="A18" s="352" t="str">
        <f>'BOQ.-WSP Nolhivaranfaru'!A400</f>
        <v>XI</v>
      </c>
      <c r="B18" s="349" t="str">
        <f>'BOQ.-WSP Nolhivaranfaru'!B400</f>
        <v>SOLAR ENERGY SYSTEM</v>
      </c>
      <c r="C18" s="350">
        <f>'BOQ.-WSP Nolhivaranfaru'!G400</f>
        <v>0</v>
      </c>
      <c r="D18" s="350"/>
    </row>
    <row r="19" spans="1:4" s="351" customFormat="1" ht="18" customHeight="1">
      <c r="A19" s="352" t="str">
        <f>'BOQ.-WSP Nolhivaranfaru'!A410</f>
        <v>XII</v>
      </c>
      <c r="B19" s="349" t="str">
        <f>'BOQ.-WSP Nolhivaranfaru'!B410</f>
        <v>FACILITY BUILDING</v>
      </c>
      <c r="C19" s="350">
        <f>'BOQ.-WSP Nolhivaranfaru'!G410</f>
        <v>0</v>
      </c>
      <c r="D19" s="350"/>
    </row>
    <row r="20" spans="1:4" s="351" customFormat="1" ht="18" customHeight="1">
      <c r="A20" s="352" t="str">
        <f>'BOQ.-WSP Nolhivaranfaru'!A457</f>
        <v>XIII</v>
      </c>
      <c r="B20" s="349" t="str">
        <f>'BOQ.-WSP Nolhivaranfaru'!B457</f>
        <v>SUPPLY OF O&amp;M EQUIPMENT AND SPARES</v>
      </c>
      <c r="C20" s="350">
        <f>'BOQ.-WSP Nolhivaranfaru'!G457</f>
        <v>0</v>
      </c>
      <c r="D20" s="350"/>
    </row>
    <row r="21" spans="1:4" s="351" customFormat="1" ht="18" customHeight="1">
      <c r="A21" s="397" t="str">
        <f>'BOQ.-WSP Nolhivaranfaru'!A482</f>
        <v>XIV</v>
      </c>
      <c r="B21" s="349" t="str">
        <f>'BOQ.-WSP Nolhivaranfaru'!B482</f>
        <v xml:space="preserve">LABORATORY EQUIPMENT </v>
      </c>
      <c r="C21" s="350">
        <f>'BOQ.-WSP Nolhivaranfaru'!G482</f>
        <v>0</v>
      </c>
      <c r="D21" s="350"/>
    </row>
    <row r="22" spans="1:4" s="351" customFormat="1" ht="18" customHeight="1">
      <c r="A22" s="397" t="str">
        <f>'BOQ.-WSP Nolhivaranfaru'!A483</f>
        <v>XV</v>
      </c>
      <c r="B22" s="349" t="str">
        <f>'BOQ.-WSP Nolhivaranfaru'!B483</f>
        <v>TESTING AND COMMISSIONING</v>
      </c>
      <c r="C22" s="350">
        <f>'BOQ.-WSP Nolhivaranfaru'!G483</f>
        <v>0</v>
      </c>
      <c r="D22" s="350"/>
    </row>
    <row r="23" spans="1:4" s="354" customFormat="1" ht="18" customHeight="1">
      <c r="A23" s="397" t="str">
        <f>'BOQ.-WSP Nolhivaranfaru'!A485</f>
        <v>XVI</v>
      </c>
      <c r="B23" s="349" t="str">
        <f>'BOQ.-WSP Nolhivaranfaru'!B485</f>
        <v>ADDITIONS</v>
      </c>
      <c r="C23" s="350">
        <f>'BOQ.-WSP Nolhivaranfaru'!G485</f>
        <v>0</v>
      </c>
      <c r="D23" s="350"/>
    </row>
    <row r="24" spans="1:4" s="354" customFormat="1" ht="18" customHeight="1" thickBot="1">
      <c r="A24" s="413" t="str">
        <f>'BOQ.-WSP Nolhivaranfaru'!A503</f>
        <v>XVII</v>
      </c>
      <c r="B24" s="414" t="str">
        <f>'BOQ.-WSP Nolhivaranfaru'!B503</f>
        <v>OMISSIONS</v>
      </c>
      <c r="C24" s="415">
        <f>'BOQ.-WSP Nolhivaranfaru'!G503</f>
        <v>0</v>
      </c>
      <c r="D24" s="415"/>
    </row>
    <row r="25" spans="1:4" s="358" customFormat="1" ht="16.2" thickTop="1">
      <c r="A25" s="355"/>
      <c r="B25" s="356" t="s">
        <v>591</v>
      </c>
      <c r="C25" s="357">
        <f>SUM(C6:C24)</f>
        <v>0</v>
      </c>
      <c r="D25" s="356"/>
    </row>
  </sheetData>
  <mergeCells count="2">
    <mergeCell ref="A1:D1"/>
    <mergeCell ref="A3:D3"/>
  </mergeCells>
  <pageMargins left="0.70866141732283472" right="0.70866141732283472" top="0.74803149606299213" bottom="0.74803149606299213" header="0.31496062992125984" footer="0.31496062992125984"/>
  <pageSetup paperSize="9" scale="83" fitToHeight="2" orientation="portrait" horizontalDpi="300" verticalDpi="300" r:id="rId1"/>
  <headerFooter>
    <oddHeader>&amp;R&amp;"Calibri,Regular"&amp;12Annexure 8.1</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09375" defaultRowHeight="13.8"/>
  <cols>
    <col min="1" max="1" width="9.33203125" style="106" bestFit="1" customWidth="1"/>
    <col min="2" max="2" width="49.88671875" style="120" bestFit="1" customWidth="1"/>
    <col min="3" max="7" width="15.6640625" style="121" customWidth="1"/>
    <col min="8" max="15" width="5.6640625" style="122" hidden="1" customWidth="1"/>
    <col min="16" max="16" width="15.6640625" style="122" hidden="1" customWidth="1"/>
    <col min="17" max="17" width="7.44140625" style="122" hidden="1" customWidth="1"/>
    <col min="18" max="18" width="35.88671875" style="48" customWidth="1"/>
    <col min="19" max="16384" width="9.109375" style="48"/>
  </cols>
  <sheetData>
    <row r="1" spans="1:18" ht="17.399999999999999">
      <c r="A1" s="469" t="s">
        <v>107</v>
      </c>
      <c r="B1" s="469"/>
      <c r="C1" s="469"/>
      <c r="D1" s="469"/>
      <c r="E1" s="469"/>
      <c r="F1" s="469"/>
      <c r="G1" s="469"/>
      <c r="H1" s="469"/>
      <c r="I1" s="469"/>
      <c r="J1" s="469"/>
      <c r="K1" s="469"/>
      <c r="L1" s="469"/>
      <c r="M1" s="469"/>
      <c r="N1" s="469"/>
      <c r="O1" s="469"/>
      <c r="P1" s="469"/>
      <c r="Q1" s="469"/>
      <c r="R1" s="469"/>
    </row>
    <row r="2" spans="1:18" s="50" customFormat="1" ht="17.399999999999999">
      <c r="A2" s="49"/>
      <c r="B2" s="49"/>
      <c r="C2" s="49"/>
      <c r="D2" s="49"/>
      <c r="E2" s="49"/>
      <c r="F2" s="49"/>
      <c r="G2" s="49"/>
      <c r="H2" s="49"/>
      <c r="I2" s="49"/>
      <c r="J2" s="49"/>
      <c r="K2" s="49"/>
      <c r="L2" s="49"/>
      <c r="M2" s="49"/>
      <c r="N2" s="49"/>
      <c r="O2" s="49"/>
      <c r="P2" s="49"/>
      <c r="Q2" s="49"/>
      <c r="R2" s="49"/>
    </row>
    <row r="3" spans="1:18" ht="17.399999999999999">
      <c r="A3" s="467" t="s">
        <v>58</v>
      </c>
      <c r="B3" s="467"/>
      <c r="C3" s="467"/>
      <c r="D3" s="467"/>
      <c r="E3" s="467"/>
      <c r="F3" s="467"/>
      <c r="G3" s="467"/>
      <c r="H3" s="467"/>
      <c r="I3" s="467"/>
      <c r="J3" s="467"/>
      <c r="K3" s="467"/>
      <c r="L3" s="467"/>
      <c r="M3" s="467"/>
      <c r="N3" s="467"/>
      <c r="O3" s="467"/>
      <c r="P3" s="467"/>
      <c r="Q3" s="467"/>
      <c r="R3" s="467"/>
    </row>
    <row r="4" spans="1:18">
      <c r="A4" s="51"/>
      <c r="B4" s="52"/>
      <c r="C4" s="53"/>
      <c r="D4" s="53"/>
      <c r="E4" s="53"/>
      <c r="F4" s="53"/>
      <c r="G4" s="53"/>
      <c r="H4" s="54"/>
      <c r="I4" s="54"/>
      <c r="J4" s="54"/>
      <c r="K4" s="54"/>
      <c r="L4" s="54"/>
      <c r="M4" s="54"/>
      <c r="N4" s="54"/>
      <c r="O4" s="55"/>
      <c r="P4" s="55"/>
      <c r="Q4" s="55"/>
      <c r="R4" s="56"/>
    </row>
    <row r="5" spans="1:18" s="50" customFormat="1" ht="17.399999999999999">
      <c r="A5" s="57" t="s">
        <v>56</v>
      </c>
      <c r="B5" s="57" t="s">
        <v>59</v>
      </c>
      <c r="C5" s="468" t="s">
        <v>60</v>
      </c>
      <c r="D5" s="468"/>
      <c r="E5" s="468"/>
      <c r="F5" s="468"/>
      <c r="G5" s="468"/>
      <c r="H5" s="468"/>
      <c r="I5" s="468"/>
      <c r="J5" s="468"/>
      <c r="K5" s="468"/>
      <c r="L5" s="468"/>
      <c r="M5" s="468"/>
      <c r="N5" s="468"/>
      <c r="O5" s="468"/>
      <c r="P5" s="468"/>
      <c r="Q5" s="468"/>
      <c r="R5" s="57" t="s">
        <v>61</v>
      </c>
    </row>
    <row r="6" spans="1:18" ht="18.75" customHeight="1">
      <c r="A6" s="58"/>
      <c r="B6" s="58"/>
      <c r="C6" s="45"/>
      <c r="D6" s="45"/>
      <c r="E6" s="45"/>
      <c r="F6" s="45"/>
      <c r="G6" s="45"/>
      <c r="H6" s="58"/>
      <c r="I6" s="58"/>
      <c r="J6" s="58"/>
      <c r="K6" s="58"/>
      <c r="L6" s="58"/>
      <c r="M6" s="58"/>
      <c r="N6" s="58"/>
      <c r="O6" s="58"/>
      <c r="P6" s="58"/>
      <c r="Q6" s="58"/>
      <c r="R6" s="58"/>
    </row>
    <row r="7" spans="1:18" s="62" customFormat="1" ht="17.399999999999999">
      <c r="A7" s="59">
        <v>1</v>
      </c>
      <c r="B7" s="463" t="s">
        <v>94</v>
      </c>
      <c r="C7" s="464"/>
      <c r="D7" s="464"/>
      <c r="E7" s="464"/>
      <c r="F7" s="464"/>
      <c r="G7" s="465"/>
      <c r="H7" s="60"/>
      <c r="I7" s="60"/>
      <c r="J7" s="60"/>
      <c r="K7" s="60"/>
      <c r="L7" s="60"/>
      <c r="M7" s="60"/>
      <c r="N7" s="60"/>
      <c r="O7" s="60"/>
      <c r="P7" s="60"/>
      <c r="Q7" s="60"/>
      <c r="R7" s="61" t="e">
        <f>SUM(C9:Q9)</f>
        <v>#REF!</v>
      </c>
    </row>
    <row r="8" spans="1:18">
      <c r="A8" s="63"/>
      <c r="B8" s="64" t="s">
        <v>62</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7.399999999999999">
      <c r="A9" s="67"/>
      <c r="B9" s="68" t="s">
        <v>63</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7.6">
      <c r="A10" s="67"/>
      <c r="B10" s="72" t="s">
        <v>64</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65</v>
      </c>
    </row>
    <row r="11" spans="1:18" ht="18.75" customHeight="1">
      <c r="A11" s="71"/>
      <c r="B11" s="74" t="s">
        <v>66</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7.399999999999999" hidden="1">
      <c r="A12" s="59">
        <v>2</v>
      </c>
      <c r="B12" s="75" t="s">
        <v>155</v>
      </c>
      <c r="C12" s="76"/>
      <c r="D12" s="76"/>
      <c r="E12" s="76"/>
      <c r="F12" s="76"/>
      <c r="G12" s="76"/>
      <c r="H12" s="77"/>
      <c r="I12" s="77"/>
      <c r="J12" s="77"/>
      <c r="K12" s="77"/>
      <c r="L12" s="77"/>
      <c r="M12" s="77"/>
      <c r="N12" s="77"/>
      <c r="O12" s="77"/>
      <c r="P12" s="77"/>
      <c r="Q12" s="77"/>
      <c r="R12" s="61">
        <f>SUM(C14:Q14)</f>
        <v>0</v>
      </c>
    </row>
    <row r="13" spans="1:18" hidden="1">
      <c r="A13" s="63"/>
      <c r="B13" s="64" t="s">
        <v>62</v>
      </c>
      <c r="C13" s="78" t="s">
        <v>67</v>
      </c>
      <c r="D13" s="78" t="s">
        <v>67</v>
      </c>
      <c r="E13" s="79" t="s">
        <v>67</v>
      </c>
      <c r="F13" s="79" t="s">
        <v>67</v>
      </c>
      <c r="G13" s="79" t="s">
        <v>67</v>
      </c>
      <c r="H13" s="66">
        <v>350</v>
      </c>
      <c r="I13" s="66">
        <v>400</v>
      </c>
      <c r="J13" s="66">
        <v>450</v>
      </c>
      <c r="K13" s="66">
        <v>500</v>
      </c>
      <c r="L13" s="66">
        <v>600</v>
      </c>
      <c r="M13" s="65">
        <v>700</v>
      </c>
      <c r="N13" s="65">
        <v>750</v>
      </c>
      <c r="O13" s="65">
        <v>800</v>
      </c>
      <c r="P13" s="65">
        <v>900</v>
      </c>
      <c r="Q13" s="66">
        <v>1000</v>
      </c>
      <c r="R13" s="63"/>
    </row>
    <row r="14" spans="1:18" ht="17.399999999999999" hidden="1">
      <c r="A14" s="67"/>
      <c r="B14" s="68" t="s">
        <v>63</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7.6" hidden="1">
      <c r="A15" s="81"/>
      <c r="B15" s="72" t="s">
        <v>64</v>
      </c>
      <c r="C15" s="46" t="s">
        <v>67</v>
      </c>
      <c r="D15" s="46" t="s">
        <v>67</v>
      </c>
      <c r="E15" s="46" t="s">
        <v>67</v>
      </c>
      <c r="F15" s="46" t="s">
        <v>67</v>
      </c>
      <c r="G15" s="46" t="s">
        <v>67</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65</v>
      </c>
    </row>
    <row r="16" spans="1:18" hidden="1">
      <c r="A16" s="82"/>
      <c r="B16" s="74" t="s">
        <v>66</v>
      </c>
      <c r="C16" s="46" t="s">
        <v>67</v>
      </c>
      <c r="D16" s="46" t="s">
        <v>67</v>
      </c>
      <c r="E16" s="46" t="s">
        <v>67</v>
      </c>
      <c r="F16" s="46" t="s">
        <v>67</v>
      </c>
      <c r="G16" s="46" t="s">
        <v>67</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7.399999999999999">
      <c r="A17" s="59">
        <v>3</v>
      </c>
      <c r="B17" s="463" t="s">
        <v>163</v>
      </c>
      <c r="C17" s="464"/>
      <c r="D17" s="464"/>
      <c r="E17" s="464"/>
      <c r="F17" s="464"/>
      <c r="G17" s="465"/>
      <c r="H17" s="60"/>
      <c r="I17" s="60"/>
      <c r="J17" s="60"/>
      <c r="K17" s="60"/>
      <c r="L17" s="60"/>
      <c r="M17" s="60"/>
      <c r="N17" s="60"/>
      <c r="O17" s="60"/>
      <c r="P17" s="60"/>
      <c r="Q17" s="60"/>
      <c r="R17" s="61"/>
    </row>
    <row r="18" spans="1:18">
      <c r="A18" s="63"/>
      <c r="B18" s="64" t="s">
        <v>62</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7.399999999999999">
      <c r="A19" s="67"/>
      <c r="B19" s="68" t="s">
        <v>63</v>
      </c>
      <c r="C19" s="69">
        <v>0</v>
      </c>
      <c r="D19" s="69">
        <v>0</v>
      </c>
      <c r="E19" s="69">
        <v>0</v>
      </c>
      <c r="F19" s="69">
        <v>0</v>
      </c>
      <c r="G19" s="69">
        <v>0</v>
      </c>
      <c r="H19" s="46"/>
      <c r="I19" s="46"/>
      <c r="J19" s="46"/>
      <c r="K19" s="46"/>
      <c r="L19" s="46"/>
      <c r="M19" s="46"/>
      <c r="N19" s="46"/>
      <c r="O19" s="46"/>
      <c r="P19" s="46"/>
      <c r="Q19" s="46"/>
      <c r="R19" s="73"/>
    </row>
    <row r="20" spans="1:18" ht="27.6">
      <c r="A20" s="83"/>
      <c r="B20" s="72" t="s">
        <v>69</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c r="A21" s="83"/>
      <c r="B21" s="74" t="s">
        <v>66</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7.399999999999999">
      <c r="A22" s="59">
        <v>4</v>
      </c>
      <c r="B22" s="463" t="s">
        <v>164</v>
      </c>
      <c r="C22" s="464"/>
      <c r="D22" s="464"/>
      <c r="E22" s="464"/>
      <c r="F22" s="464"/>
      <c r="G22" s="465"/>
      <c r="H22" s="60"/>
      <c r="I22" s="60"/>
      <c r="J22" s="60"/>
      <c r="K22" s="60"/>
      <c r="L22" s="60"/>
      <c r="M22" s="60"/>
      <c r="N22" s="60"/>
      <c r="O22" s="60"/>
      <c r="P22" s="60"/>
      <c r="Q22" s="60"/>
      <c r="R22" s="61" t="e">
        <f>SUM(C25:Q25)</f>
        <v>#REF!</v>
      </c>
    </row>
    <row r="23" spans="1:18">
      <c r="A23" s="63"/>
      <c r="B23" s="64" t="s">
        <v>62</v>
      </c>
      <c r="C23" s="65">
        <v>50</v>
      </c>
      <c r="D23" s="65">
        <v>50</v>
      </c>
      <c r="E23" s="66">
        <v>80</v>
      </c>
      <c r="F23" s="66">
        <v>100</v>
      </c>
      <c r="G23" s="66">
        <v>150</v>
      </c>
      <c r="H23" s="66">
        <v>200</v>
      </c>
      <c r="I23" s="66"/>
      <c r="J23" s="66"/>
      <c r="K23" s="66"/>
      <c r="L23" s="66"/>
      <c r="M23" s="65"/>
      <c r="N23" s="65"/>
      <c r="O23" s="65"/>
      <c r="P23" s="65"/>
      <c r="Q23" s="66"/>
      <c r="R23" s="63"/>
    </row>
    <row r="24" spans="1:18">
      <c r="A24" s="83"/>
      <c r="B24" s="85" t="s">
        <v>68</v>
      </c>
      <c r="C24" s="86" t="s">
        <v>158</v>
      </c>
      <c r="D24" s="86" t="s">
        <v>159</v>
      </c>
      <c r="E24" s="86" t="s">
        <v>160</v>
      </c>
      <c r="F24" s="86" t="s">
        <v>161</v>
      </c>
      <c r="G24" s="86" t="s">
        <v>162</v>
      </c>
      <c r="H24" s="87">
        <v>350</v>
      </c>
      <c r="I24" s="87">
        <v>400</v>
      </c>
      <c r="J24" s="87">
        <v>450</v>
      </c>
      <c r="K24" s="87">
        <v>500</v>
      </c>
      <c r="L24" s="87">
        <v>600</v>
      </c>
      <c r="M24" s="87">
        <v>700</v>
      </c>
      <c r="N24" s="87">
        <v>750</v>
      </c>
      <c r="O24" s="87">
        <v>800</v>
      </c>
      <c r="P24" s="87">
        <v>900</v>
      </c>
      <c r="Q24" s="87">
        <v>1000</v>
      </c>
      <c r="R24" s="73"/>
    </row>
    <row r="25" spans="1:18" s="84" customFormat="1" ht="17.399999999999999">
      <c r="A25" s="67"/>
      <c r="B25" s="68" t="s">
        <v>63</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0.6">
      <c r="A26" s="83"/>
      <c r="B26" s="72" t="s">
        <v>69</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70</v>
      </c>
    </row>
    <row r="27" spans="1:18" s="84" customFormat="1">
      <c r="A27" s="83"/>
      <c r="B27" s="74" t="s">
        <v>66</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c r="A28" s="89"/>
      <c r="B28" s="5"/>
      <c r="C28" s="3"/>
      <c r="D28" s="3"/>
      <c r="E28" s="3"/>
      <c r="F28" s="3"/>
      <c r="G28" s="3"/>
      <c r="H28" s="3"/>
      <c r="I28" s="3"/>
      <c r="J28" s="3"/>
      <c r="K28" s="90"/>
      <c r="L28" s="91"/>
      <c r="M28" s="91"/>
      <c r="N28" s="3"/>
      <c r="O28" s="3"/>
      <c r="P28" s="3"/>
      <c r="Q28" s="3"/>
      <c r="R28" s="92"/>
    </row>
    <row r="29" spans="1:18" s="93" customFormat="1" ht="15" customHeight="1">
      <c r="A29" s="466" t="s">
        <v>156</v>
      </c>
      <c r="B29" s="466"/>
      <c r="C29" s="3"/>
      <c r="D29" s="3"/>
      <c r="E29" s="3"/>
      <c r="F29" s="3"/>
      <c r="G29" s="3"/>
      <c r="H29" s="3"/>
      <c r="I29" s="3"/>
      <c r="J29" s="3"/>
      <c r="K29" s="90"/>
      <c r="L29" s="91"/>
      <c r="M29" s="91"/>
      <c r="N29" s="3"/>
      <c r="O29" s="3"/>
      <c r="P29" s="3"/>
      <c r="Q29" s="3"/>
      <c r="R29" s="92"/>
    </row>
    <row r="30" spans="1:18" ht="17.399999999999999">
      <c r="A30" s="94" t="s">
        <v>56</v>
      </c>
      <c r="B30" s="95" t="s">
        <v>59</v>
      </c>
      <c r="C30" s="96"/>
      <c r="D30" s="96"/>
      <c r="E30" s="96" t="s">
        <v>57</v>
      </c>
      <c r="F30" s="96" t="s">
        <v>2</v>
      </c>
      <c r="G30" s="96" t="s">
        <v>41</v>
      </c>
      <c r="H30" s="94"/>
      <c r="I30" s="94"/>
      <c r="J30" s="94"/>
      <c r="K30" s="94"/>
      <c r="L30" s="94"/>
      <c r="M30" s="94"/>
      <c r="N30" s="94"/>
      <c r="O30" s="94"/>
      <c r="P30" s="94"/>
      <c r="Q30" s="94"/>
      <c r="R30" s="94"/>
    </row>
    <row r="31" spans="1:18" ht="14.4">
      <c r="A31" s="97" t="s">
        <v>71</v>
      </c>
      <c r="B31" s="97" t="s">
        <v>72</v>
      </c>
      <c r="C31" s="98"/>
      <c r="D31" s="98"/>
      <c r="E31" s="98"/>
      <c r="F31" s="98"/>
      <c r="G31" s="98"/>
      <c r="H31" s="99"/>
      <c r="I31" s="99"/>
      <c r="J31" s="99"/>
      <c r="K31" s="99"/>
      <c r="L31" s="99"/>
      <c r="M31" s="99"/>
      <c r="N31" s="99"/>
      <c r="O31" s="99"/>
      <c r="P31" s="99"/>
      <c r="Q31" s="99"/>
      <c r="R31" s="100"/>
    </row>
    <row r="32" spans="1:18" ht="14.4">
      <c r="A32" s="101">
        <v>1</v>
      </c>
      <c r="B32" s="102" t="s">
        <v>72</v>
      </c>
      <c r="C32" s="103"/>
      <c r="D32" s="103"/>
      <c r="E32" s="103" t="s">
        <v>152</v>
      </c>
      <c r="F32" s="103" t="s">
        <v>24</v>
      </c>
      <c r="G32" s="103" t="e">
        <f>SUM(C10:L10)+SUM(C20:G20)+SUM(C26:G26)</f>
        <v>#REF!</v>
      </c>
      <c r="H32" s="101"/>
      <c r="I32" s="101"/>
      <c r="J32" s="101"/>
      <c r="K32" s="101"/>
      <c r="L32" s="101"/>
      <c r="M32" s="101"/>
      <c r="N32" s="101"/>
      <c r="O32" s="101"/>
      <c r="P32" s="101"/>
      <c r="Q32" s="101"/>
      <c r="R32" s="104"/>
    </row>
    <row r="33" spans="1:18" ht="14.4">
      <c r="A33" s="101">
        <v>2</v>
      </c>
      <c r="B33" s="102" t="s">
        <v>72</v>
      </c>
      <c r="C33" s="103"/>
      <c r="D33" s="103"/>
      <c r="E33" s="103" t="s">
        <v>153</v>
      </c>
      <c r="F33" s="103" t="s">
        <v>24</v>
      </c>
      <c r="G33" s="103">
        <f>SUM(M10:Q10)+SUM(M15:Q15)</f>
        <v>0</v>
      </c>
      <c r="H33" s="101"/>
      <c r="I33" s="101"/>
      <c r="J33" s="101"/>
      <c r="K33" s="101"/>
      <c r="L33" s="101"/>
      <c r="M33" s="101"/>
      <c r="N33" s="101"/>
      <c r="O33" s="101"/>
      <c r="P33" s="101"/>
      <c r="Q33" s="101"/>
      <c r="R33" s="104"/>
    </row>
    <row r="34" spans="1:18" s="106" customFormat="1" ht="14.4">
      <c r="A34" s="105" t="s">
        <v>73</v>
      </c>
      <c r="B34" s="105" t="s">
        <v>157</v>
      </c>
      <c r="C34" s="98"/>
      <c r="D34" s="98"/>
      <c r="E34" s="98"/>
      <c r="F34" s="98"/>
      <c r="G34" s="98"/>
      <c r="H34" s="99"/>
      <c r="I34" s="99"/>
      <c r="J34" s="99"/>
      <c r="K34" s="99"/>
      <c r="L34" s="99"/>
      <c r="M34" s="99"/>
      <c r="N34" s="99"/>
      <c r="O34" s="99"/>
      <c r="P34" s="99"/>
      <c r="Q34" s="99"/>
      <c r="R34" s="100"/>
    </row>
    <row r="35" spans="1:18" s="106" customFormat="1" ht="14.4">
      <c r="A35" s="101">
        <v>1</v>
      </c>
      <c r="B35" s="102" t="s">
        <v>74</v>
      </c>
      <c r="C35" s="98"/>
      <c r="D35" s="98"/>
      <c r="E35" s="98">
        <v>50</v>
      </c>
      <c r="F35" s="103" t="s">
        <v>11</v>
      </c>
      <c r="G35" s="98"/>
      <c r="H35" s="99"/>
      <c r="I35" s="99"/>
      <c r="J35" s="99"/>
      <c r="K35" s="99"/>
      <c r="L35" s="99"/>
      <c r="M35" s="99"/>
      <c r="N35" s="99"/>
      <c r="O35" s="99"/>
      <c r="P35" s="99"/>
      <c r="Q35" s="99"/>
      <c r="R35" s="100"/>
    </row>
    <row r="36" spans="1:18" s="106" customFormat="1" ht="14.4">
      <c r="A36" s="101">
        <v>2</v>
      </c>
      <c r="B36" s="102" t="s">
        <v>74</v>
      </c>
      <c r="C36" s="98"/>
      <c r="D36" s="98"/>
      <c r="E36" s="98">
        <v>80</v>
      </c>
      <c r="F36" s="103" t="s">
        <v>11</v>
      </c>
      <c r="G36" s="98"/>
      <c r="H36" s="99"/>
      <c r="I36" s="99"/>
      <c r="J36" s="99"/>
      <c r="K36" s="99"/>
      <c r="L36" s="99"/>
      <c r="M36" s="99"/>
      <c r="N36" s="99"/>
      <c r="O36" s="99"/>
      <c r="P36" s="99"/>
      <c r="Q36" s="99"/>
      <c r="R36" s="100"/>
    </row>
    <row r="37" spans="1:18" s="106" customFormat="1" ht="14.4">
      <c r="A37" s="101">
        <v>3</v>
      </c>
      <c r="B37" s="102" t="s">
        <v>74</v>
      </c>
      <c r="C37" s="103"/>
      <c r="D37" s="103"/>
      <c r="E37" s="103">
        <v>100</v>
      </c>
      <c r="F37" s="103" t="s">
        <v>11</v>
      </c>
      <c r="G37" s="103" t="e">
        <f>C11+C21+F27</f>
        <v>#REF!</v>
      </c>
      <c r="H37" s="101"/>
      <c r="I37" s="101"/>
      <c r="J37" s="101"/>
      <c r="K37" s="101"/>
      <c r="L37" s="101"/>
      <c r="M37" s="101"/>
      <c r="N37" s="107"/>
      <c r="O37" s="107"/>
      <c r="P37" s="107"/>
      <c r="Q37" s="107"/>
      <c r="R37" s="107"/>
    </row>
    <row r="38" spans="1:18" s="106" customFormat="1" ht="14.4">
      <c r="A38" s="101">
        <v>4</v>
      </c>
      <c r="B38" s="102" t="s">
        <v>74</v>
      </c>
      <c r="C38" s="103"/>
      <c r="D38" s="103"/>
      <c r="E38" s="103">
        <v>150</v>
      </c>
      <c r="F38" s="103" t="s">
        <v>11</v>
      </c>
      <c r="G38" s="103" t="e">
        <f>D11+D21+G27</f>
        <v>#REF!</v>
      </c>
      <c r="H38" s="101"/>
      <c r="I38" s="101"/>
      <c r="J38" s="101"/>
      <c r="K38" s="101"/>
      <c r="L38" s="101"/>
      <c r="M38" s="101"/>
      <c r="N38" s="107"/>
      <c r="O38" s="107"/>
      <c r="P38" s="107"/>
      <c r="Q38" s="107"/>
      <c r="R38" s="107"/>
    </row>
    <row r="39" spans="1:18" s="106" customFormat="1" ht="14.4">
      <c r="A39" s="101">
        <v>5</v>
      </c>
      <c r="B39" s="102" t="s">
        <v>74</v>
      </c>
      <c r="C39" s="103"/>
      <c r="D39" s="103"/>
      <c r="E39" s="103">
        <v>200</v>
      </c>
      <c r="F39" s="103" t="s">
        <v>11</v>
      </c>
      <c r="G39" s="103" t="e">
        <f>E11+E21</f>
        <v>#REF!</v>
      </c>
      <c r="H39" s="101"/>
      <c r="I39" s="101"/>
      <c r="J39" s="101"/>
      <c r="K39" s="101"/>
      <c r="L39" s="101"/>
      <c r="M39" s="101"/>
      <c r="N39" s="107"/>
      <c r="O39" s="107"/>
      <c r="P39" s="107"/>
      <c r="Q39" s="107"/>
      <c r="R39" s="107"/>
    </row>
    <row r="40" spans="1:18" s="106" customFormat="1" ht="14.4">
      <c r="A40" s="101">
        <v>6</v>
      </c>
      <c r="B40" s="102" t="s">
        <v>74</v>
      </c>
      <c r="C40" s="103"/>
      <c r="D40" s="103"/>
      <c r="E40" s="103">
        <v>250</v>
      </c>
      <c r="F40" s="103" t="s">
        <v>11</v>
      </c>
      <c r="G40" s="103" t="e">
        <f>F11+F21</f>
        <v>#REF!</v>
      </c>
      <c r="H40" s="101"/>
      <c r="I40" s="101"/>
      <c r="J40" s="101"/>
      <c r="K40" s="101"/>
      <c r="L40" s="101"/>
      <c r="M40" s="101"/>
      <c r="N40" s="107"/>
      <c r="O40" s="107"/>
      <c r="P40" s="107"/>
      <c r="Q40" s="107"/>
      <c r="R40" s="107"/>
    </row>
    <row r="41" spans="1:18" s="106" customFormat="1" ht="14.4">
      <c r="A41" s="101">
        <v>7</v>
      </c>
      <c r="B41" s="102" t="s">
        <v>74</v>
      </c>
      <c r="C41" s="103"/>
      <c r="D41" s="103"/>
      <c r="E41" s="103">
        <v>300</v>
      </c>
      <c r="F41" s="103" t="s">
        <v>11</v>
      </c>
      <c r="G41" s="103" t="e">
        <f>G11+G21</f>
        <v>#REF!</v>
      </c>
      <c r="H41" s="101"/>
      <c r="I41" s="101"/>
      <c r="J41" s="101"/>
      <c r="K41" s="101"/>
      <c r="L41" s="101"/>
      <c r="M41" s="101"/>
      <c r="N41" s="107"/>
      <c r="O41" s="107"/>
      <c r="P41" s="107"/>
      <c r="Q41" s="107"/>
      <c r="R41" s="107"/>
    </row>
    <row r="42" spans="1:18" s="106" customFormat="1" ht="17.399999999999999" hidden="1">
      <c r="A42" s="101">
        <v>8</v>
      </c>
      <c r="B42" s="108" t="s">
        <v>74</v>
      </c>
      <c r="C42" s="109"/>
      <c r="D42" s="109"/>
      <c r="E42" s="110">
        <v>350</v>
      </c>
      <c r="F42" s="109" t="s">
        <v>11</v>
      </c>
      <c r="G42" s="111">
        <f>H11+H16</f>
        <v>0</v>
      </c>
      <c r="H42" s="112"/>
      <c r="I42" s="112"/>
      <c r="J42" s="112"/>
      <c r="K42" s="112"/>
      <c r="L42" s="112"/>
      <c r="M42" s="112"/>
      <c r="N42" s="113"/>
      <c r="O42" s="113"/>
      <c r="P42" s="113"/>
      <c r="Q42" s="113"/>
      <c r="R42" s="113"/>
    </row>
    <row r="43" spans="1:18" s="106" customFormat="1" ht="17.399999999999999" hidden="1">
      <c r="A43" s="101">
        <v>9</v>
      </c>
      <c r="B43" s="114" t="s">
        <v>74</v>
      </c>
      <c r="C43" s="115"/>
      <c r="D43" s="115"/>
      <c r="E43" s="116">
        <v>400</v>
      </c>
      <c r="F43" s="115" t="s">
        <v>11</v>
      </c>
      <c r="G43" s="117">
        <f>I11+I16</f>
        <v>0</v>
      </c>
      <c r="H43" s="118"/>
      <c r="I43" s="118"/>
      <c r="J43" s="118"/>
      <c r="K43" s="118"/>
      <c r="L43" s="118"/>
      <c r="M43" s="118"/>
      <c r="N43" s="119"/>
      <c r="O43" s="119"/>
      <c r="P43" s="119"/>
      <c r="Q43" s="119"/>
      <c r="R43" s="119"/>
    </row>
    <row r="44" spans="1:18" s="106" customFormat="1" ht="17.399999999999999" hidden="1">
      <c r="A44" s="101">
        <v>10</v>
      </c>
      <c r="B44" s="114" t="s">
        <v>74</v>
      </c>
      <c r="C44" s="115"/>
      <c r="D44" s="115"/>
      <c r="E44" s="116">
        <v>450</v>
      </c>
      <c r="F44" s="115" t="s">
        <v>11</v>
      </c>
      <c r="G44" s="117">
        <f>J11+J16</f>
        <v>0</v>
      </c>
      <c r="H44" s="118"/>
      <c r="I44" s="118"/>
      <c r="J44" s="118"/>
      <c r="K44" s="118"/>
      <c r="L44" s="118"/>
      <c r="M44" s="118"/>
      <c r="N44" s="119"/>
      <c r="O44" s="119"/>
      <c r="P44" s="119"/>
      <c r="Q44" s="119"/>
      <c r="R44" s="119"/>
    </row>
    <row r="45" spans="1:18" s="106" customFormat="1" ht="17.399999999999999" hidden="1">
      <c r="A45" s="101">
        <v>11</v>
      </c>
      <c r="B45" s="114" t="s">
        <v>74</v>
      </c>
      <c r="C45" s="115"/>
      <c r="D45" s="115"/>
      <c r="E45" s="116">
        <v>500</v>
      </c>
      <c r="F45" s="115" t="s">
        <v>11</v>
      </c>
      <c r="G45" s="117">
        <f>K11+K16</f>
        <v>0</v>
      </c>
      <c r="H45" s="118"/>
      <c r="I45" s="118"/>
      <c r="J45" s="118"/>
      <c r="K45" s="118"/>
      <c r="L45" s="118"/>
      <c r="M45" s="118"/>
      <c r="N45" s="119"/>
      <c r="O45" s="119"/>
      <c r="P45" s="119"/>
      <c r="Q45" s="119"/>
      <c r="R45" s="119"/>
    </row>
    <row r="46" spans="1:18" s="106" customFormat="1" ht="17.399999999999999" hidden="1">
      <c r="A46" s="101">
        <v>12</v>
      </c>
      <c r="B46" s="114" t="s">
        <v>74</v>
      </c>
      <c r="C46" s="115"/>
      <c r="D46" s="115"/>
      <c r="E46" s="116">
        <v>600</v>
      </c>
      <c r="F46" s="115" t="s">
        <v>11</v>
      </c>
      <c r="G46" s="117">
        <f>L11+L16</f>
        <v>0</v>
      </c>
      <c r="H46" s="118"/>
      <c r="I46" s="118"/>
      <c r="J46" s="118"/>
      <c r="K46" s="118"/>
      <c r="L46" s="118"/>
      <c r="M46" s="118"/>
      <c r="N46" s="119"/>
      <c r="O46" s="119"/>
      <c r="P46" s="119"/>
      <c r="Q46" s="119"/>
      <c r="R46" s="119"/>
    </row>
    <row r="47" spans="1:18" s="106" customFormat="1" ht="17.399999999999999" hidden="1">
      <c r="A47" s="101">
        <v>13</v>
      </c>
      <c r="B47" s="114" t="s">
        <v>74</v>
      </c>
      <c r="C47" s="115"/>
      <c r="D47" s="115"/>
      <c r="E47" s="116">
        <v>700</v>
      </c>
      <c r="F47" s="115" t="s">
        <v>11</v>
      </c>
      <c r="G47" s="117">
        <f>M11+M16</f>
        <v>0</v>
      </c>
      <c r="H47" s="118"/>
      <c r="I47" s="118"/>
      <c r="J47" s="118"/>
      <c r="K47" s="118"/>
      <c r="L47" s="118"/>
      <c r="M47" s="118"/>
      <c r="N47" s="119"/>
      <c r="O47" s="119"/>
      <c r="P47" s="119"/>
      <c r="Q47" s="119"/>
      <c r="R47" s="119"/>
    </row>
    <row r="48" spans="1:18" s="106" customFormat="1" ht="17.399999999999999" hidden="1">
      <c r="A48" s="101">
        <v>14</v>
      </c>
      <c r="B48" s="114" t="s">
        <v>74</v>
      </c>
      <c r="C48" s="115"/>
      <c r="D48" s="115"/>
      <c r="E48" s="116">
        <v>750</v>
      </c>
      <c r="F48" s="115" t="s">
        <v>11</v>
      </c>
      <c r="G48" s="117">
        <f>N11+N16</f>
        <v>0</v>
      </c>
      <c r="H48" s="118"/>
      <c r="I48" s="118"/>
      <c r="J48" s="118"/>
      <c r="K48" s="118"/>
      <c r="L48" s="118"/>
      <c r="M48" s="118"/>
      <c r="N48" s="119"/>
      <c r="O48" s="119"/>
      <c r="P48" s="119"/>
      <c r="Q48" s="119"/>
      <c r="R48" s="119"/>
    </row>
    <row r="49" spans="1:18" s="106" customFormat="1" ht="17.399999999999999" hidden="1">
      <c r="A49" s="101">
        <v>15</v>
      </c>
      <c r="B49" s="114" t="s">
        <v>74</v>
      </c>
      <c r="C49" s="115"/>
      <c r="D49" s="115"/>
      <c r="E49" s="116">
        <v>800</v>
      </c>
      <c r="F49" s="115" t="s">
        <v>11</v>
      </c>
      <c r="G49" s="117">
        <f>O11+O16</f>
        <v>0</v>
      </c>
      <c r="H49" s="118"/>
      <c r="I49" s="118"/>
      <c r="J49" s="118"/>
      <c r="K49" s="118"/>
      <c r="L49" s="118"/>
      <c r="M49" s="118"/>
      <c r="N49" s="119"/>
      <c r="O49" s="119"/>
      <c r="P49" s="119"/>
      <c r="Q49" s="119"/>
      <c r="R49" s="119"/>
    </row>
    <row r="50" spans="1:18" s="106" customFormat="1" ht="17.399999999999999" hidden="1">
      <c r="A50" s="101">
        <v>16</v>
      </c>
      <c r="B50" s="114" t="s">
        <v>74</v>
      </c>
      <c r="C50" s="115"/>
      <c r="D50" s="115"/>
      <c r="E50" s="116">
        <v>900</v>
      </c>
      <c r="F50" s="115" t="s">
        <v>11</v>
      </c>
      <c r="G50" s="117">
        <f>P11+P16</f>
        <v>0</v>
      </c>
      <c r="H50" s="118"/>
      <c r="I50" s="118"/>
      <c r="J50" s="118"/>
      <c r="K50" s="118"/>
      <c r="L50" s="118"/>
      <c r="M50" s="118"/>
      <c r="N50" s="119"/>
      <c r="O50" s="119"/>
      <c r="P50" s="119"/>
      <c r="Q50" s="119"/>
      <c r="R50" s="119"/>
    </row>
    <row r="51" spans="1:18" s="106" customFormat="1" ht="17.399999999999999" hidden="1">
      <c r="A51" s="101">
        <v>17</v>
      </c>
      <c r="B51" s="114" t="s">
        <v>74</v>
      </c>
      <c r="C51" s="115"/>
      <c r="D51" s="115"/>
      <c r="E51" s="116">
        <v>1000</v>
      </c>
      <c r="F51" s="115" t="s">
        <v>11</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J520"/>
  <sheetViews>
    <sheetView tabSelected="1" zoomScale="40" zoomScaleNormal="40" zoomScaleSheetLayoutView="55" workbookViewId="0">
      <pane ySplit="3" topLeftCell="A4" activePane="bottomLeft" state="frozen"/>
      <selection pane="bottomLeft" activeCell="B11" sqref="B11"/>
    </sheetView>
  </sheetViews>
  <sheetFormatPr defaultColWidth="9.109375" defaultRowHeight="13.8"/>
  <cols>
    <col min="1" max="1" width="12.33203125" style="270" customWidth="1"/>
    <col min="2" max="2" width="109.6640625" style="157" customWidth="1"/>
    <col min="3" max="3" width="10.88671875" style="158" bestFit="1" customWidth="1"/>
    <col min="4" max="4" width="14.5546875" style="460" customWidth="1"/>
    <col min="5" max="5" width="16.44140625" style="309" customWidth="1"/>
    <col min="6" max="6" width="16.44140625" style="337" customWidth="1"/>
    <col min="7" max="7" width="16.109375" style="337" customWidth="1"/>
    <col min="8" max="8" width="9.109375" style="1"/>
    <col min="9" max="9" width="14.6640625" style="1" bestFit="1" customWidth="1"/>
    <col min="10" max="10" width="10.33203125" style="1" bestFit="1" customWidth="1"/>
    <col min="11" max="16384" width="9.109375" style="1"/>
  </cols>
  <sheetData>
    <row r="1" spans="1:7" s="125" customFormat="1" ht="17.399999999999999">
      <c r="A1" s="470" t="s">
        <v>414</v>
      </c>
      <c r="B1" s="470"/>
      <c r="C1" s="470"/>
      <c r="D1" s="471"/>
      <c r="E1" s="471"/>
      <c r="F1" s="470"/>
      <c r="G1" s="470"/>
    </row>
    <row r="2" spans="1:7" s="125" customFormat="1" ht="17.399999999999999">
      <c r="A2" s="472" t="s">
        <v>392</v>
      </c>
      <c r="B2" s="472"/>
      <c r="C2" s="472"/>
      <c r="D2" s="471"/>
      <c r="E2" s="471"/>
      <c r="F2" s="472"/>
      <c r="G2" s="472"/>
    </row>
    <row r="3" spans="1:7" s="155" customFormat="1" ht="40.200000000000003" customHeight="1">
      <c r="A3" s="236" t="s">
        <v>39</v>
      </c>
      <c r="B3" s="159" t="s">
        <v>40</v>
      </c>
      <c r="C3" s="159" t="s">
        <v>2</v>
      </c>
      <c r="D3" s="320" t="s">
        <v>3</v>
      </c>
      <c r="E3" s="159" t="s">
        <v>435</v>
      </c>
      <c r="F3" s="320" t="s">
        <v>436</v>
      </c>
      <c r="G3" s="320" t="s">
        <v>165</v>
      </c>
    </row>
    <row r="4" spans="1:7" s="4" customFormat="1">
      <c r="A4" s="237"/>
      <c r="B4" s="160"/>
      <c r="C4" s="161"/>
      <c r="D4" s="438"/>
      <c r="E4" s="229"/>
      <c r="F4" s="323"/>
      <c r="G4" s="323"/>
    </row>
    <row r="5" spans="1:7" s="274" customFormat="1" ht="40.200000000000003" customHeight="1">
      <c r="A5" s="271" t="s">
        <v>187</v>
      </c>
      <c r="B5" s="272" t="s">
        <v>489</v>
      </c>
      <c r="C5" s="273" t="s">
        <v>429</v>
      </c>
      <c r="D5" s="439">
        <v>1</v>
      </c>
      <c r="E5" s="303"/>
      <c r="F5" s="324"/>
      <c r="G5" s="325"/>
    </row>
    <row r="6" spans="1:7" s="4" customFormat="1">
      <c r="A6" s="275"/>
      <c r="B6" s="276" t="s">
        <v>490</v>
      </c>
      <c r="C6" s="277"/>
      <c r="D6" s="440"/>
      <c r="E6" s="302"/>
      <c r="F6" s="326"/>
      <c r="G6" s="326"/>
    </row>
    <row r="7" spans="1:7" s="4" customFormat="1">
      <c r="A7" s="275" t="s">
        <v>44</v>
      </c>
      <c r="B7" s="278" t="s">
        <v>491</v>
      </c>
      <c r="C7" s="277"/>
      <c r="D7" s="440"/>
      <c r="E7" s="302"/>
      <c r="F7" s="326"/>
      <c r="G7" s="326"/>
    </row>
    <row r="8" spans="1:7" s="4" customFormat="1" ht="16.2">
      <c r="A8" s="275"/>
      <c r="B8" s="360" t="s">
        <v>492</v>
      </c>
      <c r="C8" s="279"/>
      <c r="D8" s="437"/>
      <c r="E8" s="302"/>
      <c r="F8" s="326"/>
      <c r="G8" s="326"/>
    </row>
    <row r="9" spans="1:7" s="274" customFormat="1" ht="18" customHeight="1">
      <c r="A9" s="280" t="s">
        <v>203</v>
      </c>
      <c r="B9" s="281" t="s">
        <v>493</v>
      </c>
      <c r="C9" s="282" t="s">
        <v>494</v>
      </c>
      <c r="D9" s="441" t="s">
        <v>429</v>
      </c>
      <c r="E9" s="306"/>
      <c r="F9" s="321"/>
      <c r="G9" s="321"/>
    </row>
    <row r="10" spans="1:7" s="274" customFormat="1" ht="18" customHeight="1">
      <c r="A10" s="280" t="s">
        <v>495</v>
      </c>
      <c r="B10" s="281" t="s">
        <v>496</v>
      </c>
      <c r="C10" s="282" t="s">
        <v>497</v>
      </c>
      <c r="D10" s="441">
        <v>18</v>
      </c>
      <c r="E10" s="306"/>
      <c r="F10" s="321"/>
      <c r="G10" s="321"/>
    </row>
    <row r="11" spans="1:7" s="274" customFormat="1" ht="18" customHeight="1">
      <c r="A11" s="280" t="s">
        <v>498</v>
      </c>
      <c r="B11" s="281" t="s">
        <v>499</v>
      </c>
      <c r="C11" s="283" t="s">
        <v>494</v>
      </c>
      <c r="D11" s="441" t="s">
        <v>429</v>
      </c>
      <c r="E11" s="306"/>
      <c r="F11" s="321"/>
      <c r="G11" s="321"/>
    </row>
    <row r="12" spans="1:7" s="274" customFormat="1" ht="18" customHeight="1">
      <c r="A12" s="280" t="s">
        <v>500</v>
      </c>
      <c r="B12" s="281" t="s">
        <v>501</v>
      </c>
      <c r="C12" s="282" t="s">
        <v>494</v>
      </c>
      <c r="D12" s="441" t="s">
        <v>429</v>
      </c>
      <c r="E12" s="306"/>
      <c r="F12" s="321"/>
      <c r="G12" s="321"/>
    </row>
    <row r="13" spans="1:7" s="274" customFormat="1" ht="18" customHeight="1">
      <c r="A13" s="280" t="s">
        <v>502</v>
      </c>
      <c r="B13" s="281" t="s">
        <v>503</v>
      </c>
      <c r="C13" s="282" t="s">
        <v>497</v>
      </c>
      <c r="D13" s="441">
        <v>18</v>
      </c>
      <c r="E13" s="306"/>
      <c r="F13" s="321"/>
      <c r="G13" s="321"/>
    </row>
    <row r="14" spans="1:7" s="274" customFormat="1" ht="18" customHeight="1">
      <c r="A14" s="280" t="s">
        <v>504</v>
      </c>
      <c r="B14" s="281" t="s">
        <v>505</v>
      </c>
      <c r="C14" s="282" t="s">
        <v>497</v>
      </c>
      <c r="D14" s="441">
        <v>18</v>
      </c>
      <c r="E14" s="306"/>
      <c r="F14" s="321"/>
      <c r="G14" s="321"/>
    </row>
    <row r="15" spans="1:7" s="4" customFormat="1" ht="31.95" customHeight="1">
      <c r="A15" s="275" t="s">
        <v>506</v>
      </c>
      <c r="B15" s="278" t="s">
        <v>507</v>
      </c>
      <c r="C15" s="284" t="s">
        <v>494</v>
      </c>
      <c r="D15" s="437" t="s">
        <v>429</v>
      </c>
      <c r="E15" s="307"/>
      <c r="F15" s="322"/>
      <c r="G15" s="322"/>
    </row>
    <row r="16" spans="1:7" s="4" customFormat="1" ht="20.399999999999999" customHeight="1">
      <c r="A16" s="275" t="s">
        <v>508</v>
      </c>
      <c r="B16" s="278" t="s">
        <v>509</v>
      </c>
      <c r="C16" s="279" t="s">
        <v>497</v>
      </c>
      <c r="D16" s="437">
        <v>18</v>
      </c>
      <c r="E16" s="307"/>
      <c r="F16" s="322"/>
      <c r="G16" s="322"/>
    </row>
    <row r="17" spans="1:7" s="4" customFormat="1" ht="31.95" customHeight="1">
      <c r="A17" s="275" t="s">
        <v>510</v>
      </c>
      <c r="B17" s="278" t="s">
        <v>511</v>
      </c>
      <c r="C17" s="279" t="s">
        <v>19</v>
      </c>
      <c r="D17" s="437" t="s">
        <v>429</v>
      </c>
      <c r="E17" s="307"/>
      <c r="F17" s="322"/>
      <c r="G17" s="322"/>
    </row>
    <row r="18" spans="1:7" s="4" customFormat="1" ht="31.95" customHeight="1">
      <c r="A18" s="275" t="s">
        <v>512</v>
      </c>
      <c r="B18" s="278" t="s">
        <v>513</v>
      </c>
      <c r="C18" s="279" t="s">
        <v>19</v>
      </c>
      <c r="D18" s="437" t="s">
        <v>429</v>
      </c>
      <c r="E18" s="307"/>
      <c r="F18" s="322"/>
      <c r="G18" s="322"/>
    </row>
    <row r="19" spans="1:7" s="4" customFormat="1" ht="31.95" customHeight="1">
      <c r="A19" s="275" t="s">
        <v>514</v>
      </c>
      <c r="B19" s="278" t="s">
        <v>515</v>
      </c>
      <c r="C19" s="284" t="s">
        <v>19</v>
      </c>
      <c r="D19" s="437" t="s">
        <v>429</v>
      </c>
      <c r="E19" s="307"/>
      <c r="F19" s="322"/>
      <c r="G19" s="322"/>
    </row>
    <row r="20" spans="1:7" s="4" customFormat="1" ht="31.95" customHeight="1">
      <c r="A20" s="275" t="s">
        <v>516</v>
      </c>
      <c r="B20" s="278" t="s">
        <v>517</v>
      </c>
      <c r="C20" s="279" t="s">
        <v>494</v>
      </c>
      <c r="D20" s="437" t="s">
        <v>429</v>
      </c>
      <c r="E20" s="307"/>
      <c r="F20" s="322"/>
      <c r="G20" s="322"/>
    </row>
    <row r="21" spans="1:7" s="4" customFormat="1" ht="16.2">
      <c r="A21" s="275"/>
      <c r="B21" s="360" t="s">
        <v>518</v>
      </c>
      <c r="C21" s="279"/>
      <c r="D21" s="437"/>
      <c r="E21" s="307"/>
      <c r="F21" s="322"/>
      <c r="G21" s="322"/>
    </row>
    <row r="22" spans="1:7" s="4" customFormat="1" ht="26.4">
      <c r="A22" s="275" t="s">
        <v>204</v>
      </c>
      <c r="B22" s="278" t="s">
        <v>519</v>
      </c>
      <c r="C22" s="279" t="s">
        <v>494</v>
      </c>
      <c r="D22" s="437" t="s">
        <v>429</v>
      </c>
      <c r="E22" s="307"/>
      <c r="F22" s="322"/>
      <c r="G22" s="322"/>
    </row>
    <row r="23" spans="1:7" s="4" customFormat="1" ht="26.4">
      <c r="A23" s="275" t="s">
        <v>520</v>
      </c>
      <c r="B23" s="278" t="s">
        <v>521</v>
      </c>
      <c r="C23" s="284" t="s">
        <v>494</v>
      </c>
      <c r="D23" s="437" t="s">
        <v>429</v>
      </c>
      <c r="E23" s="307"/>
      <c r="F23" s="322"/>
      <c r="G23" s="322"/>
    </row>
    <row r="24" spans="1:7" s="4" customFormat="1" ht="16.2">
      <c r="A24" s="275"/>
      <c r="B24" s="360" t="s">
        <v>522</v>
      </c>
      <c r="C24" s="279"/>
      <c r="D24" s="437"/>
      <c r="E24" s="302"/>
      <c r="F24" s="326"/>
      <c r="G24" s="326"/>
    </row>
    <row r="25" spans="1:7" s="4" customFormat="1" ht="30" customHeight="1">
      <c r="A25" s="275"/>
      <c r="B25" s="278" t="s">
        <v>523</v>
      </c>
      <c r="C25" s="284" t="s">
        <v>494</v>
      </c>
      <c r="D25" s="437" t="s">
        <v>429</v>
      </c>
      <c r="E25" s="307"/>
      <c r="F25" s="322"/>
      <c r="G25" s="326"/>
    </row>
    <row r="26" spans="1:7" s="4" customFormat="1" ht="30" customHeight="1">
      <c r="A26" s="275"/>
      <c r="B26" s="278" t="s">
        <v>524</v>
      </c>
      <c r="C26" s="279"/>
      <c r="D26" s="437"/>
      <c r="E26" s="307"/>
      <c r="F26" s="322"/>
      <c r="G26" s="326"/>
    </row>
    <row r="27" spans="1:7" s="274" customFormat="1" ht="20.399999999999999" customHeight="1">
      <c r="A27" s="280"/>
      <c r="B27" s="281" t="s">
        <v>525</v>
      </c>
      <c r="C27" s="283" t="s">
        <v>19</v>
      </c>
      <c r="D27" s="441">
        <v>60</v>
      </c>
      <c r="E27" s="306"/>
      <c r="F27" s="321"/>
      <c r="G27" s="327"/>
    </row>
    <row r="28" spans="1:7" s="274" customFormat="1" ht="20.399999999999999" customHeight="1">
      <c r="A28" s="280"/>
      <c r="B28" s="281" t="s">
        <v>526</v>
      </c>
      <c r="C28" s="282" t="s">
        <v>19</v>
      </c>
      <c r="D28" s="441">
        <v>60</v>
      </c>
      <c r="E28" s="306"/>
      <c r="F28" s="321"/>
      <c r="G28" s="327"/>
    </row>
    <row r="29" spans="1:7" s="4" customFormat="1" ht="26.4">
      <c r="A29" s="275"/>
      <c r="B29" s="278" t="s">
        <v>527</v>
      </c>
      <c r="C29" s="279" t="s">
        <v>494</v>
      </c>
      <c r="D29" s="437" t="s">
        <v>429</v>
      </c>
      <c r="E29" s="307"/>
      <c r="F29" s="322"/>
      <c r="G29" s="326"/>
    </row>
    <row r="30" spans="1:7" s="274" customFormat="1" ht="17.399999999999999" customHeight="1">
      <c r="A30" s="280"/>
      <c r="B30" s="281" t="s">
        <v>528</v>
      </c>
      <c r="C30" s="282"/>
      <c r="D30" s="441"/>
      <c r="E30" s="306"/>
      <c r="F30" s="321"/>
      <c r="G30" s="327"/>
    </row>
    <row r="31" spans="1:7" s="274" customFormat="1" ht="17.399999999999999" customHeight="1">
      <c r="A31" s="280"/>
      <c r="B31" s="281" t="s">
        <v>529</v>
      </c>
      <c r="C31" s="283" t="s">
        <v>494</v>
      </c>
      <c r="D31" s="441" t="s">
        <v>429</v>
      </c>
      <c r="E31" s="306"/>
      <c r="F31" s="321"/>
      <c r="G31" s="327"/>
    </row>
    <row r="32" spans="1:7" s="274" customFormat="1" ht="17.399999999999999" customHeight="1">
      <c r="A32" s="280"/>
      <c r="B32" s="281" t="s">
        <v>530</v>
      </c>
      <c r="C32" s="282" t="s">
        <v>494</v>
      </c>
      <c r="D32" s="441" t="s">
        <v>429</v>
      </c>
      <c r="E32" s="306"/>
      <c r="F32" s="321"/>
      <c r="G32" s="327"/>
    </row>
    <row r="33" spans="1:7" ht="32.4">
      <c r="A33" s="238" t="s">
        <v>188</v>
      </c>
      <c r="B33" s="163" t="s">
        <v>437</v>
      </c>
      <c r="C33" s="162" t="s">
        <v>253</v>
      </c>
      <c r="D33" s="442">
        <v>1548</v>
      </c>
      <c r="E33" s="230"/>
      <c r="F33" s="328"/>
      <c r="G33" s="329"/>
    </row>
    <row r="34" spans="1:7" ht="16.2">
      <c r="A34" s="239" t="s">
        <v>71</v>
      </c>
      <c r="B34" s="398" t="s">
        <v>199</v>
      </c>
      <c r="C34" s="165"/>
      <c r="D34" s="443"/>
      <c r="E34" s="180"/>
      <c r="F34" s="330"/>
      <c r="G34" s="330"/>
    </row>
    <row r="35" spans="1:7" ht="16.2">
      <c r="A35" s="240">
        <v>1</v>
      </c>
      <c r="B35" s="205" t="s">
        <v>329</v>
      </c>
      <c r="C35" s="166"/>
      <c r="D35" s="444"/>
      <c r="E35" s="180"/>
      <c r="F35" s="305"/>
      <c r="G35" s="305"/>
    </row>
    <row r="36" spans="1:7" ht="52.8">
      <c r="A36" s="241" t="s">
        <v>43</v>
      </c>
      <c r="B36" s="167" t="s">
        <v>180</v>
      </c>
      <c r="C36" s="168" t="s">
        <v>28</v>
      </c>
      <c r="D36" s="444">
        <v>0.30959999999999999</v>
      </c>
      <c r="E36" s="304"/>
      <c r="F36" s="304"/>
      <c r="G36" s="304"/>
    </row>
    <row r="37" spans="1:7" s="2" customFormat="1" ht="16.2">
      <c r="A37" s="240">
        <v>2</v>
      </c>
      <c r="B37" s="205" t="s">
        <v>10</v>
      </c>
      <c r="C37" s="166"/>
      <c r="D37" s="444"/>
      <c r="E37" s="304"/>
      <c r="F37" s="305"/>
      <c r="G37" s="304"/>
    </row>
    <row r="38" spans="1:7" ht="92.4">
      <c r="A38" s="241" t="s">
        <v>30</v>
      </c>
      <c r="B38" s="167" t="s">
        <v>438</v>
      </c>
      <c r="C38" s="168" t="s">
        <v>49</v>
      </c>
      <c r="D38" s="444">
        <v>154.80000000000001</v>
      </c>
      <c r="E38" s="304"/>
      <c r="F38" s="304"/>
      <c r="G38" s="304"/>
    </row>
    <row r="39" spans="1:7" ht="16.2">
      <c r="A39" s="359" t="s">
        <v>5</v>
      </c>
      <c r="B39" s="360" t="s">
        <v>84</v>
      </c>
      <c r="C39" s="295"/>
      <c r="D39" s="437"/>
      <c r="E39" s="296"/>
      <c r="F39" s="331"/>
      <c r="G39" s="304"/>
    </row>
    <row r="40" spans="1:7">
      <c r="A40" s="361" t="s">
        <v>6</v>
      </c>
      <c r="B40" s="362" t="s">
        <v>535</v>
      </c>
      <c r="C40" s="284"/>
      <c r="D40" s="437"/>
      <c r="E40" s="296"/>
      <c r="F40" s="314"/>
      <c r="G40" s="304"/>
    </row>
    <row r="41" spans="1:7" ht="26.4">
      <c r="A41" s="297" t="s">
        <v>181</v>
      </c>
      <c r="B41" s="298" t="s">
        <v>592</v>
      </c>
      <c r="C41" s="299"/>
      <c r="D41" s="437"/>
      <c r="E41" s="296"/>
      <c r="F41" s="314"/>
      <c r="G41" s="304"/>
    </row>
    <row r="42" spans="1:7" ht="26.4">
      <c r="A42" s="297" t="s">
        <v>182</v>
      </c>
      <c r="B42" s="298" t="s">
        <v>166</v>
      </c>
      <c r="C42" s="299"/>
      <c r="D42" s="437"/>
      <c r="E42" s="296"/>
      <c r="F42" s="314"/>
      <c r="G42" s="304"/>
    </row>
    <row r="43" spans="1:7" ht="26.4">
      <c r="A43" s="297" t="s">
        <v>536</v>
      </c>
      <c r="B43" s="298" t="s">
        <v>167</v>
      </c>
      <c r="C43" s="299"/>
      <c r="D43" s="437"/>
      <c r="E43" s="296"/>
      <c r="F43" s="314"/>
      <c r="G43" s="304"/>
    </row>
    <row r="44" spans="1:7">
      <c r="A44" s="297" t="s">
        <v>537</v>
      </c>
      <c r="B44" s="363" t="s">
        <v>593</v>
      </c>
      <c r="C44" s="299"/>
      <c r="D44" s="437"/>
      <c r="E44" s="296"/>
      <c r="F44" s="314"/>
      <c r="G44" s="304"/>
    </row>
    <row r="45" spans="1:7">
      <c r="A45" s="297" t="s">
        <v>42</v>
      </c>
      <c r="B45" s="298" t="s">
        <v>168</v>
      </c>
      <c r="C45" s="279" t="s">
        <v>4</v>
      </c>
      <c r="D45" s="437">
        <v>536.04</v>
      </c>
      <c r="E45" s="296"/>
      <c r="F45" s="314"/>
      <c r="G45" s="304"/>
    </row>
    <row r="46" spans="1:7">
      <c r="A46" s="297" t="s">
        <v>29</v>
      </c>
      <c r="B46" s="298" t="s">
        <v>169</v>
      </c>
      <c r="C46" s="279" t="s">
        <v>4</v>
      </c>
      <c r="D46" s="437">
        <v>915.98</v>
      </c>
      <c r="E46" s="296"/>
      <c r="F46" s="314"/>
      <c r="G46" s="304"/>
    </row>
    <row r="47" spans="1:7">
      <c r="A47" s="297" t="s">
        <v>5</v>
      </c>
      <c r="B47" s="298" t="s">
        <v>170</v>
      </c>
      <c r="C47" s="279" t="s">
        <v>4</v>
      </c>
      <c r="D47" s="437">
        <v>0</v>
      </c>
      <c r="E47" s="296"/>
      <c r="F47" s="314"/>
      <c r="G47" s="304"/>
    </row>
    <row r="48" spans="1:7">
      <c r="A48" s="297"/>
      <c r="B48" s="298"/>
      <c r="C48" s="299"/>
      <c r="D48" s="437"/>
      <c r="E48" s="296"/>
      <c r="F48" s="314"/>
      <c r="G48" s="304"/>
    </row>
    <row r="49" spans="1:7" ht="16.2">
      <c r="A49" s="240" t="s">
        <v>8</v>
      </c>
      <c r="B49" s="205" t="s">
        <v>89</v>
      </c>
      <c r="C49" s="166"/>
      <c r="D49" s="444"/>
      <c r="E49" s="180"/>
      <c r="F49" s="305"/>
      <c r="G49" s="304"/>
    </row>
    <row r="50" spans="1:7" ht="26.4">
      <c r="A50" s="241" t="s">
        <v>76</v>
      </c>
      <c r="B50" s="171" t="s">
        <v>171</v>
      </c>
      <c r="C50" s="168" t="s">
        <v>4</v>
      </c>
      <c r="D50" s="444">
        <v>431.32927359894029</v>
      </c>
      <c r="E50" s="180"/>
      <c r="F50" s="304"/>
      <c r="G50" s="304"/>
    </row>
    <row r="51" spans="1:7" ht="16.2">
      <c r="A51" s="240" t="s">
        <v>31</v>
      </c>
      <c r="B51" s="205" t="s">
        <v>384</v>
      </c>
      <c r="C51" s="166"/>
      <c r="D51" s="444"/>
      <c r="E51" s="180"/>
      <c r="F51" s="305"/>
      <c r="G51" s="304"/>
    </row>
    <row r="52" spans="1:7" ht="92.4">
      <c r="A52" s="241" t="s">
        <v>32</v>
      </c>
      <c r="B52" s="174" t="s">
        <v>439</v>
      </c>
      <c r="C52" s="168"/>
      <c r="D52" s="444"/>
      <c r="E52" s="180"/>
      <c r="F52" s="304"/>
      <c r="G52" s="304"/>
    </row>
    <row r="53" spans="1:7" s="47" customFormat="1">
      <c r="A53" s="243" t="s">
        <v>249</v>
      </c>
      <c r="B53" s="175" t="s">
        <v>179</v>
      </c>
      <c r="C53" s="176" t="s">
        <v>11</v>
      </c>
      <c r="D53" s="445">
        <v>648</v>
      </c>
      <c r="E53" s="176"/>
      <c r="F53" s="332"/>
      <c r="G53" s="304"/>
    </row>
    <row r="54" spans="1:7" s="47" customFormat="1">
      <c r="A54" s="243" t="s">
        <v>542</v>
      </c>
      <c r="B54" s="175" t="s">
        <v>221</v>
      </c>
      <c r="C54" s="176" t="s">
        <v>11</v>
      </c>
      <c r="D54" s="445">
        <v>0</v>
      </c>
      <c r="E54" s="176"/>
      <c r="F54" s="332"/>
      <c r="G54" s="304"/>
    </row>
    <row r="55" spans="1:7" s="47" customFormat="1">
      <c r="A55" s="243" t="s">
        <v>543</v>
      </c>
      <c r="B55" s="175" t="s">
        <v>87</v>
      </c>
      <c r="C55" s="176" t="s">
        <v>11</v>
      </c>
      <c r="D55" s="445">
        <v>320</v>
      </c>
      <c r="E55" s="176"/>
      <c r="F55" s="332"/>
      <c r="G55" s="304"/>
    </row>
    <row r="56" spans="1:7" s="47" customFormat="1">
      <c r="A56" s="243" t="s">
        <v>544</v>
      </c>
      <c r="B56" s="175" t="s">
        <v>88</v>
      </c>
      <c r="C56" s="176" t="s">
        <v>11</v>
      </c>
      <c r="D56" s="445">
        <v>0</v>
      </c>
      <c r="E56" s="176"/>
      <c r="F56" s="332"/>
      <c r="G56" s="304"/>
    </row>
    <row r="57" spans="1:7" s="47" customFormat="1">
      <c r="A57" s="243" t="s">
        <v>545</v>
      </c>
      <c r="B57" s="175" t="s">
        <v>14</v>
      </c>
      <c r="C57" s="176" t="s">
        <v>11</v>
      </c>
      <c r="D57" s="445">
        <v>60</v>
      </c>
      <c r="E57" s="176"/>
      <c r="F57" s="332"/>
      <c r="G57" s="304"/>
    </row>
    <row r="58" spans="1:7" s="47" customFormat="1">
      <c r="A58" s="243" t="s">
        <v>546</v>
      </c>
      <c r="B58" s="175" t="s">
        <v>15</v>
      </c>
      <c r="C58" s="176" t="s">
        <v>11</v>
      </c>
      <c r="D58" s="445">
        <v>40</v>
      </c>
      <c r="E58" s="176"/>
      <c r="F58" s="332"/>
      <c r="G58" s="304"/>
    </row>
    <row r="59" spans="1:7" s="47" customFormat="1">
      <c r="A59" s="243" t="s">
        <v>547</v>
      </c>
      <c r="B59" s="175" t="s">
        <v>254</v>
      </c>
      <c r="C59" s="176" t="s">
        <v>11</v>
      </c>
      <c r="D59" s="445">
        <v>0</v>
      </c>
      <c r="E59" s="176"/>
      <c r="F59" s="332"/>
      <c r="G59" s="304"/>
    </row>
    <row r="60" spans="1:7" s="47" customFormat="1">
      <c r="A60" s="243" t="s">
        <v>548</v>
      </c>
      <c r="B60" s="175" t="s">
        <v>255</v>
      </c>
      <c r="C60" s="176" t="s">
        <v>11</v>
      </c>
      <c r="D60" s="445">
        <v>480</v>
      </c>
      <c r="E60" s="176"/>
      <c r="F60" s="332"/>
      <c r="G60" s="304"/>
    </row>
    <row r="61" spans="1:7" s="6" customFormat="1" ht="16.2">
      <c r="A61" s="240" t="s">
        <v>12</v>
      </c>
      <c r="B61" s="398" t="s">
        <v>54</v>
      </c>
      <c r="C61" s="166"/>
      <c r="D61" s="444"/>
      <c r="E61" s="180"/>
      <c r="F61" s="305"/>
      <c r="G61" s="304"/>
    </row>
    <row r="62" spans="1:7" s="124" customFormat="1">
      <c r="A62" s="241" t="s">
        <v>13</v>
      </c>
      <c r="B62" s="171" t="s">
        <v>684</v>
      </c>
      <c r="C62" s="177"/>
      <c r="D62" s="446"/>
      <c r="E62" s="229"/>
      <c r="F62" s="304"/>
      <c r="G62" s="304"/>
    </row>
    <row r="63" spans="1:7" s="124" customFormat="1">
      <c r="A63" s="242" t="s">
        <v>175</v>
      </c>
      <c r="B63" s="175" t="s">
        <v>179</v>
      </c>
      <c r="C63" s="177" t="s">
        <v>19</v>
      </c>
      <c r="D63" s="444">
        <v>6</v>
      </c>
      <c r="E63" s="180"/>
      <c r="F63" s="304"/>
      <c r="G63" s="304"/>
    </row>
    <row r="64" spans="1:7" s="124" customFormat="1">
      <c r="A64" s="242" t="s">
        <v>176</v>
      </c>
      <c r="B64" s="175" t="s">
        <v>87</v>
      </c>
      <c r="C64" s="177" t="s">
        <v>19</v>
      </c>
      <c r="D64" s="444">
        <v>4</v>
      </c>
      <c r="E64" s="180"/>
      <c r="F64" s="304"/>
      <c r="G64" s="304"/>
    </row>
    <row r="65" spans="1:7" s="124" customFormat="1">
      <c r="A65" s="242" t="s">
        <v>177</v>
      </c>
      <c r="B65" s="175" t="s">
        <v>15</v>
      </c>
      <c r="C65" s="177" t="s">
        <v>19</v>
      </c>
      <c r="D65" s="444">
        <v>1</v>
      </c>
      <c r="E65" s="180"/>
      <c r="F65" s="304"/>
      <c r="G65" s="304"/>
    </row>
    <row r="66" spans="1:7" s="124" customFormat="1">
      <c r="A66" s="242" t="s">
        <v>178</v>
      </c>
      <c r="B66" s="175" t="s">
        <v>255</v>
      </c>
      <c r="C66" s="177" t="s">
        <v>19</v>
      </c>
      <c r="D66" s="444">
        <v>1</v>
      </c>
      <c r="E66" s="180"/>
      <c r="F66" s="304"/>
      <c r="G66" s="304"/>
    </row>
    <row r="67" spans="1:7" s="2" customFormat="1">
      <c r="A67" s="241" t="s">
        <v>240</v>
      </c>
      <c r="B67" s="171" t="s">
        <v>685</v>
      </c>
      <c r="C67" s="177"/>
      <c r="D67" s="446"/>
      <c r="E67" s="229"/>
      <c r="F67" s="304"/>
      <c r="G67" s="304"/>
    </row>
    <row r="68" spans="1:7" s="2" customFormat="1">
      <c r="A68" s="242" t="s">
        <v>225</v>
      </c>
      <c r="B68" s="171" t="s">
        <v>85</v>
      </c>
      <c r="C68" s="177" t="s">
        <v>19</v>
      </c>
      <c r="D68" s="444">
        <v>10</v>
      </c>
      <c r="E68" s="180"/>
      <c r="F68" s="304"/>
      <c r="G68" s="304"/>
    </row>
    <row r="69" spans="1:7" s="2" customFormat="1">
      <c r="A69" s="242" t="s">
        <v>226</v>
      </c>
      <c r="B69" s="175" t="s">
        <v>179</v>
      </c>
      <c r="C69" s="177" t="s">
        <v>19</v>
      </c>
      <c r="D69" s="444">
        <v>0</v>
      </c>
      <c r="E69" s="180"/>
      <c r="F69" s="304"/>
      <c r="G69" s="304"/>
    </row>
    <row r="70" spans="1:7" s="2" customFormat="1">
      <c r="A70" s="242" t="s">
        <v>227</v>
      </c>
      <c r="B70" s="175" t="s">
        <v>221</v>
      </c>
      <c r="C70" s="177" t="s">
        <v>19</v>
      </c>
      <c r="D70" s="444">
        <v>0</v>
      </c>
      <c r="E70" s="180"/>
      <c r="F70" s="304"/>
      <c r="G70" s="304"/>
    </row>
    <row r="71" spans="1:7" s="2" customFormat="1">
      <c r="A71" s="242" t="s">
        <v>549</v>
      </c>
      <c r="B71" s="175" t="s">
        <v>87</v>
      </c>
      <c r="C71" s="177" t="s">
        <v>19</v>
      </c>
      <c r="D71" s="444">
        <v>0</v>
      </c>
      <c r="E71" s="180"/>
      <c r="F71" s="304"/>
      <c r="G71" s="304"/>
    </row>
    <row r="72" spans="1:7" s="2" customFormat="1">
      <c r="A72" s="242" t="s">
        <v>550</v>
      </c>
      <c r="B72" s="175" t="s">
        <v>88</v>
      </c>
      <c r="C72" s="177" t="s">
        <v>19</v>
      </c>
      <c r="D72" s="444">
        <v>0</v>
      </c>
      <c r="E72" s="180"/>
      <c r="F72" s="304"/>
      <c r="G72" s="304"/>
    </row>
    <row r="73" spans="1:7" s="2" customFormat="1" ht="39.6">
      <c r="A73" s="241" t="s">
        <v>551</v>
      </c>
      <c r="B73" s="175" t="s">
        <v>686</v>
      </c>
      <c r="C73" s="177"/>
      <c r="D73" s="444"/>
      <c r="E73" s="180"/>
      <c r="F73" s="304"/>
      <c r="G73" s="304"/>
    </row>
    <row r="74" spans="1:7" s="2" customFormat="1">
      <c r="A74" s="242" t="s">
        <v>552</v>
      </c>
      <c r="B74" s="175" t="s">
        <v>335</v>
      </c>
      <c r="C74" s="177" t="s">
        <v>19</v>
      </c>
      <c r="D74" s="444">
        <v>12</v>
      </c>
      <c r="E74" s="180"/>
      <c r="F74" s="304"/>
      <c r="G74" s="304"/>
    </row>
    <row r="75" spans="1:7" s="2" customFormat="1">
      <c r="A75" s="242" t="s">
        <v>553</v>
      </c>
      <c r="B75" s="175" t="s">
        <v>336</v>
      </c>
      <c r="C75" s="177" t="s">
        <v>19</v>
      </c>
      <c r="D75" s="444">
        <v>8</v>
      </c>
      <c r="E75" s="180"/>
      <c r="F75" s="304"/>
      <c r="G75" s="304"/>
    </row>
    <row r="76" spans="1:7" s="2" customFormat="1">
      <c r="A76" s="242" t="s">
        <v>554</v>
      </c>
      <c r="B76" s="175" t="s">
        <v>694</v>
      </c>
      <c r="C76" s="177" t="s">
        <v>19</v>
      </c>
      <c r="D76" s="444">
        <v>10</v>
      </c>
      <c r="E76" s="180"/>
      <c r="F76" s="304"/>
      <c r="G76" s="304"/>
    </row>
    <row r="77" spans="1:7" s="2" customFormat="1" ht="26.4">
      <c r="A77" s="241" t="s">
        <v>555</v>
      </c>
      <c r="B77" s="171" t="s">
        <v>687</v>
      </c>
      <c r="C77" s="172"/>
      <c r="D77" s="444"/>
      <c r="E77" s="180"/>
      <c r="F77" s="304"/>
      <c r="G77" s="304"/>
    </row>
    <row r="78" spans="1:7" s="2" customFormat="1">
      <c r="A78" s="242" t="s">
        <v>556</v>
      </c>
      <c r="B78" s="179" t="s">
        <v>91</v>
      </c>
      <c r="C78" s="177" t="s">
        <v>19</v>
      </c>
      <c r="D78" s="444">
        <v>0</v>
      </c>
      <c r="E78" s="180"/>
      <c r="F78" s="304"/>
      <c r="G78" s="304"/>
    </row>
    <row r="79" spans="1:7" s="2" customFormat="1">
      <c r="A79" s="242" t="s">
        <v>557</v>
      </c>
      <c r="B79" s="179" t="s">
        <v>85</v>
      </c>
      <c r="C79" s="177" t="s">
        <v>19</v>
      </c>
      <c r="D79" s="444">
        <v>10</v>
      </c>
      <c r="E79" s="180"/>
      <c r="F79" s="304"/>
      <c r="G79" s="304"/>
    </row>
    <row r="80" spans="1:7" s="2" customFormat="1">
      <c r="A80" s="242" t="s">
        <v>558</v>
      </c>
      <c r="B80" s="175" t="s">
        <v>179</v>
      </c>
      <c r="C80" s="177" t="s">
        <v>19</v>
      </c>
      <c r="D80" s="444">
        <v>28</v>
      </c>
      <c r="E80" s="180"/>
      <c r="F80" s="304"/>
      <c r="G80" s="304"/>
    </row>
    <row r="81" spans="1:7" s="2" customFormat="1">
      <c r="A81" s="242" t="s">
        <v>559</v>
      </c>
      <c r="B81" s="175" t="s">
        <v>221</v>
      </c>
      <c r="C81" s="177" t="s">
        <v>19</v>
      </c>
      <c r="D81" s="444">
        <v>0</v>
      </c>
      <c r="E81" s="180"/>
      <c r="F81" s="304"/>
      <c r="G81" s="304"/>
    </row>
    <row r="82" spans="1:7" s="2" customFormat="1">
      <c r="A82" s="242" t="s">
        <v>560</v>
      </c>
      <c r="B82" s="175" t="s">
        <v>87</v>
      </c>
      <c r="C82" s="177" t="s">
        <v>19</v>
      </c>
      <c r="D82" s="444">
        <v>12</v>
      </c>
      <c r="E82" s="180"/>
      <c r="F82" s="304"/>
      <c r="G82" s="304"/>
    </row>
    <row r="83" spans="1:7" s="2" customFormat="1">
      <c r="A83" s="242" t="s">
        <v>561</v>
      </c>
      <c r="B83" s="175" t="s">
        <v>88</v>
      </c>
      <c r="C83" s="177" t="s">
        <v>19</v>
      </c>
      <c r="D83" s="444">
        <v>0</v>
      </c>
      <c r="E83" s="180"/>
      <c r="F83" s="304"/>
      <c r="G83" s="304"/>
    </row>
    <row r="84" spans="1:7" s="2" customFormat="1">
      <c r="A84" s="242" t="s">
        <v>562</v>
      </c>
      <c r="B84" s="175" t="s">
        <v>14</v>
      </c>
      <c r="C84" s="177" t="s">
        <v>19</v>
      </c>
      <c r="D84" s="444">
        <v>0</v>
      </c>
      <c r="E84" s="180"/>
      <c r="F84" s="304"/>
      <c r="G84" s="304"/>
    </row>
    <row r="85" spans="1:7" s="2" customFormat="1">
      <c r="A85" s="242" t="s">
        <v>563</v>
      </c>
      <c r="B85" s="175" t="s">
        <v>15</v>
      </c>
      <c r="C85" s="177" t="s">
        <v>19</v>
      </c>
      <c r="D85" s="444">
        <v>0</v>
      </c>
      <c r="E85" s="180"/>
      <c r="F85" s="304"/>
      <c r="G85" s="304"/>
    </row>
    <row r="86" spans="1:7" s="2" customFormat="1">
      <c r="A86" s="242" t="s">
        <v>564</v>
      </c>
      <c r="B86" s="175" t="s">
        <v>254</v>
      </c>
      <c r="C86" s="177" t="s">
        <v>19</v>
      </c>
      <c r="D86" s="444">
        <v>1</v>
      </c>
      <c r="E86" s="180"/>
      <c r="F86" s="304"/>
      <c r="G86" s="304"/>
    </row>
    <row r="87" spans="1:7" s="2" customFormat="1">
      <c r="A87" s="242" t="s">
        <v>565</v>
      </c>
      <c r="B87" s="175" t="s">
        <v>255</v>
      </c>
      <c r="C87" s="177" t="s">
        <v>19</v>
      </c>
      <c r="D87" s="444">
        <v>0</v>
      </c>
      <c r="E87" s="180"/>
      <c r="F87" s="304"/>
      <c r="G87" s="304"/>
    </row>
    <row r="88" spans="1:7" s="2" customFormat="1">
      <c r="A88" s="242" t="s">
        <v>566</v>
      </c>
      <c r="B88" s="175" t="s">
        <v>256</v>
      </c>
      <c r="C88" s="177" t="s">
        <v>19</v>
      </c>
      <c r="D88" s="444">
        <v>1</v>
      </c>
      <c r="E88" s="180"/>
      <c r="F88" s="304"/>
      <c r="G88" s="304"/>
    </row>
    <row r="89" spans="1:7" s="2" customFormat="1" ht="44.4" customHeight="1">
      <c r="A89" s="241" t="s">
        <v>567</v>
      </c>
      <c r="B89" s="171" t="s">
        <v>682</v>
      </c>
      <c r="C89" s="177"/>
      <c r="D89" s="444"/>
      <c r="E89" s="181"/>
      <c r="F89" s="304"/>
      <c r="G89" s="304"/>
    </row>
    <row r="90" spans="1:7" s="2" customFormat="1">
      <c r="A90" s="242" t="s">
        <v>568</v>
      </c>
      <c r="B90" s="171" t="s">
        <v>683</v>
      </c>
      <c r="C90" s="177" t="s">
        <v>151</v>
      </c>
      <c r="D90" s="444">
        <v>0.55000000000000004</v>
      </c>
      <c r="E90" s="180"/>
      <c r="F90" s="304"/>
      <c r="G90" s="304"/>
    </row>
    <row r="91" spans="1:7" s="7" customFormat="1" ht="18.75" customHeight="1">
      <c r="A91" s="240" t="s">
        <v>17</v>
      </c>
      <c r="B91" s="205" t="s">
        <v>172</v>
      </c>
      <c r="C91" s="166"/>
      <c r="D91" s="444"/>
      <c r="E91" s="180"/>
      <c r="F91" s="305"/>
      <c r="G91" s="304"/>
    </row>
    <row r="92" spans="1:7" s="147" customFormat="1" ht="39.6">
      <c r="A92" s="244" t="s">
        <v>18</v>
      </c>
      <c r="B92" s="171" t="s">
        <v>386</v>
      </c>
      <c r="C92" s="178"/>
      <c r="D92" s="445"/>
      <c r="E92" s="176"/>
      <c r="F92" s="332"/>
      <c r="G92" s="304"/>
    </row>
    <row r="93" spans="1:7" s="147" customFormat="1" ht="15" customHeight="1">
      <c r="A93" s="244" t="s">
        <v>143</v>
      </c>
      <c r="B93" s="182" t="s">
        <v>385</v>
      </c>
      <c r="C93" s="178"/>
      <c r="D93" s="445"/>
      <c r="E93" s="176"/>
      <c r="F93" s="332"/>
      <c r="G93" s="304"/>
    </row>
    <row r="94" spans="1:7" s="147" customFormat="1" ht="15" customHeight="1">
      <c r="A94" s="245" t="s">
        <v>569</v>
      </c>
      <c r="B94" s="183" t="s">
        <v>85</v>
      </c>
      <c r="C94" s="177" t="s">
        <v>19</v>
      </c>
      <c r="D94" s="445">
        <v>10</v>
      </c>
      <c r="E94" s="176"/>
      <c r="F94" s="332"/>
      <c r="G94" s="304"/>
    </row>
    <row r="95" spans="1:7" s="7" customFormat="1" ht="15" customHeight="1">
      <c r="A95" s="245" t="s">
        <v>570</v>
      </c>
      <c r="B95" s="175" t="s">
        <v>179</v>
      </c>
      <c r="C95" s="177" t="s">
        <v>19</v>
      </c>
      <c r="D95" s="445">
        <v>28</v>
      </c>
      <c r="E95" s="176"/>
      <c r="F95" s="332"/>
      <c r="G95" s="304"/>
    </row>
    <row r="96" spans="1:7" s="7" customFormat="1" ht="15" customHeight="1">
      <c r="A96" s="245" t="s">
        <v>571</v>
      </c>
      <c r="B96" s="175" t="s">
        <v>87</v>
      </c>
      <c r="C96" s="177" t="s">
        <v>19</v>
      </c>
      <c r="D96" s="445">
        <v>12</v>
      </c>
      <c r="E96" s="176"/>
      <c r="F96" s="332"/>
      <c r="G96" s="304"/>
    </row>
    <row r="97" spans="1:7" s="7" customFormat="1" ht="15" customHeight="1">
      <c r="A97" s="245" t="s">
        <v>572</v>
      </c>
      <c r="B97" s="175" t="s">
        <v>254</v>
      </c>
      <c r="C97" s="177" t="s">
        <v>19</v>
      </c>
      <c r="D97" s="445">
        <v>1</v>
      </c>
      <c r="E97" s="176"/>
      <c r="F97" s="332"/>
      <c r="G97" s="304"/>
    </row>
    <row r="98" spans="1:7" s="7" customFormat="1" ht="15" customHeight="1">
      <c r="A98" s="245" t="s">
        <v>573</v>
      </c>
      <c r="B98" s="175" t="s">
        <v>256</v>
      </c>
      <c r="C98" s="177" t="s">
        <v>19</v>
      </c>
      <c r="D98" s="445">
        <v>1</v>
      </c>
      <c r="E98" s="176"/>
      <c r="F98" s="332"/>
      <c r="G98" s="304"/>
    </row>
    <row r="99" spans="1:7" ht="16.2">
      <c r="A99" s="240" t="s">
        <v>21</v>
      </c>
      <c r="B99" s="205" t="s">
        <v>214</v>
      </c>
      <c r="C99" s="166"/>
      <c r="D99" s="444"/>
      <c r="E99" s="180"/>
      <c r="F99" s="305"/>
      <c r="G99" s="304"/>
    </row>
    <row r="100" spans="1:7" ht="39.6">
      <c r="A100" s="241" t="s">
        <v>22</v>
      </c>
      <c r="B100" s="171" t="s">
        <v>688</v>
      </c>
      <c r="C100" s="177"/>
      <c r="D100" s="444"/>
      <c r="E100" s="180"/>
      <c r="F100" s="304"/>
      <c r="G100" s="304"/>
    </row>
    <row r="101" spans="1:7">
      <c r="A101" s="241" t="s">
        <v>154</v>
      </c>
      <c r="B101" s="182" t="s">
        <v>323</v>
      </c>
      <c r="C101" s="177"/>
      <c r="D101" s="444"/>
      <c r="E101" s="180"/>
      <c r="F101" s="304"/>
      <c r="G101" s="304"/>
    </row>
    <row r="102" spans="1:7">
      <c r="A102" s="242" t="s">
        <v>200</v>
      </c>
      <c r="B102" s="399" t="s">
        <v>321</v>
      </c>
      <c r="C102" s="177" t="s">
        <v>4</v>
      </c>
      <c r="D102" s="444">
        <v>1.1666666666666667</v>
      </c>
      <c r="E102" s="180"/>
      <c r="F102" s="304"/>
      <c r="G102" s="304"/>
    </row>
    <row r="103" spans="1:7">
      <c r="A103" s="241" t="s">
        <v>574</v>
      </c>
      <c r="B103" s="182" t="s">
        <v>324</v>
      </c>
      <c r="C103" s="177"/>
      <c r="D103" s="444"/>
      <c r="E103" s="180"/>
      <c r="F103" s="304"/>
      <c r="G103" s="304"/>
    </row>
    <row r="104" spans="1:7">
      <c r="A104" s="242" t="s">
        <v>575</v>
      </c>
      <c r="B104" s="399" t="s">
        <v>322</v>
      </c>
      <c r="C104" s="177" t="s">
        <v>4</v>
      </c>
      <c r="D104" s="444">
        <v>1.1666666666666667</v>
      </c>
      <c r="E104" s="180"/>
      <c r="F104" s="304"/>
      <c r="G104" s="304"/>
    </row>
    <row r="105" spans="1:7" ht="16.2">
      <c r="A105" s="240" t="s">
        <v>34</v>
      </c>
      <c r="B105" s="205" t="s">
        <v>331</v>
      </c>
      <c r="C105" s="180"/>
      <c r="D105" s="445"/>
      <c r="E105" s="176"/>
      <c r="F105" s="304"/>
      <c r="G105" s="304"/>
    </row>
    <row r="106" spans="1:7" ht="39.6">
      <c r="A106" s="242" t="s">
        <v>35</v>
      </c>
      <c r="B106" s="173" t="s">
        <v>440</v>
      </c>
      <c r="C106" s="180"/>
      <c r="D106" s="445"/>
      <c r="E106" s="176"/>
      <c r="F106" s="304"/>
      <c r="G106" s="304"/>
    </row>
    <row r="107" spans="1:7" s="156" customFormat="1" ht="17.399999999999999">
      <c r="A107" s="242" t="s">
        <v>184</v>
      </c>
      <c r="B107" s="173" t="s">
        <v>415</v>
      </c>
      <c r="C107" s="180" t="s">
        <v>11</v>
      </c>
      <c r="D107" s="445">
        <v>600</v>
      </c>
      <c r="E107" s="176"/>
      <c r="F107" s="304"/>
      <c r="G107" s="304"/>
    </row>
    <row r="108" spans="1:7" ht="16.2">
      <c r="A108" s="240" t="s">
        <v>37</v>
      </c>
      <c r="B108" s="205" t="s">
        <v>332</v>
      </c>
      <c r="C108" s="180"/>
      <c r="D108" s="445"/>
      <c r="E108" s="176"/>
      <c r="F108" s="304"/>
      <c r="G108" s="304"/>
    </row>
    <row r="109" spans="1:7" ht="39.6">
      <c r="A109" s="241" t="s">
        <v>25</v>
      </c>
      <c r="B109" s="171" t="s">
        <v>441</v>
      </c>
      <c r="C109" s="180"/>
      <c r="D109" s="445"/>
      <c r="E109" s="176"/>
      <c r="F109" s="304"/>
      <c r="G109" s="304"/>
    </row>
    <row r="110" spans="1:7">
      <c r="A110" s="242" t="s">
        <v>205</v>
      </c>
      <c r="B110" s="173" t="s">
        <v>416</v>
      </c>
      <c r="C110" s="180" t="s">
        <v>11</v>
      </c>
      <c r="D110" s="445">
        <v>120</v>
      </c>
      <c r="E110" s="176"/>
      <c r="F110" s="304"/>
      <c r="G110" s="304"/>
    </row>
    <row r="111" spans="1:7" ht="26.4">
      <c r="A111" s="241" t="s">
        <v>576</v>
      </c>
      <c r="B111" s="173" t="s">
        <v>442</v>
      </c>
      <c r="C111" s="180"/>
      <c r="D111" s="445"/>
      <c r="E111" s="176"/>
      <c r="F111" s="304"/>
      <c r="G111" s="304"/>
    </row>
    <row r="112" spans="1:7">
      <c r="A112" s="242" t="s">
        <v>252</v>
      </c>
      <c r="B112" s="173" t="s">
        <v>215</v>
      </c>
      <c r="C112" s="180" t="s">
        <v>19</v>
      </c>
      <c r="D112" s="445">
        <v>40</v>
      </c>
      <c r="E112" s="176"/>
      <c r="F112" s="304"/>
      <c r="G112" s="304"/>
    </row>
    <row r="113" spans="1:7">
      <c r="A113" s="242" t="s">
        <v>577</v>
      </c>
      <c r="B113" s="173" t="s">
        <v>216</v>
      </c>
      <c r="C113" s="180" t="s">
        <v>19</v>
      </c>
      <c r="D113" s="445">
        <v>40</v>
      </c>
      <c r="E113" s="176"/>
      <c r="F113" s="304"/>
      <c r="G113" s="304"/>
    </row>
    <row r="114" spans="1:7" s="123" customFormat="1" ht="26.4">
      <c r="A114" s="297" t="s">
        <v>642</v>
      </c>
      <c r="B114" s="363" t="s">
        <v>695</v>
      </c>
      <c r="C114" s="296" t="s">
        <v>19</v>
      </c>
      <c r="D114" s="447">
        <v>20</v>
      </c>
      <c r="E114" s="417"/>
      <c r="F114" s="418"/>
      <c r="G114" s="418"/>
    </row>
    <row r="115" spans="1:7" s="123" customFormat="1">
      <c r="A115" s="242"/>
      <c r="B115" s="171"/>
      <c r="C115" s="172"/>
      <c r="D115" s="443"/>
      <c r="E115" s="180"/>
      <c r="F115" s="304"/>
      <c r="G115" s="333"/>
    </row>
    <row r="116" spans="1:7" ht="32.4">
      <c r="A116" s="238" t="s">
        <v>189</v>
      </c>
      <c r="B116" s="163" t="s">
        <v>443</v>
      </c>
      <c r="C116" s="162" t="s">
        <v>253</v>
      </c>
      <c r="D116" s="442">
        <v>16792</v>
      </c>
      <c r="E116" s="230"/>
      <c r="F116" s="328"/>
      <c r="G116" s="329"/>
    </row>
    <row r="117" spans="1:7" ht="16.2">
      <c r="A117" s="239" t="s">
        <v>71</v>
      </c>
      <c r="B117" s="398" t="s">
        <v>199</v>
      </c>
      <c r="C117" s="184"/>
      <c r="D117" s="443"/>
      <c r="E117" s="180"/>
      <c r="F117" s="330"/>
      <c r="G117" s="330"/>
    </row>
    <row r="118" spans="1:7" ht="16.2">
      <c r="A118" s="240">
        <v>1</v>
      </c>
      <c r="B118" s="205" t="s">
        <v>329</v>
      </c>
      <c r="C118" s="180"/>
      <c r="D118" s="443"/>
      <c r="E118" s="180"/>
      <c r="F118" s="305"/>
      <c r="G118" s="305"/>
    </row>
    <row r="119" spans="1:7" s="44" customFormat="1" ht="52.8">
      <c r="A119" s="241" t="s">
        <v>43</v>
      </c>
      <c r="B119" s="167" t="s">
        <v>180</v>
      </c>
      <c r="C119" s="180" t="s">
        <v>28</v>
      </c>
      <c r="D119" s="444">
        <v>3.36</v>
      </c>
      <c r="E119" s="180"/>
      <c r="F119" s="304"/>
      <c r="G119" s="304"/>
    </row>
    <row r="120" spans="1:7" s="2" customFormat="1" ht="16.2">
      <c r="A120" s="240">
        <v>2</v>
      </c>
      <c r="B120" s="205" t="s">
        <v>10</v>
      </c>
      <c r="C120" s="180"/>
      <c r="D120" s="444"/>
      <c r="E120" s="181"/>
      <c r="F120" s="305"/>
      <c r="G120" s="304"/>
    </row>
    <row r="121" spans="1:7" s="44" customFormat="1" ht="92.4">
      <c r="A121" s="241" t="s">
        <v>30</v>
      </c>
      <c r="B121" s="167" t="s">
        <v>438</v>
      </c>
      <c r="C121" s="180" t="s">
        <v>49</v>
      </c>
      <c r="D121" s="444">
        <v>1679</v>
      </c>
      <c r="E121" s="180"/>
      <c r="F121" s="334"/>
      <c r="G121" s="304"/>
    </row>
    <row r="122" spans="1:7" s="44" customFormat="1" ht="17.399999999999999">
      <c r="A122" s="359" t="s">
        <v>5</v>
      </c>
      <c r="B122" s="360" t="s">
        <v>330</v>
      </c>
      <c r="C122" s="296"/>
      <c r="D122" s="437"/>
      <c r="E122" s="296"/>
      <c r="F122" s="313"/>
      <c r="G122" s="304"/>
    </row>
    <row r="123" spans="1:7" s="44" customFormat="1" ht="45.6" customHeight="1">
      <c r="A123" s="359"/>
      <c r="B123" s="298" t="s">
        <v>538</v>
      </c>
      <c r="C123" s="296"/>
      <c r="D123" s="437"/>
      <c r="E123" s="296"/>
      <c r="F123" s="313"/>
      <c r="G123" s="304"/>
    </row>
    <row r="124" spans="1:7">
      <c r="A124" s="361" t="s">
        <v>6</v>
      </c>
      <c r="B124" s="362" t="s">
        <v>219</v>
      </c>
      <c r="C124" s="284"/>
      <c r="D124" s="437"/>
      <c r="E124" s="296"/>
      <c r="F124" s="314"/>
      <c r="G124" s="304"/>
    </row>
    <row r="125" spans="1:7" ht="32.4" customHeight="1">
      <c r="A125" s="297" t="s">
        <v>181</v>
      </c>
      <c r="B125" s="298" t="s">
        <v>539</v>
      </c>
      <c r="C125" s="299"/>
      <c r="D125" s="437"/>
      <c r="E125" s="296"/>
      <c r="F125" s="314"/>
      <c r="G125" s="304"/>
    </row>
    <row r="126" spans="1:7" s="44" customFormat="1" ht="26.4">
      <c r="A126" s="297" t="s">
        <v>182</v>
      </c>
      <c r="B126" s="298" t="s">
        <v>166</v>
      </c>
      <c r="C126" s="299"/>
      <c r="D126" s="437"/>
      <c r="E126" s="296"/>
      <c r="F126" s="314"/>
      <c r="G126" s="304"/>
    </row>
    <row r="127" spans="1:7" ht="26.4">
      <c r="A127" s="297" t="s">
        <v>536</v>
      </c>
      <c r="B127" s="298" t="s">
        <v>174</v>
      </c>
      <c r="C127" s="299"/>
      <c r="D127" s="437"/>
      <c r="E127" s="296"/>
      <c r="F127" s="314"/>
      <c r="G127" s="304"/>
    </row>
    <row r="128" spans="1:7">
      <c r="A128" s="297" t="s">
        <v>537</v>
      </c>
      <c r="B128" s="298" t="s">
        <v>594</v>
      </c>
      <c r="C128" s="299"/>
      <c r="D128" s="437"/>
      <c r="E128" s="296"/>
      <c r="F128" s="314"/>
      <c r="G128" s="304"/>
    </row>
    <row r="129" spans="1:7" s="44" customFormat="1" ht="26.4">
      <c r="A129" s="297" t="s">
        <v>540</v>
      </c>
      <c r="B129" s="298" t="s">
        <v>171</v>
      </c>
      <c r="C129" s="299"/>
      <c r="D129" s="437"/>
      <c r="E129" s="296"/>
      <c r="F129" s="314"/>
      <c r="G129" s="304"/>
    </row>
    <row r="130" spans="1:7" s="300" customFormat="1">
      <c r="A130" s="364">
        <v>1</v>
      </c>
      <c r="B130" s="365" t="s">
        <v>85</v>
      </c>
      <c r="C130" s="308" t="s">
        <v>11</v>
      </c>
      <c r="D130" s="448">
        <v>15110</v>
      </c>
      <c r="E130" s="308"/>
      <c r="F130" s="335"/>
      <c r="G130" s="304"/>
    </row>
    <row r="131" spans="1:7" s="300" customFormat="1">
      <c r="A131" s="364">
        <v>2</v>
      </c>
      <c r="B131" s="365" t="s">
        <v>86</v>
      </c>
      <c r="C131" s="308" t="s">
        <v>11</v>
      </c>
      <c r="D131" s="448">
        <v>275</v>
      </c>
      <c r="E131" s="308"/>
      <c r="F131" s="335"/>
      <c r="G131" s="304"/>
    </row>
    <row r="132" spans="1:7" s="301" customFormat="1" ht="17.399999999999999">
      <c r="A132" s="364">
        <v>3</v>
      </c>
      <c r="B132" s="365" t="s">
        <v>541</v>
      </c>
      <c r="C132" s="308" t="s">
        <v>11</v>
      </c>
      <c r="D132" s="448">
        <v>110</v>
      </c>
      <c r="E132" s="308"/>
      <c r="F132" s="335"/>
      <c r="G132" s="304"/>
    </row>
    <row r="133" spans="1:7" s="301" customFormat="1" ht="17.399999999999999">
      <c r="A133" s="364">
        <v>4</v>
      </c>
      <c r="B133" s="365" t="s">
        <v>337</v>
      </c>
      <c r="C133" s="308" t="s">
        <v>11</v>
      </c>
      <c r="D133" s="448">
        <v>1297</v>
      </c>
      <c r="E133" s="308"/>
      <c r="F133" s="335"/>
      <c r="G133" s="304"/>
    </row>
    <row r="134" spans="1:7" s="124" customFormat="1" ht="16.2">
      <c r="A134" s="240" t="s">
        <v>8</v>
      </c>
      <c r="B134" s="398" t="s">
        <v>54</v>
      </c>
      <c r="C134" s="166"/>
      <c r="D134" s="444"/>
      <c r="E134" s="180"/>
      <c r="F134" s="305"/>
      <c r="G134" s="304"/>
    </row>
    <row r="135" spans="1:7" s="2" customFormat="1" ht="39.6">
      <c r="A135" s="241" t="s">
        <v>76</v>
      </c>
      <c r="B135" s="171" t="s">
        <v>689</v>
      </c>
      <c r="C135" s="186"/>
      <c r="D135" s="446"/>
      <c r="E135" s="229"/>
      <c r="F135" s="304"/>
      <c r="G135" s="304"/>
    </row>
    <row r="136" spans="1:7" s="2" customFormat="1">
      <c r="A136" s="242" t="s">
        <v>183</v>
      </c>
      <c r="B136" s="175" t="s">
        <v>91</v>
      </c>
      <c r="C136" s="177" t="s">
        <v>19</v>
      </c>
      <c r="D136" s="446">
        <v>2</v>
      </c>
      <c r="E136" s="229"/>
      <c r="F136" s="304"/>
      <c r="G136" s="304"/>
    </row>
    <row r="137" spans="1:7" s="2" customFormat="1">
      <c r="A137" s="241" t="s">
        <v>103</v>
      </c>
      <c r="B137" s="187" t="s">
        <v>684</v>
      </c>
      <c r="C137" s="177"/>
      <c r="D137" s="446"/>
      <c r="E137" s="229"/>
      <c r="F137" s="304"/>
      <c r="G137" s="304"/>
    </row>
    <row r="138" spans="1:7" s="2" customFormat="1">
      <c r="A138" s="242" t="s">
        <v>578</v>
      </c>
      <c r="B138" s="175" t="s">
        <v>85</v>
      </c>
      <c r="C138" s="178" t="s">
        <v>19</v>
      </c>
      <c r="D138" s="444">
        <v>13</v>
      </c>
      <c r="E138" s="180"/>
      <c r="F138" s="304"/>
      <c r="G138" s="304"/>
    </row>
    <row r="139" spans="1:7" s="2" customFormat="1">
      <c r="A139" s="242" t="s">
        <v>579</v>
      </c>
      <c r="B139" s="175" t="s">
        <v>88</v>
      </c>
      <c r="C139" s="178" t="s">
        <v>19</v>
      </c>
      <c r="D139" s="444">
        <v>2</v>
      </c>
      <c r="E139" s="180"/>
      <c r="F139" s="304"/>
      <c r="G139" s="304"/>
    </row>
    <row r="140" spans="1:7" s="2" customFormat="1">
      <c r="A140" s="241" t="s">
        <v>580</v>
      </c>
      <c r="B140" s="187" t="s">
        <v>685</v>
      </c>
      <c r="C140" s="177"/>
      <c r="D140" s="444"/>
      <c r="E140" s="180"/>
      <c r="F140" s="304"/>
      <c r="G140" s="304"/>
    </row>
    <row r="141" spans="1:7" s="2" customFormat="1">
      <c r="A141" s="246" t="s">
        <v>347</v>
      </c>
      <c r="B141" s="175" t="s">
        <v>85</v>
      </c>
      <c r="C141" s="178" t="s">
        <v>19</v>
      </c>
      <c r="D141" s="444">
        <v>5</v>
      </c>
      <c r="E141" s="180"/>
      <c r="F141" s="304"/>
      <c r="G141" s="304"/>
    </row>
    <row r="142" spans="1:7" s="2" customFormat="1" ht="39.6">
      <c r="A142" s="241" t="s">
        <v>581</v>
      </c>
      <c r="B142" s="171" t="s">
        <v>445</v>
      </c>
      <c r="C142" s="188"/>
      <c r="D142" s="444"/>
      <c r="E142" s="180"/>
      <c r="F142" s="323"/>
      <c r="G142" s="304"/>
    </row>
    <row r="143" spans="1:7" s="2" customFormat="1">
      <c r="A143" s="242" t="s">
        <v>342</v>
      </c>
      <c r="B143" s="173" t="s">
        <v>201</v>
      </c>
      <c r="C143" s="178" t="s">
        <v>19</v>
      </c>
      <c r="D143" s="444">
        <v>2</v>
      </c>
      <c r="E143" s="180"/>
      <c r="F143" s="304"/>
      <c r="G143" s="304"/>
    </row>
    <row r="144" spans="1:7" s="124" customFormat="1" ht="26.4">
      <c r="A144" s="241" t="s">
        <v>582</v>
      </c>
      <c r="B144" s="171" t="s">
        <v>687</v>
      </c>
      <c r="C144" s="172"/>
      <c r="D144" s="444"/>
      <c r="E144" s="180"/>
      <c r="F144" s="304"/>
      <c r="G144" s="304"/>
    </row>
    <row r="145" spans="1:7" s="124" customFormat="1">
      <c r="A145" s="242" t="s">
        <v>349</v>
      </c>
      <c r="B145" s="171" t="s">
        <v>91</v>
      </c>
      <c r="C145" s="177" t="s">
        <v>19</v>
      </c>
      <c r="D145" s="444">
        <v>2</v>
      </c>
      <c r="E145" s="180"/>
      <c r="F145" s="304"/>
      <c r="G145" s="304"/>
    </row>
    <row r="146" spans="1:7" s="124" customFormat="1">
      <c r="A146" s="242" t="s">
        <v>350</v>
      </c>
      <c r="B146" s="171" t="s">
        <v>90</v>
      </c>
      <c r="C146" s="177" t="s">
        <v>19</v>
      </c>
      <c r="D146" s="444">
        <v>0</v>
      </c>
      <c r="E146" s="180"/>
      <c r="F146" s="304"/>
      <c r="G146" s="304"/>
    </row>
    <row r="147" spans="1:7" s="2" customFormat="1">
      <c r="A147" s="242" t="s">
        <v>583</v>
      </c>
      <c r="B147" s="175" t="s">
        <v>85</v>
      </c>
      <c r="C147" s="177" t="s">
        <v>19</v>
      </c>
      <c r="D147" s="444">
        <v>18</v>
      </c>
      <c r="E147" s="180"/>
      <c r="F147" s="304"/>
      <c r="G147" s="304"/>
    </row>
    <row r="148" spans="1:7" s="44" customFormat="1" ht="17.399999999999999">
      <c r="A148" s="242" t="s">
        <v>584</v>
      </c>
      <c r="B148" s="175" t="s">
        <v>88</v>
      </c>
      <c r="C148" s="177" t="s">
        <v>19</v>
      </c>
      <c r="D148" s="444">
        <v>2</v>
      </c>
      <c r="E148" s="180"/>
      <c r="F148" s="304"/>
      <c r="G148" s="304"/>
    </row>
    <row r="149" spans="1:7" s="2" customFormat="1" ht="39.6">
      <c r="A149" s="241" t="s">
        <v>585</v>
      </c>
      <c r="B149" s="171" t="s">
        <v>698</v>
      </c>
      <c r="C149" s="177" t="s">
        <v>151</v>
      </c>
      <c r="D149" s="444">
        <v>0.502</v>
      </c>
      <c r="E149" s="180"/>
      <c r="F149" s="304"/>
      <c r="G149" s="304"/>
    </row>
    <row r="150" spans="1:7" s="123" customFormat="1" ht="16.2">
      <c r="A150" s="400">
        <v>5</v>
      </c>
      <c r="B150" s="205" t="s">
        <v>172</v>
      </c>
      <c r="C150" s="166"/>
      <c r="D150" s="444"/>
      <c r="E150" s="180"/>
      <c r="F150" s="305"/>
      <c r="G150" s="304"/>
    </row>
    <row r="151" spans="1:7" s="123" customFormat="1" ht="39.6">
      <c r="A151" s="244" t="s">
        <v>32</v>
      </c>
      <c r="B151" s="171" t="s">
        <v>697</v>
      </c>
      <c r="C151" s="178"/>
      <c r="D151" s="445"/>
      <c r="E151" s="176"/>
      <c r="F151" s="332"/>
      <c r="G151" s="304"/>
    </row>
    <row r="152" spans="1:7">
      <c r="A152" s="244" t="s">
        <v>249</v>
      </c>
      <c r="B152" s="182" t="s">
        <v>220</v>
      </c>
      <c r="C152" s="178"/>
      <c r="D152" s="445"/>
      <c r="E152" s="176"/>
      <c r="F152" s="332"/>
      <c r="G152" s="304"/>
    </row>
    <row r="153" spans="1:7">
      <c r="A153" s="245" t="s">
        <v>586</v>
      </c>
      <c r="B153" s="171" t="s">
        <v>91</v>
      </c>
      <c r="C153" s="178" t="s">
        <v>19</v>
      </c>
      <c r="D153" s="445">
        <v>2</v>
      </c>
      <c r="E153" s="176"/>
      <c r="F153" s="332"/>
      <c r="G153" s="304"/>
    </row>
    <row r="154" spans="1:7">
      <c r="A154" s="245" t="s">
        <v>587</v>
      </c>
      <c r="B154" s="189" t="s">
        <v>85</v>
      </c>
      <c r="C154" s="178" t="s">
        <v>19</v>
      </c>
      <c r="D154" s="445">
        <v>18</v>
      </c>
      <c r="E154" s="176"/>
      <c r="F154" s="332"/>
      <c r="G154" s="304"/>
    </row>
    <row r="155" spans="1:7">
      <c r="A155" s="245" t="s">
        <v>588</v>
      </c>
      <c r="B155" s="189" t="s">
        <v>88</v>
      </c>
      <c r="C155" s="178" t="s">
        <v>19</v>
      </c>
      <c r="D155" s="445">
        <v>2</v>
      </c>
      <c r="E155" s="176"/>
      <c r="F155" s="332"/>
      <c r="G155" s="304"/>
    </row>
    <row r="156" spans="1:7" s="123" customFormat="1" ht="16.2">
      <c r="A156" s="240" t="s">
        <v>12</v>
      </c>
      <c r="B156" s="205" t="s">
        <v>214</v>
      </c>
      <c r="C156" s="166"/>
      <c r="D156" s="444"/>
      <c r="E156" s="180"/>
      <c r="F156" s="305"/>
      <c r="G156" s="304"/>
    </row>
    <row r="157" spans="1:7" s="123" customFormat="1" ht="39.6">
      <c r="A157" s="241" t="s">
        <v>13</v>
      </c>
      <c r="B157" s="171" t="s">
        <v>446</v>
      </c>
      <c r="C157" s="177"/>
      <c r="D157" s="444"/>
      <c r="E157" s="180"/>
      <c r="F157" s="304"/>
      <c r="G157" s="304"/>
    </row>
    <row r="158" spans="1:7" s="123" customFormat="1">
      <c r="A158" s="241" t="s">
        <v>175</v>
      </c>
      <c r="B158" s="182" t="s">
        <v>211</v>
      </c>
      <c r="C158" s="177"/>
      <c r="D158" s="444"/>
      <c r="E158" s="180"/>
      <c r="F158" s="304"/>
      <c r="G158" s="304"/>
    </row>
    <row r="159" spans="1:7" s="123" customFormat="1">
      <c r="A159" s="242"/>
      <c r="B159" s="171" t="s">
        <v>212</v>
      </c>
      <c r="C159" s="177" t="s">
        <v>4</v>
      </c>
      <c r="D159" s="444">
        <v>0.5625</v>
      </c>
      <c r="E159" s="180"/>
      <c r="F159" s="304"/>
      <c r="G159" s="304"/>
    </row>
    <row r="160" spans="1:7" s="123" customFormat="1">
      <c r="A160" s="241" t="s">
        <v>176</v>
      </c>
      <c r="B160" s="182" t="s">
        <v>218</v>
      </c>
      <c r="C160" s="177"/>
      <c r="D160" s="444"/>
      <c r="E160" s="180"/>
      <c r="F160" s="304"/>
      <c r="G160" s="304"/>
    </row>
    <row r="161" spans="1:7" s="123" customFormat="1">
      <c r="A161" s="242"/>
      <c r="B161" s="171" t="s">
        <v>213</v>
      </c>
      <c r="C161" s="177" t="s">
        <v>4</v>
      </c>
      <c r="D161" s="444">
        <v>1.0499999999999998</v>
      </c>
      <c r="E161" s="180"/>
      <c r="F161" s="304"/>
      <c r="G161" s="304"/>
    </row>
    <row r="162" spans="1:7" ht="18.75" customHeight="1">
      <c r="A162" s="240" t="s">
        <v>17</v>
      </c>
      <c r="B162" s="205" t="s">
        <v>217</v>
      </c>
      <c r="C162" s="177"/>
      <c r="D162" s="444"/>
      <c r="E162" s="180"/>
      <c r="F162" s="304"/>
      <c r="G162" s="304"/>
    </row>
    <row r="163" spans="1:7" ht="132">
      <c r="A163" s="241" t="s">
        <v>18</v>
      </c>
      <c r="B163" s="173" t="s">
        <v>447</v>
      </c>
      <c r="C163" s="180"/>
      <c r="D163" s="445"/>
      <c r="E163" s="176"/>
      <c r="F163" s="304"/>
      <c r="G163" s="304"/>
    </row>
    <row r="164" spans="1:7" ht="15" customHeight="1">
      <c r="A164" s="242" t="s">
        <v>143</v>
      </c>
      <c r="B164" s="173" t="s">
        <v>222</v>
      </c>
      <c r="C164" s="180" t="s">
        <v>19</v>
      </c>
      <c r="D164" s="445">
        <v>550</v>
      </c>
      <c r="E164" s="176"/>
      <c r="F164" s="304"/>
      <c r="G164" s="304"/>
    </row>
    <row r="165" spans="1:7" ht="15" customHeight="1">
      <c r="A165" s="242" t="s">
        <v>144</v>
      </c>
      <c r="B165" s="173" t="s">
        <v>207</v>
      </c>
      <c r="C165" s="180" t="s">
        <v>19</v>
      </c>
      <c r="D165" s="445">
        <v>20</v>
      </c>
      <c r="E165" s="176"/>
      <c r="F165" s="304"/>
      <c r="G165" s="304"/>
    </row>
    <row r="166" spans="1:7" ht="15" customHeight="1">
      <c r="A166" s="242"/>
      <c r="B166" s="167"/>
      <c r="C166" s="169"/>
      <c r="D166" s="444"/>
      <c r="E166" s="180"/>
      <c r="F166" s="304"/>
      <c r="G166" s="304"/>
    </row>
    <row r="167" spans="1:7" ht="32.4">
      <c r="A167" s="238" t="s">
        <v>190</v>
      </c>
      <c r="B167" s="163" t="s">
        <v>699</v>
      </c>
      <c r="C167" s="162"/>
      <c r="D167" s="442"/>
      <c r="E167" s="230"/>
      <c r="F167" s="328"/>
      <c r="G167" s="329"/>
    </row>
    <row r="168" spans="1:7" ht="39.6">
      <c r="A168" s="429"/>
      <c r="B168" s="278" t="s">
        <v>700</v>
      </c>
      <c r="C168" s="284" t="s">
        <v>53</v>
      </c>
      <c r="D168" s="447">
        <v>1</v>
      </c>
      <c r="E168" s="430"/>
      <c r="F168" s="416"/>
      <c r="G168" s="383"/>
    </row>
    <row r="169" spans="1:7" s="154" customFormat="1" ht="32.4">
      <c r="A169" s="249" t="s">
        <v>191</v>
      </c>
      <c r="B169" s="193" t="s">
        <v>449</v>
      </c>
      <c r="C169" s="338" t="s">
        <v>19</v>
      </c>
      <c r="D169" s="442">
        <v>1</v>
      </c>
      <c r="E169" s="164"/>
      <c r="F169" s="339"/>
      <c r="G169" s="329"/>
    </row>
    <row r="170" spans="1:7">
      <c r="A170" s="247" t="s">
        <v>42</v>
      </c>
      <c r="B170" s="434" t="s">
        <v>701</v>
      </c>
      <c r="C170" s="284" t="s">
        <v>19</v>
      </c>
      <c r="D170" s="447">
        <v>1</v>
      </c>
      <c r="E170" s="176"/>
      <c r="F170" s="304"/>
      <c r="G170" s="304"/>
    </row>
    <row r="171" spans="1:7" ht="16.2">
      <c r="A171" s="241" t="s">
        <v>42</v>
      </c>
      <c r="B171" s="398" t="s">
        <v>356</v>
      </c>
      <c r="C171" s="169"/>
      <c r="D171" s="444"/>
      <c r="E171" s="180"/>
      <c r="F171" s="304"/>
      <c r="G171" s="304"/>
    </row>
    <row r="172" spans="1:7" ht="39.6">
      <c r="A172" s="241"/>
      <c r="B172" s="167" t="s">
        <v>357</v>
      </c>
      <c r="C172" s="169"/>
      <c r="D172" s="444"/>
      <c r="E172" s="180"/>
      <c r="F172" s="304"/>
      <c r="G172" s="304"/>
    </row>
    <row r="173" spans="1:7" ht="39.6">
      <c r="A173" s="241"/>
      <c r="B173" s="278" t="s">
        <v>678</v>
      </c>
      <c r="C173" s="169"/>
      <c r="D173" s="444"/>
      <c r="E173" s="180"/>
      <c r="F173" s="304"/>
      <c r="G173" s="304"/>
    </row>
    <row r="174" spans="1:7">
      <c r="A174" s="241"/>
      <c r="B174" s="167" t="s">
        <v>355</v>
      </c>
      <c r="C174" s="169" t="s">
        <v>49</v>
      </c>
      <c r="D174" s="444">
        <v>25</v>
      </c>
      <c r="E174" s="180"/>
      <c r="F174" s="304"/>
      <c r="G174" s="304"/>
    </row>
    <row r="175" spans="1:7">
      <c r="A175" s="247"/>
      <c r="B175" s="183"/>
      <c r="C175" s="170"/>
      <c r="D175" s="445"/>
      <c r="E175" s="176"/>
      <c r="F175" s="304"/>
      <c r="G175" s="304"/>
    </row>
    <row r="176" spans="1:7" ht="32.4">
      <c r="A176" s="238" t="s">
        <v>192</v>
      </c>
      <c r="B176" s="163" t="s">
        <v>450</v>
      </c>
      <c r="C176" s="162" t="s">
        <v>19</v>
      </c>
      <c r="D176" s="442">
        <v>1</v>
      </c>
      <c r="E176" s="164"/>
      <c r="F176" s="339"/>
      <c r="G176" s="329"/>
    </row>
    <row r="177" spans="1:7" ht="118.8">
      <c r="A177" s="241" t="s">
        <v>42</v>
      </c>
      <c r="B177" s="194" t="s">
        <v>451</v>
      </c>
      <c r="C177" s="166"/>
      <c r="D177" s="444"/>
      <c r="E177" s="180"/>
      <c r="F177" s="305"/>
      <c r="G177" s="305"/>
    </row>
    <row r="178" spans="1:7">
      <c r="A178" s="241" t="s">
        <v>43</v>
      </c>
      <c r="B178" s="227" t="s">
        <v>417</v>
      </c>
      <c r="C178" s="228" t="s">
        <v>19</v>
      </c>
      <c r="D178" s="444">
        <v>1</v>
      </c>
      <c r="E178" s="180"/>
      <c r="F178" s="304"/>
      <c r="G178" s="304"/>
    </row>
    <row r="179" spans="1:7" s="154" customFormat="1" ht="16.2">
      <c r="A179" s="401" t="s">
        <v>71</v>
      </c>
      <c r="B179" s="402" t="s">
        <v>338</v>
      </c>
      <c r="C179" s="195"/>
      <c r="D179" s="449"/>
      <c r="E179" s="231"/>
      <c r="F179" s="305"/>
      <c r="G179" s="304"/>
    </row>
    <row r="180" spans="1:7" s="154" customFormat="1" ht="16.2">
      <c r="A180" s="401">
        <v>2</v>
      </c>
      <c r="B180" s="402" t="s">
        <v>197</v>
      </c>
      <c r="C180" s="196"/>
      <c r="D180" s="449"/>
      <c r="E180" s="196"/>
      <c r="F180" s="304"/>
      <c r="G180" s="304"/>
    </row>
    <row r="181" spans="1:7" s="154" customFormat="1" ht="26.4">
      <c r="A181" s="250">
        <v>2.1</v>
      </c>
      <c r="B181" s="190" t="s">
        <v>339</v>
      </c>
      <c r="C181" s="196"/>
      <c r="D181" s="449"/>
      <c r="E181" s="196"/>
      <c r="F181" s="304"/>
      <c r="G181" s="304"/>
    </row>
    <row r="182" spans="1:7" s="154" customFormat="1">
      <c r="A182" s="251"/>
      <c r="B182" s="197" t="s">
        <v>340</v>
      </c>
      <c r="C182" s="198" t="s">
        <v>4</v>
      </c>
      <c r="D182" s="444">
        <v>171.054675</v>
      </c>
      <c r="E182" s="198"/>
      <c r="F182" s="304"/>
      <c r="G182" s="304"/>
    </row>
    <row r="183" spans="1:7" s="154" customFormat="1" ht="16.2">
      <c r="A183" s="401">
        <v>3</v>
      </c>
      <c r="B183" s="402" t="s">
        <v>83</v>
      </c>
      <c r="C183" s="196"/>
      <c r="D183" s="449"/>
      <c r="E183" s="196"/>
      <c r="F183" s="304"/>
      <c r="G183" s="304"/>
    </row>
    <row r="184" spans="1:7" s="154" customFormat="1">
      <c r="A184" s="252">
        <v>3.1</v>
      </c>
      <c r="B184" s="199" t="s">
        <v>340</v>
      </c>
      <c r="C184" s="200" t="s">
        <v>151</v>
      </c>
      <c r="D184" s="444">
        <v>17.1054675</v>
      </c>
      <c r="E184" s="198"/>
      <c r="F184" s="304"/>
      <c r="G184" s="304"/>
    </row>
    <row r="185" spans="1:7" s="154" customFormat="1" ht="16.2">
      <c r="A185" s="401">
        <v>4</v>
      </c>
      <c r="B185" s="402" t="s">
        <v>54</v>
      </c>
      <c r="C185" s="196"/>
      <c r="D185" s="449"/>
      <c r="E185" s="196"/>
      <c r="F185" s="304"/>
      <c r="G185" s="304"/>
    </row>
    <row r="186" spans="1:7" s="154" customFormat="1" ht="16.2">
      <c r="A186" s="252">
        <v>4.0999999999999996</v>
      </c>
      <c r="B186" s="187" t="s">
        <v>685</v>
      </c>
      <c r="C186" s="196"/>
      <c r="D186" s="449"/>
      <c r="E186" s="196"/>
      <c r="F186" s="304"/>
      <c r="G186" s="304"/>
    </row>
    <row r="187" spans="1:7" s="154" customFormat="1">
      <c r="A187" s="251"/>
      <c r="B187" s="201" t="s">
        <v>90</v>
      </c>
      <c r="C187" s="198" t="s">
        <v>19</v>
      </c>
      <c r="D187" s="444">
        <v>2</v>
      </c>
      <c r="E187" s="232"/>
      <c r="F187" s="304"/>
      <c r="G187" s="304"/>
    </row>
    <row r="188" spans="1:7" s="154" customFormat="1">
      <c r="A188" s="252">
        <v>4.2</v>
      </c>
      <c r="B188" s="187" t="s">
        <v>690</v>
      </c>
      <c r="C188" s="198"/>
      <c r="D188" s="444"/>
      <c r="E188" s="232"/>
      <c r="F188" s="304"/>
      <c r="G188" s="304"/>
    </row>
    <row r="189" spans="1:7" s="154" customFormat="1">
      <c r="A189" s="251"/>
      <c r="B189" s="201" t="s">
        <v>373</v>
      </c>
      <c r="C189" s="198" t="s">
        <v>19</v>
      </c>
      <c r="D189" s="444">
        <v>2</v>
      </c>
      <c r="E189" s="232"/>
      <c r="F189" s="304"/>
      <c r="G189" s="304"/>
    </row>
    <row r="190" spans="1:7" s="154" customFormat="1" ht="26.4">
      <c r="A190" s="252">
        <v>4.3</v>
      </c>
      <c r="B190" s="171" t="s">
        <v>687</v>
      </c>
      <c r="C190" s="198"/>
      <c r="D190" s="444"/>
      <c r="E190" s="232"/>
      <c r="F190" s="304"/>
      <c r="G190" s="304"/>
    </row>
    <row r="191" spans="1:7" s="154" customFormat="1">
      <c r="A191" s="251"/>
      <c r="B191" s="201" t="s">
        <v>341</v>
      </c>
      <c r="C191" s="198" t="s">
        <v>19</v>
      </c>
      <c r="D191" s="444">
        <v>1</v>
      </c>
      <c r="E191" s="232"/>
      <c r="F191" s="304"/>
      <c r="G191" s="304"/>
    </row>
    <row r="192" spans="1:7" s="154" customFormat="1">
      <c r="A192" s="251"/>
      <c r="B192" s="201" t="s">
        <v>90</v>
      </c>
      <c r="C192" s="198" t="s">
        <v>19</v>
      </c>
      <c r="D192" s="444">
        <v>1</v>
      </c>
      <c r="E192" s="232"/>
      <c r="F192" s="304"/>
      <c r="G192" s="304"/>
    </row>
    <row r="193" spans="1:7" s="154" customFormat="1" ht="39.6">
      <c r="A193" s="252">
        <v>4.4000000000000004</v>
      </c>
      <c r="B193" s="171" t="s">
        <v>444</v>
      </c>
      <c r="C193" s="196"/>
      <c r="D193" s="449"/>
      <c r="E193" s="196"/>
      <c r="F193" s="304"/>
      <c r="G193" s="304"/>
    </row>
    <row r="194" spans="1:7" s="154" customFormat="1" ht="26.4">
      <c r="A194" s="252"/>
      <c r="B194" s="174" t="s">
        <v>358</v>
      </c>
      <c r="C194" s="196"/>
      <c r="D194" s="449"/>
      <c r="E194" s="196"/>
      <c r="F194" s="304"/>
      <c r="G194" s="304"/>
    </row>
    <row r="195" spans="1:7" s="154" customFormat="1">
      <c r="A195" s="251" t="s">
        <v>342</v>
      </c>
      <c r="B195" s="201" t="s">
        <v>371</v>
      </c>
      <c r="C195" s="200" t="s">
        <v>11</v>
      </c>
      <c r="D195" s="446">
        <v>60</v>
      </c>
      <c r="E195" s="233"/>
      <c r="F195" s="304"/>
      <c r="G195" s="304"/>
    </row>
    <row r="196" spans="1:7" s="154" customFormat="1">
      <c r="A196" s="251" t="s">
        <v>343</v>
      </c>
      <c r="B196" s="201" t="s">
        <v>374</v>
      </c>
      <c r="C196" s="200" t="s">
        <v>11</v>
      </c>
      <c r="D196" s="446">
        <v>60</v>
      </c>
      <c r="E196" s="233"/>
      <c r="F196" s="304"/>
      <c r="G196" s="304"/>
    </row>
    <row r="197" spans="1:7" s="154" customFormat="1">
      <c r="A197" s="252">
        <v>4.5</v>
      </c>
      <c r="B197" s="202" t="s">
        <v>195</v>
      </c>
      <c r="C197" s="198"/>
      <c r="D197" s="444"/>
      <c r="E197" s="232"/>
      <c r="F197" s="304"/>
      <c r="G197" s="304"/>
    </row>
    <row r="198" spans="1:7" s="154" customFormat="1" ht="39.6">
      <c r="A198" s="252"/>
      <c r="B198" s="192" t="s">
        <v>375</v>
      </c>
      <c r="C198" s="198"/>
      <c r="D198" s="444"/>
      <c r="E198" s="232"/>
      <c r="F198" s="304"/>
      <c r="G198" s="304"/>
    </row>
    <row r="199" spans="1:7" s="154" customFormat="1">
      <c r="A199" s="252"/>
      <c r="B199" s="192" t="s">
        <v>90</v>
      </c>
      <c r="C199" s="198" t="s">
        <v>19</v>
      </c>
      <c r="D199" s="444">
        <v>1</v>
      </c>
      <c r="E199" s="232"/>
      <c r="F199" s="304"/>
      <c r="G199" s="304"/>
    </row>
    <row r="200" spans="1:7" s="154" customFormat="1">
      <c r="A200" s="251"/>
      <c r="B200" s="201" t="s">
        <v>88</v>
      </c>
      <c r="C200" s="198" t="s">
        <v>19</v>
      </c>
      <c r="D200" s="444">
        <v>1</v>
      </c>
      <c r="E200" s="232"/>
      <c r="F200" s="304"/>
      <c r="G200" s="304"/>
    </row>
    <row r="201" spans="1:7" s="154" customFormat="1" ht="16.2">
      <c r="A201" s="401">
        <v>5</v>
      </c>
      <c r="B201" s="402" t="s">
        <v>202</v>
      </c>
      <c r="C201" s="196"/>
      <c r="D201" s="449"/>
      <c r="E201" s="196"/>
      <c r="F201" s="304"/>
      <c r="G201" s="304"/>
    </row>
    <row r="202" spans="1:7" s="154" customFormat="1">
      <c r="A202" s="253">
        <v>5.0999999999999996</v>
      </c>
      <c r="B202" s="199" t="s">
        <v>102</v>
      </c>
      <c r="C202" s="198"/>
      <c r="D202" s="446"/>
      <c r="E202" s="233"/>
      <c r="F202" s="304"/>
      <c r="G202" s="304"/>
    </row>
    <row r="203" spans="1:7" s="154" customFormat="1" ht="52.8">
      <c r="A203" s="250"/>
      <c r="B203" s="203" t="s">
        <v>452</v>
      </c>
      <c r="C203" s="198" t="s">
        <v>52</v>
      </c>
      <c r="D203" s="446">
        <v>1</v>
      </c>
      <c r="E203" s="233"/>
      <c r="F203" s="304"/>
      <c r="G203" s="304"/>
    </row>
    <row r="204" spans="1:7" s="154" customFormat="1" ht="16.2">
      <c r="A204" s="401">
        <v>6</v>
      </c>
      <c r="B204" s="402" t="s">
        <v>128</v>
      </c>
      <c r="C204" s="196"/>
      <c r="D204" s="444"/>
      <c r="E204" s="232"/>
      <c r="F204" s="304"/>
      <c r="G204" s="304"/>
    </row>
    <row r="205" spans="1:7" s="154" customFormat="1">
      <c r="A205" s="252">
        <v>6.1</v>
      </c>
      <c r="B205" s="199" t="s">
        <v>130</v>
      </c>
      <c r="C205" s="198"/>
      <c r="D205" s="445"/>
      <c r="E205" s="200"/>
      <c r="F205" s="304"/>
      <c r="G205" s="304"/>
    </row>
    <row r="206" spans="1:7" s="154" customFormat="1" ht="39.6">
      <c r="A206" s="251"/>
      <c r="B206" s="203" t="s">
        <v>453</v>
      </c>
      <c r="C206" s="198"/>
      <c r="D206" s="445"/>
      <c r="E206" s="200"/>
      <c r="F206" s="304"/>
      <c r="G206" s="304"/>
    </row>
    <row r="207" spans="1:7" s="154" customFormat="1">
      <c r="A207" s="251"/>
      <c r="B207" s="197" t="s">
        <v>341</v>
      </c>
      <c r="C207" s="198" t="s">
        <v>19</v>
      </c>
      <c r="D207" s="445">
        <v>2</v>
      </c>
      <c r="E207" s="200"/>
      <c r="F207" s="304"/>
      <c r="G207" s="304"/>
    </row>
    <row r="208" spans="1:7" s="154" customFormat="1">
      <c r="A208" s="252">
        <v>6.2</v>
      </c>
      <c r="B208" s="199" t="s">
        <v>418</v>
      </c>
      <c r="C208" s="198"/>
      <c r="D208" s="445"/>
      <c r="E208" s="200"/>
      <c r="F208" s="304"/>
      <c r="G208" s="304"/>
    </row>
    <row r="209" spans="1:7" s="154" customFormat="1" ht="26.4">
      <c r="A209" s="251"/>
      <c r="B209" s="204" t="s">
        <v>448</v>
      </c>
      <c r="C209" s="198" t="s">
        <v>19</v>
      </c>
      <c r="D209" s="445">
        <v>1</v>
      </c>
      <c r="E209" s="200"/>
      <c r="F209" s="304"/>
      <c r="G209" s="304"/>
    </row>
    <row r="210" spans="1:7" ht="16.2">
      <c r="A210" s="254"/>
      <c r="B210" s="205"/>
      <c r="C210" s="206"/>
      <c r="D210" s="444"/>
      <c r="E210" s="180"/>
      <c r="F210" s="305"/>
      <c r="G210" s="305"/>
    </row>
    <row r="211" spans="1:7" ht="32.4">
      <c r="A211" s="238" t="s">
        <v>193</v>
      </c>
      <c r="B211" s="163" t="s">
        <v>454</v>
      </c>
      <c r="C211" s="162" t="s">
        <v>19</v>
      </c>
      <c r="D211" s="442">
        <v>1</v>
      </c>
      <c r="E211" s="164"/>
      <c r="F211" s="339"/>
      <c r="G211" s="329"/>
    </row>
    <row r="212" spans="1:7" ht="118.8">
      <c r="A212" s="241" t="s">
        <v>42</v>
      </c>
      <c r="B212" s="194" t="s">
        <v>455</v>
      </c>
      <c r="C212" s="169"/>
      <c r="D212" s="444"/>
      <c r="E212" s="180"/>
      <c r="F212" s="304"/>
      <c r="G212" s="304"/>
    </row>
    <row r="213" spans="1:7">
      <c r="A213" s="241" t="s">
        <v>43</v>
      </c>
      <c r="B213" s="227" t="s">
        <v>376</v>
      </c>
      <c r="C213" s="169" t="s">
        <v>333</v>
      </c>
      <c r="D213" s="444">
        <v>1</v>
      </c>
      <c r="E213" s="180"/>
      <c r="F213" s="304"/>
      <c r="G213" s="304"/>
    </row>
    <row r="214" spans="1:7" s="154" customFormat="1" ht="16.2">
      <c r="A214" s="401" t="s">
        <v>71</v>
      </c>
      <c r="B214" s="402" t="s">
        <v>344</v>
      </c>
      <c r="C214" s="195"/>
      <c r="D214" s="449"/>
      <c r="E214" s="231"/>
      <c r="F214" s="305"/>
      <c r="G214" s="304"/>
    </row>
    <row r="215" spans="1:7" s="154" customFormat="1" ht="16.2">
      <c r="A215" s="401">
        <v>2</v>
      </c>
      <c r="B215" s="402" t="s">
        <v>197</v>
      </c>
      <c r="C215" s="207"/>
      <c r="D215" s="444"/>
      <c r="E215" s="207"/>
      <c r="F215" s="304"/>
      <c r="G215" s="304"/>
    </row>
    <row r="216" spans="1:7" s="154" customFormat="1" ht="26.4">
      <c r="A216" s="255">
        <v>2.1</v>
      </c>
      <c r="B216" s="190" t="s">
        <v>198</v>
      </c>
      <c r="C216" s="207"/>
      <c r="D216" s="444"/>
      <c r="E216" s="207"/>
      <c r="F216" s="304"/>
      <c r="G216" s="304"/>
    </row>
    <row r="217" spans="1:7" s="154" customFormat="1">
      <c r="A217" s="256" t="s">
        <v>224</v>
      </c>
      <c r="B217" s="203" t="s">
        <v>345</v>
      </c>
      <c r="C217" s="207" t="s">
        <v>4</v>
      </c>
      <c r="D217" s="444">
        <v>69.270075000000006</v>
      </c>
      <c r="E217" s="207"/>
      <c r="F217" s="304"/>
      <c r="G217" s="304"/>
    </row>
    <row r="218" spans="1:7" s="154" customFormat="1" ht="16.2">
      <c r="A218" s="401">
        <v>3</v>
      </c>
      <c r="B218" s="402" t="s">
        <v>346</v>
      </c>
      <c r="C218" s="207"/>
      <c r="D218" s="444"/>
      <c r="E218" s="207"/>
      <c r="F218" s="304"/>
      <c r="G218" s="304"/>
    </row>
    <row r="219" spans="1:7" s="154" customFormat="1">
      <c r="A219" s="255"/>
      <c r="B219" s="171" t="s">
        <v>456</v>
      </c>
      <c r="C219" s="207"/>
      <c r="D219" s="444"/>
      <c r="E219" s="207"/>
      <c r="F219" s="304"/>
      <c r="G219" s="304"/>
    </row>
    <row r="220" spans="1:7" s="154" customFormat="1">
      <c r="A220" s="256"/>
      <c r="B220" s="203" t="s">
        <v>345</v>
      </c>
      <c r="C220" s="207" t="s">
        <v>151</v>
      </c>
      <c r="D220" s="444">
        <v>6.9270075000000011</v>
      </c>
      <c r="E220" s="207"/>
      <c r="F220" s="304"/>
      <c r="G220" s="304"/>
    </row>
    <row r="221" spans="1:7" s="154" customFormat="1" ht="16.2">
      <c r="A221" s="401">
        <v>4</v>
      </c>
      <c r="B221" s="402" t="s">
        <v>54</v>
      </c>
      <c r="C221" s="207"/>
      <c r="D221" s="444"/>
      <c r="E221" s="207"/>
      <c r="F221" s="304"/>
      <c r="G221" s="304"/>
    </row>
    <row r="222" spans="1:7" s="154" customFormat="1">
      <c r="A222" s="403">
        <v>4.0999999999999996</v>
      </c>
      <c r="B222" s="171" t="s">
        <v>685</v>
      </c>
      <c r="C222" s="207"/>
      <c r="D222" s="444"/>
      <c r="E222" s="207"/>
      <c r="F222" s="304"/>
      <c r="G222" s="304"/>
    </row>
    <row r="223" spans="1:7" s="154" customFormat="1">
      <c r="A223" s="404"/>
      <c r="B223" s="208" t="s">
        <v>370</v>
      </c>
      <c r="C223" s="207" t="s">
        <v>19</v>
      </c>
      <c r="D223" s="444">
        <v>2</v>
      </c>
      <c r="E223" s="207"/>
      <c r="F223" s="304"/>
      <c r="G223" s="304"/>
    </row>
    <row r="224" spans="1:7" s="154" customFormat="1">
      <c r="A224" s="403">
        <v>4.2</v>
      </c>
      <c r="B224" s="171" t="s">
        <v>684</v>
      </c>
      <c r="C224" s="207"/>
      <c r="D224" s="444"/>
      <c r="E224" s="207"/>
      <c r="F224" s="304"/>
      <c r="G224" s="304"/>
    </row>
    <row r="225" spans="1:7" s="154" customFormat="1">
      <c r="A225" s="404"/>
      <c r="B225" s="201" t="s">
        <v>419</v>
      </c>
      <c r="C225" s="207" t="s">
        <v>19</v>
      </c>
      <c r="D225" s="444">
        <v>2</v>
      </c>
      <c r="E225" s="207"/>
      <c r="F225" s="304"/>
      <c r="G225" s="304"/>
    </row>
    <row r="226" spans="1:7" s="154" customFormat="1" ht="26.4">
      <c r="A226" s="403">
        <v>4.3</v>
      </c>
      <c r="B226" s="171" t="s">
        <v>687</v>
      </c>
      <c r="C226" s="207"/>
      <c r="D226" s="444"/>
      <c r="E226" s="207"/>
      <c r="F226" s="304"/>
      <c r="G226" s="304"/>
    </row>
    <row r="227" spans="1:7" s="154" customFormat="1">
      <c r="A227" s="404" t="s">
        <v>347</v>
      </c>
      <c r="B227" s="201" t="s">
        <v>371</v>
      </c>
      <c r="C227" s="207" t="s">
        <v>1</v>
      </c>
      <c r="D227" s="444">
        <v>1</v>
      </c>
      <c r="E227" s="207"/>
      <c r="F227" s="304"/>
      <c r="G227" s="304"/>
    </row>
    <row r="228" spans="1:7" s="154" customFormat="1">
      <c r="A228" s="404" t="s">
        <v>348</v>
      </c>
      <c r="B228" s="201" t="s">
        <v>419</v>
      </c>
      <c r="C228" s="207" t="s">
        <v>1</v>
      </c>
      <c r="D228" s="444">
        <v>1</v>
      </c>
      <c r="E228" s="207"/>
      <c r="F228" s="304"/>
      <c r="G228" s="304"/>
    </row>
    <row r="229" spans="1:7" s="154" customFormat="1" ht="39.6">
      <c r="A229" s="403">
        <v>4.4000000000000004</v>
      </c>
      <c r="B229" s="171" t="s">
        <v>444</v>
      </c>
      <c r="C229" s="207"/>
      <c r="D229" s="444">
        <v>0</v>
      </c>
      <c r="E229" s="207"/>
      <c r="F229" s="304"/>
      <c r="G229" s="304"/>
    </row>
    <row r="230" spans="1:7" s="154" customFormat="1" ht="26.4">
      <c r="A230" s="403"/>
      <c r="B230" s="174" t="s">
        <v>358</v>
      </c>
      <c r="C230" s="207"/>
      <c r="D230" s="444"/>
      <c r="E230" s="207"/>
      <c r="F230" s="304"/>
      <c r="G230" s="304"/>
    </row>
    <row r="231" spans="1:7" s="154" customFormat="1">
      <c r="A231" s="404" t="s">
        <v>342</v>
      </c>
      <c r="B231" s="201" t="s">
        <v>371</v>
      </c>
      <c r="C231" s="209" t="s">
        <v>11</v>
      </c>
      <c r="D231" s="444">
        <v>30</v>
      </c>
      <c r="E231" s="207"/>
      <c r="F231" s="304"/>
      <c r="G231" s="304"/>
    </row>
    <row r="232" spans="1:7" s="154" customFormat="1">
      <c r="A232" s="404" t="s">
        <v>343</v>
      </c>
      <c r="B232" s="201" t="s">
        <v>372</v>
      </c>
      <c r="C232" s="209" t="s">
        <v>11</v>
      </c>
      <c r="D232" s="444">
        <v>30</v>
      </c>
      <c r="E232" s="207"/>
      <c r="F232" s="304"/>
      <c r="G232" s="304"/>
    </row>
    <row r="233" spans="1:7" s="154" customFormat="1" ht="39.6">
      <c r="A233" s="403">
        <v>4.5</v>
      </c>
      <c r="B233" s="190" t="s">
        <v>702</v>
      </c>
      <c r="C233" s="207"/>
      <c r="D233" s="444"/>
      <c r="E233" s="207"/>
      <c r="F233" s="304"/>
      <c r="G233" s="304"/>
    </row>
    <row r="234" spans="1:7" s="154" customFormat="1">
      <c r="A234" s="404" t="s">
        <v>349</v>
      </c>
      <c r="B234" s="201" t="s">
        <v>420</v>
      </c>
      <c r="C234" s="207" t="s">
        <v>1</v>
      </c>
      <c r="D234" s="444">
        <v>1</v>
      </c>
      <c r="E234" s="207"/>
      <c r="F234" s="304"/>
      <c r="G234" s="304"/>
    </row>
    <row r="235" spans="1:7" s="154" customFormat="1">
      <c r="A235" s="404" t="s">
        <v>350</v>
      </c>
      <c r="B235" s="201" t="s">
        <v>396</v>
      </c>
      <c r="C235" s="207" t="s">
        <v>1</v>
      </c>
      <c r="D235" s="444">
        <v>1</v>
      </c>
      <c r="E235" s="207"/>
      <c r="F235" s="304"/>
      <c r="G235" s="304"/>
    </row>
    <row r="236" spans="1:7" s="154" customFormat="1" ht="16.2">
      <c r="A236" s="401">
        <v>5</v>
      </c>
      <c r="B236" s="402" t="s">
        <v>351</v>
      </c>
      <c r="C236" s="207"/>
      <c r="D236" s="444"/>
      <c r="E236" s="207"/>
      <c r="F236" s="304"/>
      <c r="G236" s="304"/>
    </row>
    <row r="237" spans="1:7" s="154" customFormat="1">
      <c r="A237" s="403">
        <v>5.2</v>
      </c>
      <c r="B237" s="210" t="s">
        <v>352</v>
      </c>
      <c r="C237" s="209"/>
      <c r="D237" s="444"/>
      <c r="E237" s="207"/>
      <c r="F237" s="304"/>
      <c r="G237" s="304"/>
    </row>
    <row r="238" spans="1:7" s="154" customFormat="1" ht="52.8">
      <c r="A238" s="256"/>
      <c r="B238" s="203" t="s">
        <v>457</v>
      </c>
      <c r="C238" s="209" t="s">
        <v>53</v>
      </c>
      <c r="D238" s="444">
        <v>1</v>
      </c>
      <c r="E238" s="207"/>
      <c r="F238" s="304"/>
      <c r="G238" s="304"/>
    </row>
    <row r="239" spans="1:7" s="154" customFormat="1" ht="16.2">
      <c r="A239" s="401">
        <v>6</v>
      </c>
      <c r="B239" s="402" t="s">
        <v>128</v>
      </c>
      <c r="C239" s="207"/>
      <c r="D239" s="444"/>
      <c r="E239" s="207"/>
      <c r="F239" s="304"/>
      <c r="G239" s="304"/>
    </row>
    <row r="240" spans="1:7" s="154" customFormat="1">
      <c r="A240" s="403">
        <v>6.1</v>
      </c>
      <c r="B240" s="199" t="s">
        <v>130</v>
      </c>
      <c r="C240" s="207"/>
      <c r="D240" s="444"/>
      <c r="E240" s="207"/>
      <c r="F240" s="304"/>
      <c r="G240" s="304"/>
    </row>
    <row r="241" spans="1:7" s="154" customFormat="1" ht="39.6">
      <c r="A241" s="256"/>
      <c r="B241" s="203" t="s">
        <v>691</v>
      </c>
      <c r="C241" s="405"/>
      <c r="D241" s="444"/>
      <c r="E241" s="207"/>
      <c r="F241" s="304"/>
      <c r="G241" s="304"/>
    </row>
    <row r="242" spans="1:7" s="154" customFormat="1">
      <c r="A242" s="404" t="s">
        <v>175</v>
      </c>
      <c r="B242" s="203" t="s">
        <v>395</v>
      </c>
      <c r="C242" s="198" t="s">
        <v>19</v>
      </c>
      <c r="D242" s="444">
        <v>1</v>
      </c>
      <c r="E242" s="207"/>
      <c r="F242" s="304"/>
      <c r="G242" s="304"/>
    </row>
    <row r="243" spans="1:7" s="154" customFormat="1">
      <c r="A243" s="404" t="s">
        <v>176</v>
      </c>
      <c r="B243" s="203" t="s">
        <v>394</v>
      </c>
      <c r="C243" s="198" t="s">
        <v>19</v>
      </c>
      <c r="D243" s="444">
        <v>1</v>
      </c>
      <c r="E243" s="207"/>
      <c r="F243" s="304"/>
      <c r="G243" s="304"/>
    </row>
    <row r="244" spans="1:7" s="154" customFormat="1">
      <c r="A244" s="255">
        <v>6.2</v>
      </c>
      <c r="B244" s="210" t="s">
        <v>353</v>
      </c>
      <c r="C244" s="207"/>
      <c r="D244" s="444"/>
      <c r="E244" s="207"/>
      <c r="F244" s="304"/>
      <c r="G244" s="304"/>
    </row>
    <row r="245" spans="1:7" s="154" customFormat="1" ht="26.4">
      <c r="A245" s="404" t="s">
        <v>225</v>
      </c>
      <c r="B245" s="204" t="s">
        <v>448</v>
      </c>
      <c r="C245" s="198" t="s">
        <v>19</v>
      </c>
      <c r="D245" s="444">
        <v>1</v>
      </c>
      <c r="E245" s="207"/>
      <c r="F245" s="304"/>
      <c r="G245" s="304"/>
    </row>
    <row r="246" spans="1:7" ht="16.2">
      <c r="A246" s="254"/>
      <c r="B246" s="205"/>
      <c r="C246" s="206"/>
      <c r="D246" s="444"/>
      <c r="E246" s="180"/>
      <c r="F246" s="305"/>
      <c r="G246" s="305"/>
    </row>
    <row r="247" spans="1:7" ht="32.4">
      <c r="A247" s="238" t="s">
        <v>589</v>
      </c>
      <c r="B247" s="163" t="s">
        <v>703</v>
      </c>
      <c r="C247" s="162" t="s">
        <v>19</v>
      </c>
      <c r="D247" s="442">
        <v>1</v>
      </c>
      <c r="E247" s="164"/>
      <c r="F247" s="339"/>
      <c r="G247" s="329"/>
    </row>
    <row r="248" spans="1:7" ht="18.75" customHeight="1">
      <c r="A248" s="257">
        <v>1</v>
      </c>
      <c r="B248" s="182" t="s">
        <v>243</v>
      </c>
      <c r="C248" s="473" t="s">
        <v>429</v>
      </c>
      <c r="D248" s="475" t="s">
        <v>430</v>
      </c>
      <c r="E248" s="478"/>
      <c r="F248" s="481"/>
      <c r="G248" s="474"/>
    </row>
    <row r="249" spans="1:7" ht="52.8">
      <c r="A249" s="257">
        <v>1.1000000000000001</v>
      </c>
      <c r="B249" s="173" t="s">
        <v>359</v>
      </c>
      <c r="C249" s="473"/>
      <c r="D249" s="476"/>
      <c r="E249" s="479"/>
      <c r="F249" s="482"/>
      <c r="G249" s="474"/>
    </row>
    <row r="250" spans="1:7" ht="18.75" customHeight="1">
      <c r="A250" s="257">
        <v>2</v>
      </c>
      <c r="B250" s="182" t="s">
        <v>237</v>
      </c>
      <c r="C250" s="473"/>
      <c r="D250" s="476"/>
      <c r="E250" s="479"/>
      <c r="F250" s="482"/>
      <c r="G250" s="474"/>
    </row>
    <row r="251" spans="1:7" ht="46.95" customHeight="1">
      <c r="A251" s="257">
        <v>2.1</v>
      </c>
      <c r="B251" s="171" t="s">
        <v>460</v>
      </c>
      <c r="C251" s="473"/>
      <c r="D251" s="476"/>
      <c r="E251" s="479"/>
      <c r="F251" s="482"/>
      <c r="G251" s="474"/>
    </row>
    <row r="252" spans="1:7" ht="18.75" customHeight="1">
      <c r="A252" s="258" t="s">
        <v>224</v>
      </c>
      <c r="B252" s="171" t="s">
        <v>247</v>
      </c>
      <c r="C252" s="473"/>
      <c r="D252" s="476"/>
      <c r="E252" s="479"/>
      <c r="F252" s="482"/>
      <c r="G252" s="474"/>
    </row>
    <row r="253" spans="1:7" ht="52.8">
      <c r="A253" s="257">
        <v>2.2000000000000002</v>
      </c>
      <c r="B253" s="171" t="s">
        <v>464</v>
      </c>
      <c r="C253" s="473"/>
      <c r="D253" s="476"/>
      <c r="E253" s="479"/>
      <c r="F253" s="482"/>
      <c r="G253" s="474"/>
    </row>
    <row r="254" spans="1:7" ht="18.75" customHeight="1">
      <c r="A254" s="258" t="s">
        <v>246</v>
      </c>
      <c r="B254" s="171" t="s">
        <v>421</v>
      </c>
      <c r="C254" s="473"/>
      <c r="D254" s="476"/>
      <c r="E254" s="479"/>
      <c r="F254" s="482"/>
      <c r="G254" s="474"/>
    </row>
    <row r="255" spans="1:7" ht="18.75" customHeight="1">
      <c r="A255" s="257">
        <v>3</v>
      </c>
      <c r="B255" s="182" t="s">
        <v>238</v>
      </c>
      <c r="C255" s="473"/>
      <c r="D255" s="476"/>
      <c r="E255" s="479"/>
      <c r="F255" s="482"/>
      <c r="G255" s="474"/>
    </row>
    <row r="256" spans="1:7" ht="26.4">
      <c r="A256" s="260">
        <v>3.1</v>
      </c>
      <c r="B256" s="171" t="s">
        <v>461</v>
      </c>
      <c r="C256" s="473"/>
      <c r="D256" s="476"/>
      <c r="E256" s="479"/>
      <c r="F256" s="482"/>
      <c r="G256" s="474"/>
    </row>
    <row r="257" spans="1:10" ht="18.75" customHeight="1">
      <c r="A257" s="257">
        <v>4</v>
      </c>
      <c r="B257" s="182" t="s">
        <v>244</v>
      </c>
      <c r="C257" s="473"/>
      <c r="D257" s="476"/>
      <c r="E257" s="479"/>
      <c r="F257" s="482"/>
      <c r="G257" s="474"/>
    </row>
    <row r="258" spans="1:10" ht="79.2">
      <c r="A258" s="260">
        <v>4.0999999999999996</v>
      </c>
      <c r="B258" s="171" t="s">
        <v>462</v>
      </c>
      <c r="C258" s="473"/>
      <c r="D258" s="476"/>
      <c r="E258" s="479"/>
      <c r="F258" s="482"/>
      <c r="G258" s="474"/>
    </row>
    <row r="259" spans="1:10" ht="18.75" customHeight="1">
      <c r="A259" s="261">
        <v>5</v>
      </c>
      <c r="B259" s="182" t="s">
        <v>239</v>
      </c>
      <c r="C259" s="473"/>
      <c r="D259" s="476"/>
      <c r="E259" s="479"/>
      <c r="F259" s="482"/>
      <c r="G259" s="474"/>
    </row>
    <row r="260" spans="1:10" ht="26.4">
      <c r="A260" s="261">
        <v>5.0999999999999996</v>
      </c>
      <c r="B260" s="173" t="s">
        <v>465</v>
      </c>
      <c r="C260" s="473"/>
      <c r="D260" s="476"/>
      <c r="E260" s="479"/>
      <c r="F260" s="482"/>
      <c r="G260" s="474"/>
    </row>
    <row r="261" spans="1:10" ht="18.75" customHeight="1">
      <c r="A261" s="260" t="s">
        <v>249</v>
      </c>
      <c r="B261" s="173" t="s">
        <v>247</v>
      </c>
      <c r="C261" s="473"/>
      <c r="D261" s="476"/>
      <c r="E261" s="479"/>
      <c r="F261" s="482"/>
      <c r="G261" s="474"/>
    </row>
    <row r="262" spans="1:10" ht="26.4">
      <c r="A262" s="261">
        <v>5.2</v>
      </c>
      <c r="B262" s="173" t="s">
        <v>466</v>
      </c>
      <c r="C262" s="473"/>
      <c r="D262" s="476"/>
      <c r="E262" s="479"/>
      <c r="F262" s="482"/>
      <c r="G262" s="474"/>
    </row>
    <row r="263" spans="1:10" ht="18.75" customHeight="1">
      <c r="A263" s="260" t="s">
        <v>250</v>
      </c>
      <c r="B263" s="173" t="s">
        <v>247</v>
      </c>
      <c r="C263" s="473"/>
      <c r="D263" s="476"/>
      <c r="E263" s="479"/>
      <c r="F263" s="482"/>
      <c r="G263" s="474"/>
    </row>
    <row r="264" spans="1:10" ht="26.4">
      <c r="A264" s="261">
        <v>5.3</v>
      </c>
      <c r="B264" s="212" t="s">
        <v>463</v>
      </c>
      <c r="C264" s="473"/>
      <c r="D264" s="476"/>
      <c r="E264" s="479"/>
      <c r="F264" s="482"/>
      <c r="G264" s="474"/>
    </row>
    <row r="265" spans="1:10" ht="18.75" customHeight="1">
      <c r="A265" s="260" t="s">
        <v>251</v>
      </c>
      <c r="B265" s="173" t="s">
        <v>247</v>
      </c>
      <c r="C265" s="473"/>
      <c r="D265" s="476"/>
      <c r="E265" s="479"/>
      <c r="F265" s="482"/>
      <c r="G265" s="474"/>
    </row>
    <row r="266" spans="1:10" ht="18.75" customHeight="1">
      <c r="A266" s="262" t="s">
        <v>12</v>
      </c>
      <c r="B266" s="213" t="s">
        <v>245</v>
      </c>
      <c r="C266" s="473"/>
      <c r="D266" s="476"/>
      <c r="E266" s="479"/>
      <c r="F266" s="482"/>
      <c r="G266" s="474"/>
    </row>
    <row r="267" spans="1:10" ht="52.8">
      <c r="A267" s="263" t="s">
        <v>13</v>
      </c>
      <c r="B267" s="171" t="s">
        <v>467</v>
      </c>
      <c r="C267" s="473"/>
      <c r="D267" s="477"/>
      <c r="E267" s="480"/>
      <c r="F267" s="483"/>
      <c r="G267" s="474"/>
    </row>
    <row r="268" spans="1:10">
      <c r="A268" s="242"/>
      <c r="B268" s="167"/>
      <c r="C268" s="169"/>
      <c r="D268" s="444"/>
      <c r="E268" s="180"/>
      <c r="F268" s="304"/>
      <c r="G268" s="304"/>
    </row>
    <row r="269" spans="1:10" ht="32.4">
      <c r="A269" s="238" t="s">
        <v>327</v>
      </c>
      <c r="B269" s="163" t="s">
        <v>468</v>
      </c>
      <c r="C269" s="162"/>
      <c r="D269" s="450"/>
      <c r="E269" s="164"/>
      <c r="F269" s="339"/>
      <c r="G269" s="329"/>
    </row>
    <row r="270" spans="1:10" ht="39.6">
      <c r="A270" s="241" t="s">
        <v>42</v>
      </c>
      <c r="B270" s="167" t="s">
        <v>696</v>
      </c>
      <c r="C270" s="169"/>
      <c r="D270" s="444"/>
      <c r="E270" s="180"/>
      <c r="F270" s="304"/>
      <c r="G270" s="304"/>
    </row>
    <row r="271" spans="1:10">
      <c r="A271" s="242"/>
      <c r="B271" s="214" t="s">
        <v>422</v>
      </c>
      <c r="C271" s="169" t="s">
        <v>19</v>
      </c>
      <c r="D271" s="444">
        <v>2</v>
      </c>
      <c r="E271" s="180"/>
      <c r="F271" s="304"/>
      <c r="G271" s="304"/>
      <c r="I271" s="377"/>
      <c r="J271" s="377"/>
    </row>
    <row r="272" spans="1:10">
      <c r="A272" s="242"/>
      <c r="B272" s="214"/>
      <c r="C272" s="169"/>
      <c r="D272" s="444"/>
      <c r="E272" s="180"/>
      <c r="F272" s="304"/>
      <c r="G272" s="304"/>
      <c r="I272" s="377"/>
    </row>
    <row r="273" spans="1:7" ht="32.4">
      <c r="A273" s="238" t="s">
        <v>328</v>
      </c>
      <c r="B273" s="163" t="s">
        <v>469</v>
      </c>
      <c r="C273" s="162" t="s">
        <v>19</v>
      </c>
      <c r="D273" s="442">
        <v>1</v>
      </c>
      <c r="E273" s="164"/>
      <c r="F273" s="339"/>
      <c r="G273" s="329"/>
    </row>
    <row r="274" spans="1:7" ht="16.2">
      <c r="A274" s="241" t="s">
        <v>42</v>
      </c>
      <c r="B274" s="205" t="s">
        <v>330</v>
      </c>
      <c r="C274" s="166"/>
      <c r="D274" s="444"/>
      <c r="E274" s="180"/>
      <c r="F274" s="305"/>
      <c r="G274" s="305"/>
    </row>
    <row r="275" spans="1:7" ht="26.4">
      <c r="A275" s="242" t="s">
        <v>43</v>
      </c>
      <c r="B275" s="171" t="s">
        <v>470</v>
      </c>
      <c r="C275" s="176" t="s">
        <v>11</v>
      </c>
      <c r="D275" s="444">
        <v>50</v>
      </c>
      <c r="E275" s="314"/>
      <c r="F275" s="314"/>
      <c r="G275" s="304"/>
    </row>
    <row r="276" spans="1:7" ht="26.4">
      <c r="A276" s="254" t="s">
        <v>45</v>
      </c>
      <c r="B276" s="171" t="s">
        <v>432</v>
      </c>
      <c r="C276" s="169" t="s">
        <v>19</v>
      </c>
      <c r="D276" s="444">
        <v>1</v>
      </c>
      <c r="E276" s="314"/>
      <c r="F276" s="314"/>
      <c r="G276" s="304"/>
    </row>
    <row r="277" spans="1:7" ht="39.6">
      <c r="A277" s="242" t="s">
        <v>75</v>
      </c>
      <c r="B277" s="171" t="s">
        <v>471</v>
      </c>
      <c r="C277" s="176" t="s">
        <v>11</v>
      </c>
      <c r="D277" s="444">
        <v>300</v>
      </c>
      <c r="E277" s="314"/>
      <c r="F277" s="314"/>
      <c r="G277" s="304"/>
    </row>
    <row r="278" spans="1:7">
      <c r="A278" s="243" t="s">
        <v>640</v>
      </c>
      <c r="B278" s="298" t="s">
        <v>639</v>
      </c>
      <c r="C278" s="406" t="s">
        <v>19</v>
      </c>
      <c r="D278" s="437">
        <v>1</v>
      </c>
      <c r="E278" s="304"/>
      <c r="F278" s="314"/>
      <c r="G278" s="304"/>
    </row>
    <row r="279" spans="1:7" s="47" customFormat="1">
      <c r="A279" s="242"/>
      <c r="B279" s="167"/>
      <c r="C279" s="169"/>
      <c r="D279" s="444"/>
      <c r="E279" s="180"/>
      <c r="F279" s="304"/>
      <c r="G279" s="304"/>
    </row>
    <row r="280" spans="1:7" ht="16.2">
      <c r="A280" s="238" t="s">
        <v>223</v>
      </c>
      <c r="B280" s="163" t="s">
        <v>257</v>
      </c>
      <c r="C280" s="215"/>
      <c r="D280" s="451"/>
      <c r="E280" s="234"/>
      <c r="F280" s="328"/>
      <c r="G280" s="329"/>
    </row>
    <row r="281" spans="1:7" s="149" customFormat="1">
      <c r="A281" s="366" t="s">
        <v>42</v>
      </c>
      <c r="B281" s="216" t="s">
        <v>431</v>
      </c>
      <c r="C281" s="217"/>
      <c r="D281" s="444"/>
      <c r="E281" s="180"/>
      <c r="F281" s="304"/>
      <c r="G281" s="304"/>
    </row>
    <row r="282" spans="1:7" ht="52.8">
      <c r="A282" s="310" t="s">
        <v>43</v>
      </c>
      <c r="B282" s="218" t="s">
        <v>424</v>
      </c>
      <c r="C282" s="217"/>
      <c r="D282" s="444"/>
      <c r="E282" s="180"/>
      <c r="F282" s="314"/>
      <c r="G282" s="314"/>
    </row>
    <row r="283" spans="1:7">
      <c r="A283" s="310" t="s">
        <v>44</v>
      </c>
      <c r="B283" s="218" t="s">
        <v>423</v>
      </c>
      <c r="C283" s="217" t="s">
        <v>1</v>
      </c>
      <c r="D283" s="444">
        <v>2</v>
      </c>
      <c r="E283" s="314"/>
      <c r="F283" s="314"/>
      <c r="G283" s="304"/>
    </row>
    <row r="284" spans="1:7">
      <c r="A284" s="310" t="s">
        <v>248</v>
      </c>
      <c r="B284" s="218" t="s">
        <v>679</v>
      </c>
      <c r="C284" s="219" t="s">
        <v>1</v>
      </c>
      <c r="D284" s="446">
        <v>2</v>
      </c>
      <c r="E284" s="313"/>
      <c r="F284" s="314"/>
      <c r="G284" s="304"/>
    </row>
    <row r="285" spans="1:7" s="154" customFormat="1">
      <c r="A285" s="310" t="s">
        <v>704</v>
      </c>
      <c r="B285" s="218" t="s">
        <v>425</v>
      </c>
      <c r="C285" s="219" t="s">
        <v>1</v>
      </c>
      <c r="D285" s="446">
        <v>2</v>
      </c>
      <c r="E285" s="313"/>
      <c r="F285" s="314"/>
      <c r="G285" s="304"/>
    </row>
    <row r="286" spans="1:7" s="154" customFormat="1">
      <c r="A286" s="310" t="s">
        <v>379</v>
      </c>
      <c r="B286" s="218" t="s">
        <v>390</v>
      </c>
      <c r="C286" s="219" t="s">
        <v>1</v>
      </c>
      <c r="D286" s="446">
        <v>4</v>
      </c>
      <c r="E286" s="313"/>
      <c r="F286" s="314"/>
      <c r="G286" s="304"/>
    </row>
    <row r="287" spans="1:7" s="154" customFormat="1">
      <c r="A287" s="310" t="s">
        <v>380</v>
      </c>
      <c r="B287" s="218" t="s">
        <v>680</v>
      </c>
      <c r="C287" s="219" t="s">
        <v>1</v>
      </c>
      <c r="D287" s="446">
        <v>2</v>
      </c>
      <c r="E287" s="313"/>
      <c r="F287" s="314"/>
      <c r="G287" s="304"/>
    </row>
    <row r="288" spans="1:7" s="154" customFormat="1">
      <c r="A288" s="310" t="s">
        <v>381</v>
      </c>
      <c r="B288" s="218" t="s">
        <v>427</v>
      </c>
      <c r="C288" s="219" t="s">
        <v>1</v>
      </c>
      <c r="D288" s="446">
        <v>2</v>
      </c>
      <c r="E288" s="313"/>
      <c r="F288" s="314"/>
      <c r="G288" s="304"/>
    </row>
    <row r="289" spans="1:7" s="154" customFormat="1">
      <c r="A289" s="310" t="s">
        <v>382</v>
      </c>
      <c r="B289" s="311" t="s">
        <v>590</v>
      </c>
      <c r="C289" s="312" t="s">
        <v>1</v>
      </c>
      <c r="D289" s="452">
        <v>2</v>
      </c>
      <c r="E289" s="313"/>
      <c r="F289" s="314"/>
      <c r="G289" s="304"/>
    </row>
    <row r="290" spans="1:7" s="154" customFormat="1">
      <c r="A290" s="310"/>
      <c r="B290" s="218"/>
      <c r="C290" s="219"/>
      <c r="D290" s="446"/>
      <c r="E290" s="313"/>
      <c r="F290" s="314"/>
      <c r="G290" s="304"/>
    </row>
    <row r="291" spans="1:7" s="154" customFormat="1">
      <c r="A291" s="310"/>
      <c r="B291" s="216" t="s">
        <v>387</v>
      </c>
      <c r="C291" s="219"/>
      <c r="D291" s="446"/>
      <c r="E291" s="313"/>
      <c r="F291" s="314"/>
      <c r="G291" s="304"/>
    </row>
    <row r="292" spans="1:7" s="154" customFormat="1" ht="52.8">
      <c r="A292" s="367" t="s">
        <v>45</v>
      </c>
      <c r="B292" s="218" t="s">
        <v>472</v>
      </c>
      <c r="C292" s="219"/>
      <c r="D292" s="446"/>
      <c r="E292" s="313"/>
      <c r="F292" s="314"/>
      <c r="G292" s="304"/>
    </row>
    <row r="293" spans="1:7" s="154" customFormat="1">
      <c r="A293" s="310" t="s">
        <v>203</v>
      </c>
      <c r="B293" s="218" t="s">
        <v>426</v>
      </c>
      <c r="C293" s="219" t="s">
        <v>1</v>
      </c>
      <c r="D293" s="446">
        <v>1</v>
      </c>
      <c r="E293" s="313"/>
      <c r="F293" s="314"/>
      <c r="G293" s="304"/>
    </row>
    <row r="294" spans="1:7" s="154" customFormat="1">
      <c r="A294" s="310"/>
      <c r="B294" s="218"/>
      <c r="C294" s="219"/>
      <c r="D294" s="446"/>
      <c r="E294" s="313"/>
      <c r="F294" s="314"/>
      <c r="G294" s="304"/>
    </row>
    <row r="295" spans="1:7" s="154" customFormat="1">
      <c r="A295" s="407" t="s">
        <v>595</v>
      </c>
      <c r="B295" s="187" t="s">
        <v>690</v>
      </c>
      <c r="C295" s="172"/>
      <c r="D295" s="444"/>
      <c r="E295" s="314"/>
      <c r="F295" s="314"/>
      <c r="G295" s="304"/>
    </row>
    <row r="296" spans="1:7">
      <c r="A296" s="408" t="s">
        <v>30</v>
      </c>
      <c r="B296" s="171" t="s">
        <v>334</v>
      </c>
      <c r="C296" s="217" t="s">
        <v>1</v>
      </c>
      <c r="D296" s="444">
        <v>17</v>
      </c>
      <c r="E296" s="314"/>
      <c r="F296" s="314"/>
      <c r="G296" s="304"/>
    </row>
    <row r="297" spans="1:7">
      <c r="A297" s="408" t="s">
        <v>596</v>
      </c>
      <c r="B297" s="171" t="s">
        <v>179</v>
      </c>
      <c r="C297" s="217" t="s">
        <v>1</v>
      </c>
      <c r="D297" s="444">
        <v>4</v>
      </c>
      <c r="E297" s="314"/>
      <c r="F297" s="314"/>
      <c r="G297" s="304"/>
    </row>
    <row r="298" spans="1:7">
      <c r="A298" s="408" t="s">
        <v>597</v>
      </c>
      <c r="B298" s="171" t="s">
        <v>88</v>
      </c>
      <c r="C298" s="217" t="s">
        <v>1</v>
      </c>
      <c r="D298" s="444">
        <v>11</v>
      </c>
      <c r="E298" s="314"/>
      <c r="F298" s="314"/>
      <c r="G298" s="304"/>
    </row>
    <row r="299" spans="1:7">
      <c r="A299" s="408" t="s">
        <v>598</v>
      </c>
      <c r="B299" s="220" t="s">
        <v>377</v>
      </c>
      <c r="C299" s="172" t="s">
        <v>19</v>
      </c>
      <c r="D299" s="444">
        <v>7</v>
      </c>
      <c r="E299" s="314"/>
      <c r="F299" s="314"/>
      <c r="G299" s="304"/>
    </row>
    <row r="300" spans="1:7" ht="39.6">
      <c r="A300" s="368">
        <v>3</v>
      </c>
      <c r="B300" s="171" t="s">
        <v>692</v>
      </c>
      <c r="C300" s="191"/>
      <c r="D300" s="446"/>
      <c r="E300" s="313"/>
      <c r="F300" s="313"/>
      <c r="G300" s="304"/>
    </row>
    <row r="301" spans="1:7" s="148" customFormat="1">
      <c r="A301" s="310">
        <v>3.1</v>
      </c>
      <c r="B301" s="171" t="s">
        <v>334</v>
      </c>
      <c r="C301" s="217" t="s">
        <v>1</v>
      </c>
      <c r="D301" s="446">
        <v>8</v>
      </c>
      <c r="E301" s="313"/>
      <c r="F301" s="313"/>
      <c r="G301" s="304"/>
    </row>
    <row r="302" spans="1:7" s="148" customFormat="1">
      <c r="A302" s="310">
        <v>3.2</v>
      </c>
      <c r="B302" s="171" t="s">
        <v>179</v>
      </c>
      <c r="C302" s="217" t="s">
        <v>1</v>
      </c>
      <c r="D302" s="446">
        <v>2</v>
      </c>
      <c r="E302" s="313"/>
      <c r="F302" s="313"/>
      <c r="G302" s="304"/>
    </row>
    <row r="303" spans="1:7" s="148" customFormat="1">
      <c r="A303" s="310">
        <v>3.3</v>
      </c>
      <c r="B303" s="171" t="s">
        <v>88</v>
      </c>
      <c r="C303" s="217" t="s">
        <v>1</v>
      </c>
      <c r="D303" s="446">
        <v>4</v>
      </c>
      <c r="E303" s="313"/>
      <c r="F303" s="313"/>
      <c r="G303" s="304"/>
    </row>
    <row r="304" spans="1:7" s="148" customFormat="1">
      <c r="A304" s="408" t="s">
        <v>599</v>
      </c>
      <c r="B304" s="220" t="s">
        <v>377</v>
      </c>
      <c r="C304" s="172" t="s">
        <v>19</v>
      </c>
      <c r="D304" s="444">
        <v>2</v>
      </c>
      <c r="E304" s="314"/>
      <c r="F304" s="314"/>
      <c r="G304" s="304"/>
    </row>
    <row r="305" spans="1:7" ht="26.4">
      <c r="A305" s="407" t="s">
        <v>600</v>
      </c>
      <c r="B305" s="171" t="s">
        <v>687</v>
      </c>
      <c r="C305" s="172"/>
      <c r="D305" s="444"/>
      <c r="E305" s="314"/>
      <c r="F305" s="314"/>
      <c r="G305" s="304"/>
    </row>
    <row r="306" spans="1:7">
      <c r="A306" s="408" t="s">
        <v>76</v>
      </c>
      <c r="B306" s="171" t="s">
        <v>334</v>
      </c>
      <c r="C306" s="217" t="s">
        <v>1</v>
      </c>
      <c r="D306" s="444">
        <v>25</v>
      </c>
      <c r="E306" s="314"/>
      <c r="F306" s="314"/>
      <c r="G306" s="304"/>
    </row>
    <row r="307" spans="1:7">
      <c r="A307" s="408" t="s">
        <v>103</v>
      </c>
      <c r="B307" s="171" t="s">
        <v>179</v>
      </c>
      <c r="C307" s="217" t="s">
        <v>1</v>
      </c>
      <c r="D307" s="444">
        <v>6</v>
      </c>
      <c r="E307" s="314"/>
      <c r="F307" s="314"/>
      <c r="G307" s="304"/>
    </row>
    <row r="308" spans="1:7">
      <c r="A308" s="408" t="s">
        <v>580</v>
      </c>
      <c r="B308" s="171" t="s">
        <v>88</v>
      </c>
      <c r="C308" s="217" t="s">
        <v>1</v>
      </c>
      <c r="D308" s="444">
        <v>15</v>
      </c>
      <c r="E308" s="314"/>
      <c r="F308" s="314"/>
      <c r="G308" s="304"/>
    </row>
    <row r="309" spans="1:7">
      <c r="A309" s="408" t="s">
        <v>581</v>
      </c>
      <c r="B309" s="171" t="s">
        <v>377</v>
      </c>
      <c r="C309" s="172" t="s">
        <v>19</v>
      </c>
      <c r="D309" s="444">
        <v>9</v>
      </c>
      <c r="E309" s="314"/>
      <c r="F309" s="314"/>
      <c r="G309" s="304"/>
    </row>
    <row r="310" spans="1:7" ht="39.6">
      <c r="A310" s="407" t="s">
        <v>601</v>
      </c>
      <c r="B310" s="192" t="s">
        <v>705</v>
      </c>
      <c r="C310" s="172"/>
      <c r="D310" s="444"/>
      <c r="E310" s="314"/>
      <c r="F310" s="314"/>
      <c r="G310" s="304"/>
    </row>
    <row r="311" spans="1:7">
      <c r="A311" s="408" t="s">
        <v>32</v>
      </c>
      <c r="B311" s="171" t="s">
        <v>383</v>
      </c>
      <c r="C311" s="217" t="s">
        <v>1</v>
      </c>
      <c r="D311" s="444">
        <v>24</v>
      </c>
      <c r="E311" s="314"/>
      <c r="F311" s="314"/>
      <c r="G311" s="304"/>
    </row>
    <row r="312" spans="1:7">
      <c r="A312" s="408" t="s">
        <v>33</v>
      </c>
      <c r="B312" s="171" t="s">
        <v>393</v>
      </c>
      <c r="C312" s="217" t="s">
        <v>1</v>
      </c>
      <c r="D312" s="444">
        <v>6</v>
      </c>
      <c r="E312" s="314"/>
      <c r="F312" s="314"/>
      <c r="G312" s="304"/>
    </row>
    <row r="313" spans="1:7">
      <c r="A313" s="408" t="s">
        <v>136</v>
      </c>
      <c r="B313" s="171" t="s">
        <v>391</v>
      </c>
      <c r="C313" s="217" t="s">
        <v>1</v>
      </c>
      <c r="D313" s="444">
        <v>15</v>
      </c>
      <c r="E313" s="314"/>
      <c r="F313" s="314"/>
      <c r="G313" s="304"/>
    </row>
    <row r="314" spans="1:7">
      <c r="A314" s="408" t="s">
        <v>137</v>
      </c>
      <c r="B314" s="171" t="s">
        <v>378</v>
      </c>
      <c r="C314" s="172" t="s">
        <v>19</v>
      </c>
      <c r="D314" s="444">
        <v>9</v>
      </c>
      <c r="E314" s="314"/>
      <c r="F314" s="314"/>
      <c r="G314" s="304"/>
    </row>
    <row r="315" spans="1:7" ht="39.6">
      <c r="A315" s="369" t="s">
        <v>602</v>
      </c>
      <c r="B315" s="171" t="s">
        <v>693</v>
      </c>
      <c r="C315" s="211"/>
      <c r="D315" s="446"/>
      <c r="E315" s="313"/>
      <c r="F315" s="314"/>
      <c r="G315" s="304"/>
    </row>
    <row r="316" spans="1:7">
      <c r="A316" s="370" t="s">
        <v>13</v>
      </c>
      <c r="B316" s="171" t="s">
        <v>334</v>
      </c>
      <c r="C316" s="217" t="s">
        <v>1</v>
      </c>
      <c r="D316" s="446">
        <v>2</v>
      </c>
      <c r="E316" s="313"/>
      <c r="F316" s="314"/>
      <c r="G316" s="304"/>
    </row>
    <row r="317" spans="1:7">
      <c r="A317" s="370" t="s">
        <v>240</v>
      </c>
      <c r="B317" s="171" t="s">
        <v>179</v>
      </c>
      <c r="C317" s="217" t="s">
        <v>1</v>
      </c>
      <c r="D317" s="446">
        <v>1</v>
      </c>
      <c r="E317" s="313"/>
      <c r="F317" s="314"/>
      <c r="G317" s="304"/>
    </row>
    <row r="318" spans="1:7">
      <c r="A318" s="371" t="s">
        <v>551</v>
      </c>
      <c r="B318" s="174" t="s">
        <v>377</v>
      </c>
      <c r="C318" s="211" t="s">
        <v>1</v>
      </c>
      <c r="D318" s="445">
        <v>1</v>
      </c>
      <c r="E318" s="315"/>
      <c r="F318" s="314"/>
      <c r="G318" s="304"/>
    </row>
    <row r="319" spans="1:7" ht="26.4">
      <c r="A319" s="372" t="s">
        <v>17</v>
      </c>
      <c r="B319" s="174" t="s">
        <v>473</v>
      </c>
      <c r="C319" s="211" t="s">
        <v>1</v>
      </c>
      <c r="D319" s="445">
        <v>1</v>
      </c>
      <c r="E319" s="315"/>
      <c r="F319" s="314"/>
      <c r="G319" s="304"/>
    </row>
    <row r="320" spans="1:7" ht="26.4">
      <c r="A320" s="372" t="s">
        <v>21</v>
      </c>
      <c r="B320" s="174" t="s">
        <v>458</v>
      </c>
      <c r="C320" s="211" t="s">
        <v>1</v>
      </c>
      <c r="D320" s="445">
        <v>1</v>
      </c>
      <c r="E320" s="315"/>
      <c r="F320" s="314"/>
      <c r="G320" s="304"/>
    </row>
    <row r="321" spans="1:7" ht="26.4">
      <c r="A321" s="372" t="s">
        <v>34</v>
      </c>
      <c r="B321" s="174" t="s">
        <v>459</v>
      </c>
      <c r="C321" s="211" t="s">
        <v>1</v>
      </c>
      <c r="D321" s="445">
        <v>1</v>
      </c>
      <c r="E321" s="315"/>
      <c r="F321" s="314"/>
      <c r="G321" s="304"/>
    </row>
    <row r="322" spans="1:7">
      <c r="A322" s="373"/>
      <c r="B322" s="222"/>
      <c r="C322" s="221"/>
      <c r="D322" s="453"/>
      <c r="E322" s="316"/>
      <c r="F322" s="316"/>
      <c r="G322" s="304"/>
    </row>
    <row r="323" spans="1:7">
      <c r="A323" s="367">
        <v>10</v>
      </c>
      <c r="B323" s="223" t="s">
        <v>388</v>
      </c>
      <c r="C323" s="211"/>
      <c r="D323" s="445"/>
      <c r="E323" s="315"/>
      <c r="F323" s="314"/>
      <c r="G323" s="304"/>
    </row>
    <row r="324" spans="1:7" s="154" customFormat="1" ht="145.19999999999999">
      <c r="A324" s="374">
        <v>10.1</v>
      </c>
      <c r="B324" s="185" t="s">
        <v>474</v>
      </c>
      <c r="C324" s="376"/>
      <c r="D324" s="453"/>
      <c r="E324" s="316"/>
      <c r="F324" s="316"/>
      <c r="G324" s="304"/>
    </row>
    <row r="325" spans="1:7" s="154" customFormat="1">
      <c r="A325" s="375" t="s">
        <v>205</v>
      </c>
      <c r="B325" s="185" t="s">
        <v>389</v>
      </c>
      <c r="C325" s="224" t="s">
        <v>53</v>
      </c>
      <c r="D325" s="453">
        <v>2</v>
      </c>
      <c r="E325" s="316"/>
      <c r="F325" s="316"/>
      <c r="G325" s="304"/>
    </row>
    <row r="326" spans="1:7" s="154" customFormat="1">
      <c r="A326" s="264"/>
      <c r="B326" s="185"/>
      <c r="C326" s="224"/>
      <c r="D326" s="453"/>
      <c r="E326" s="235"/>
      <c r="F326" s="336"/>
      <c r="G326" s="304"/>
    </row>
    <row r="327" spans="1:7" s="154" customFormat="1" ht="16.2">
      <c r="A327" s="238" t="s">
        <v>319</v>
      </c>
      <c r="B327" s="163" t="s">
        <v>258</v>
      </c>
      <c r="C327" s="162" t="s">
        <v>53</v>
      </c>
      <c r="D327" s="442">
        <v>1</v>
      </c>
      <c r="E327" s="341"/>
      <c r="F327" s="339"/>
      <c r="G327" s="340"/>
    </row>
    <row r="328" spans="1:7" s="149" customFormat="1">
      <c r="A328" s="257">
        <v>1</v>
      </c>
      <c r="B328" s="223" t="s">
        <v>259</v>
      </c>
      <c r="C328" s="285"/>
      <c r="D328" s="454"/>
      <c r="E328" s="176"/>
      <c r="F328" s="304"/>
      <c r="G328" s="304"/>
    </row>
    <row r="329" spans="1:7">
      <c r="A329" s="257">
        <v>1.1000000000000001</v>
      </c>
      <c r="B329" s="223" t="s">
        <v>260</v>
      </c>
      <c r="C329" s="285" t="s">
        <v>429</v>
      </c>
      <c r="D329" s="455">
        <v>1</v>
      </c>
      <c r="E329" s="317"/>
      <c r="F329" s="318"/>
      <c r="G329" s="304"/>
    </row>
    <row r="330" spans="1:7" ht="132">
      <c r="A330" s="257" t="s">
        <v>44</v>
      </c>
      <c r="B330" s="174" t="s">
        <v>261</v>
      </c>
      <c r="C330" s="285"/>
      <c r="D330" s="455"/>
      <c r="E330" s="317"/>
      <c r="F330" s="318"/>
      <c r="G330" s="304"/>
    </row>
    <row r="331" spans="1:7">
      <c r="A331" s="257">
        <v>2</v>
      </c>
      <c r="B331" s="223" t="s">
        <v>262</v>
      </c>
      <c r="C331" s="285"/>
      <c r="D331" s="455"/>
      <c r="E331" s="317"/>
      <c r="F331" s="318"/>
      <c r="G331" s="304"/>
    </row>
    <row r="332" spans="1:7">
      <c r="A332" s="257">
        <v>2.1</v>
      </c>
      <c r="B332" s="223" t="s">
        <v>263</v>
      </c>
      <c r="C332" s="285"/>
      <c r="D332" s="455"/>
      <c r="E332" s="317"/>
      <c r="F332" s="318"/>
      <c r="G332" s="304"/>
    </row>
    <row r="333" spans="1:7" ht="79.2">
      <c r="A333" s="257" t="s">
        <v>224</v>
      </c>
      <c r="B333" s="174" t="s">
        <v>264</v>
      </c>
      <c r="C333" s="285" t="s">
        <v>429</v>
      </c>
      <c r="D333" s="455">
        <v>1</v>
      </c>
      <c r="E333" s="317"/>
      <c r="F333" s="318"/>
      <c r="G333" s="304"/>
    </row>
    <row r="334" spans="1:7" ht="52.8">
      <c r="A334" s="257" t="s">
        <v>265</v>
      </c>
      <c r="B334" s="174" t="s">
        <v>475</v>
      </c>
      <c r="C334" s="285" t="s">
        <v>429</v>
      </c>
      <c r="D334" s="455">
        <v>1</v>
      </c>
      <c r="E334" s="317"/>
      <c r="F334" s="318"/>
      <c r="G334" s="304"/>
    </row>
    <row r="335" spans="1:7">
      <c r="A335" s="257">
        <v>3</v>
      </c>
      <c r="B335" s="223" t="s">
        <v>266</v>
      </c>
      <c r="C335" s="285"/>
      <c r="D335" s="455"/>
      <c r="E335" s="317"/>
      <c r="F335" s="318"/>
      <c r="G335" s="304"/>
    </row>
    <row r="336" spans="1:7" ht="52.8">
      <c r="A336" s="258">
        <v>3.1</v>
      </c>
      <c r="B336" s="174" t="s">
        <v>476</v>
      </c>
      <c r="C336" s="285"/>
      <c r="D336" s="455"/>
      <c r="E336" s="317"/>
      <c r="F336" s="318"/>
      <c r="G336" s="304"/>
    </row>
    <row r="337" spans="1:7">
      <c r="A337" s="258" t="s">
        <v>181</v>
      </c>
      <c r="B337" s="174" t="s">
        <v>267</v>
      </c>
      <c r="C337" s="285" t="s">
        <v>429</v>
      </c>
      <c r="D337" s="455">
        <v>1</v>
      </c>
      <c r="E337" s="317"/>
      <c r="F337" s="318"/>
      <c r="G337" s="304"/>
    </row>
    <row r="338" spans="1:7">
      <c r="A338" s="257">
        <v>4</v>
      </c>
      <c r="B338" s="174" t="s">
        <v>477</v>
      </c>
      <c r="C338" s="285" t="s">
        <v>429</v>
      </c>
      <c r="D338" s="455">
        <v>1</v>
      </c>
      <c r="E338" s="317"/>
      <c r="F338" s="318"/>
      <c r="G338" s="304"/>
    </row>
    <row r="339" spans="1:7">
      <c r="A339" s="257">
        <v>5</v>
      </c>
      <c r="B339" s="223" t="s">
        <v>268</v>
      </c>
      <c r="C339" s="285"/>
      <c r="D339" s="455"/>
      <c r="E339" s="317"/>
      <c r="F339" s="318"/>
      <c r="G339" s="304"/>
    </row>
    <row r="340" spans="1:7" ht="52.8">
      <c r="A340" s="265">
        <v>5.0999999999999996</v>
      </c>
      <c r="B340" s="174" t="s">
        <v>478</v>
      </c>
      <c r="C340" s="285" t="s">
        <v>429</v>
      </c>
      <c r="D340" s="455">
        <v>1</v>
      </c>
      <c r="E340" s="317"/>
      <c r="F340" s="318"/>
      <c r="G340" s="304"/>
    </row>
    <row r="341" spans="1:7" ht="26.4">
      <c r="A341" s="265">
        <v>5.2</v>
      </c>
      <c r="B341" s="174" t="s">
        <v>269</v>
      </c>
      <c r="C341" s="285" t="s">
        <v>429</v>
      </c>
      <c r="D341" s="455">
        <v>1</v>
      </c>
      <c r="E341" s="317"/>
      <c r="F341" s="318"/>
      <c r="G341" s="304"/>
    </row>
    <row r="342" spans="1:7">
      <c r="A342" s="257">
        <v>5</v>
      </c>
      <c r="B342" s="223" t="s">
        <v>270</v>
      </c>
      <c r="C342" s="285"/>
      <c r="D342" s="455"/>
      <c r="E342" s="317"/>
      <c r="F342" s="318"/>
      <c r="G342" s="304"/>
    </row>
    <row r="343" spans="1:7" ht="39.6">
      <c r="A343" s="257">
        <v>6.1</v>
      </c>
      <c r="B343" s="174" t="s">
        <v>271</v>
      </c>
      <c r="C343" s="285"/>
      <c r="D343" s="455"/>
      <c r="E343" s="317"/>
      <c r="F343" s="318"/>
      <c r="G343" s="304"/>
    </row>
    <row r="344" spans="1:7">
      <c r="A344" s="258" t="s">
        <v>175</v>
      </c>
      <c r="B344" s="174" t="s">
        <v>272</v>
      </c>
      <c r="C344" s="285" t="s">
        <v>429</v>
      </c>
      <c r="D344" s="455">
        <v>1</v>
      </c>
      <c r="E344" s="317"/>
      <c r="F344" s="318"/>
      <c r="G344" s="304"/>
    </row>
    <row r="345" spans="1:7">
      <c r="A345" s="258" t="s">
        <v>176</v>
      </c>
      <c r="B345" s="174" t="s">
        <v>273</v>
      </c>
      <c r="C345" s="285" t="s">
        <v>429</v>
      </c>
      <c r="D345" s="455">
        <v>1</v>
      </c>
      <c r="E345" s="317"/>
      <c r="F345" s="318"/>
      <c r="G345" s="304"/>
    </row>
    <row r="346" spans="1:7" ht="26.4">
      <c r="A346" s="257">
        <v>6.2</v>
      </c>
      <c r="B346" s="174" t="s">
        <v>274</v>
      </c>
      <c r="C346" s="285"/>
      <c r="D346" s="455"/>
      <c r="E346" s="317"/>
      <c r="F346" s="318"/>
      <c r="G346" s="304"/>
    </row>
    <row r="347" spans="1:7">
      <c r="A347" s="258" t="s">
        <v>225</v>
      </c>
      <c r="B347" s="174" t="s">
        <v>275</v>
      </c>
      <c r="C347" s="285"/>
      <c r="D347" s="455"/>
      <c r="E347" s="317"/>
      <c r="F347" s="318"/>
      <c r="G347" s="304"/>
    </row>
    <row r="348" spans="1:7">
      <c r="A348" s="258" t="s">
        <v>226</v>
      </c>
      <c r="B348" s="174" t="s">
        <v>276</v>
      </c>
      <c r="C348" s="285"/>
      <c r="D348" s="455"/>
      <c r="E348" s="317"/>
      <c r="F348" s="318"/>
      <c r="G348" s="304"/>
    </row>
    <row r="349" spans="1:7">
      <c r="A349" s="258" t="s">
        <v>227</v>
      </c>
      <c r="B349" s="174" t="s">
        <v>277</v>
      </c>
      <c r="C349" s="285"/>
      <c r="D349" s="455"/>
      <c r="E349" s="317"/>
      <c r="F349" s="318"/>
      <c r="G349" s="304"/>
    </row>
    <row r="350" spans="1:7">
      <c r="A350" s="257">
        <v>7</v>
      </c>
      <c r="B350" s="223" t="s">
        <v>278</v>
      </c>
      <c r="C350" s="285"/>
      <c r="D350" s="455"/>
      <c r="E350" s="317"/>
      <c r="F350" s="318"/>
      <c r="G350" s="304"/>
    </row>
    <row r="351" spans="1:7" ht="52.8">
      <c r="A351" s="258">
        <v>7.1</v>
      </c>
      <c r="B351" s="174" t="s">
        <v>279</v>
      </c>
      <c r="C351" s="285" t="s">
        <v>429</v>
      </c>
      <c r="D351" s="455">
        <v>1</v>
      </c>
      <c r="E351" s="317"/>
      <c r="F351" s="318"/>
      <c r="G351" s="304"/>
    </row>
    <row r="352" spans="1:7" ht="26.4">
      <c r="A352" s="258">
        <v>7.2</v>
      </c>
      <c r="B352" s="174" t="s">
        <v>280</v>
      </c>
      <c r="C352" s="285" t="s">
        <v>429</v>
      </c>
      <c r="D352" s="455">
        <v>1</v>
      </c>
      <c r="E352" s="317"/>
      <c r="F352" s="318"/>
      <c r="G352" s="304"/>
    </row>
    <row r="353" spans="1:7" ht="26.4">
      <c r="A353" s="258">
        <v>7.3</v>
      </c>
      <c r="B353" s="174" t="s">
        <v>281</v>
      </c>
      <c r="C353" s="285" t="s">
        <v>429</v>
      </c>
      <c r="D353" s="455">
        <v>1</v>
      </c>
      <c r="E353" s="317"/>
      <c r="F353" s="318"/>
      <c r="G353" s="304"/>
    </row>
    <row r="354" spans="1:7">
      <c r="A354" s="257">
        <v>8</v>
      </c>
      <c r="B354" s="223" t="s">
        <v>282</v>
      </c>
      <c r="C354" s="285"/>
      <c r="D354" s="455"/>
      <c r="E354" s="317"/>
      <c r="F354" s="318"/>
      <c r="G354" s="304"/>
    </row>
    <row r="355" spans="1:7" ht="132">
      <c r="A355" s="258">
        <v>8.1</v>
      </c>
      <c r="B355" s="174" t="s">
        <v>360</v>
      </c>
      <c r="C355" s="285" t="s">
        <v>429</v>
      </c>
      <c r="D355" s="455">
        <v>1</v>
      </c>
      <c r="E355" s="317"/>
      <c r="F355" s="318"/>
      <c r="G355" s="304"/>
    </row>
    <row r="356" spans="1:7" ht="132">
      <c r="A356" s="258">
        <v>8.1999999999999993</v>
      </c>
      <c r="B356" s="174" t="s">
        <v>283</v>
      </c>
      <c r="C356" s="285" t="s">
        <v>429</v>
      </c>
      <c r="D356" s="455">
        <v>1</v>
      </c>
      <c r="E356" s="317"/>
      <c r="F356" s="318"/>
      <c r="G356" s="304"/>
    </row>
    <row r="357" spans="1:7">
      <c r="A357" s="257">
        <v>9</v>
      </c>
      <c r="B357" s="223" t="s">
        <v>284</v>
      </c>
      <c r="C357" s="285" t="s">
        <v>429</v>
      </c>
      <c r="D357" s="455">
        <v>1</v>
      </c>
      <c r="E357" s="317"/>
      <c r="F357" s="318"/>
      <c r="G357" s="304"/>
    </row>
    <row r="358" spans="1:7" ht="158.4">
      <c r="A358" s="265">
        <v>9.1</v>
      </c>
      <c r="B358" s="174" t="s">
        <v>285</v>
      </c>
      <c r="C358" s="285"/>
      <c r="D358" s="455"/>
      <c r="E358" s="317"/>
      <c r="F358" s="318"/>
      <c r="G358" s="304"/>
    </row>
    <row r="359" spans="1:7">
      <c r="A359" s="258" t="s">
        <v>184</v>
      </c>
      <c r="B359" s="174" t="s">
        <v>286</v>
      </c>
      <c r="C359" s="285" t="s">
        <v>429</v>
      </c>
      <c r="D359" s="455">
        <v>1</v>
      </c>
      <c r="E359" s="317"/>
      <c r="F359" s="318"/>
      <c r="G359" s="304"/>
    </row>
    <row r="360" spans="1:7">
      <c r="A360" s="266">
        <v>10</v>
      </c>
      <c r="B360" s="223" t="s">
        <v>287</v>
      </c>
      <c r="C360" s="285"/>
      <c r="D360" s="455"/>
      <c r="E360" s="317"/>
      <c r="F360" s="318"/>
      <c r="G360" s="304"/>
    </row>
    <row r="361" spans="1:7" ht="39.6">
      <c r="A361" s="258">
        <v>10.1</v>
      </c>
      <c r="B361" s="174" t="s">
        <v>288</v>
      </c>
      <c r="C361" s="287"/>
      <c r="D361" s="455"/>
      <c r="E361" s="317"/>
      <c r="F361" s="318"/>
      <c r="G361" s="304"/>
    </row>
    <row r="362" spans="1:7">
      <c r="A362" s="258" t="s">
        <v>205</v>
      </c>
      <c r="B362" s="174" t="s">
        <v>289</v>
      </c>
      <c r="C362" s="285" t="s">
        <v>429</v>
      </c>
      <c r="D362" s="455">
        <v>1</v>
      </c>
      <c r="E362" s="317"/>
      <c r="F362" s="318"/>
      <c r="G362" s="304"/>
    </row>
    <row r="363" spans="1:7">
      <c r="A363" s="258" t="s">
        <v>206</v>
      </c>
      <c r="B363" s="174" t="s">
        <v>290</v>
      </c>
      <c r="C363" s="285" t="s">
        <v>429</v>
      </c>
      <c r="D363" s="455">
        <v>1</v>
      </c>
      <c r="E363" s="317"/>
      <c r="F363" s="318"/>
      <c r="G363" s="304"/>
    </row>
    <row r="364" spans="1:7">
      <c r="A364" s="258" t="s">
        <v>208</v>
      </c>
      <c r="B364" s="174" t="s">
        <v>291</v>
      </c>
      <c r="C364" s="285" t="s">
        <v>429</v>
      </c>
      <c r="D364" s="455">
        <v>1</v>
      </c>
      <c r="E364" s="317"/>
      <c r="F364" s="318"/>
      <c r="G364" s="304"/>
    </row>
    <row r="365" spans="1:7">
      <c r="A365" s="258" t="s">
        <v>209</v>
      </c>
      <c r="B365" s="174" t="s">
        <v>292</v>
      </c>
      <c r="C365" s="285" t="s">
        <v>429</v>
      </c>
      <c r="D365" s="455">
        <v>1</v>
      </c>
      <c r="E365" s="317"/>
      <c r="F365" s="318"/>
      <c r="G365" s="304"/>
    </row>
    <row r="366" spans="1:7">
      <c r="A366" s="258" t="s">
        <v>210</v>
      </c>
      <c r="B366" s="174" t="s">
        <v>293</v>
      </c>
      <c r="C366" s="285" t="s">
        <v>429</v>
      </c>
      <c r="D366" s="455">
        <v>1</v>
      </c>
      <c r="E366" s="317"/>
      <c r="F366" s="318"/>
      <c r="G366" s="304"/>
    </row>
    <row r="367" spans="1:7" ht="39.6">
      <c r="A367" s="257">
        <v>11</v>
      </c>
      <c r="B367" s="174" t="s">
        <v>294</v>
      </c>
      <c r="C367" s="287"/>
      <c r="D367" s="455"/>
      <c r="E367" s="317"/>
      <c r="F367" s="318"/>
      <c r="G367" s="304"/>
    </row>
    <row r="368" spans="1:7">
      <c r="A368" s="265">
        <v>11.1</v>
      </c>
      <c r="B368" s="174" t="s">
        <v>295</v>
      </c>
      <c r="C368" s="285" t="s">
        <v>429</v>
      </c>
      <c r="D368" s="455">
        <v>1</v>
      </c>
      <c r="E368" s="317"/>
      <c r="F368" s="318"/>
      <c r="G368" s="304"/>
    </row>
    <row r="369" spans="1:7">
      <c r="A369" s="265">
        <v>11.2</v>
      </c>
      <c r="B369" s="174" t="s">
        <v>296</v>
      </c>
      <c r="C369" s="285" t="s">
        <v>429</v>
      </c>
      <c r="D369" s="455">
        <v>1</v>
      </c>
      <c r="E369" s="317"/>
      <c r="F369" s="318"/>
      <c r="G369" s="304"/>
    </row>
    <row r="370" spans="1:7">
      <c r="A370" s="265">
        <v>11.3</v>
      </c>
      <c r="B370" s="174" t="s">
        <v>297</v>
      </c>
      <c r="C370" s="285" t="s">
        <v>429</v>
      </c>
      <c r="D370" s="455">
        <v>1</v>
      </c>
      <c r="E370" s="317"/>
      <c r="F370" s="318"/>
      <c r="G370" s="304"/>
    </row>
    <row r="371" spans="1:7">
      <c r="A371" s="267">
        <v>12</v>
      </c>
      <c r="B371" s="223" t="s">
        <v>298</v>
      </c>
      <c r="C371" s="285"/>
      <c r="D371" s="455"/>
      <c r="E371" s="317"/>
      <c r="F371" s="318"/>
      <c r="G371" s="304"/>
    </row>
    <row r="372" spans="1:7" ht="26.4">
      <c r="A372" s="248">
        <v>12.1</v>
      </c>
      <c r="B372" s="174" t="s">
        <v>299</v>
      </c>
      <c r="C372" s="285"/>
      <c r="D372" s="455"/>
      <c r="E372" s="317"/>
      <c r="F372" s="318"/>
      <c r="G372" s="304"/>
    </row>
    <row r="373" spans="1:7">
      <c r="A373" s="265" t="s">
        <v>228</v>
      </c>
      <c r="B373" s="174" t="s">
        <v>300</v>
      </c>
      <c r="C373" s="285" t="s">
        <v>429</v>
      </c>
      <c r="D373" s="455">
        <v>1</v>
      </c>
      <c r="E373" s="317"/>
      <c r="F373" s="318"/>
      <c r="G373" s="304"/>
    </row>
    <row r="374" spans="1:7">
      <c r="A374" s="257">
        <v>13</v>
      </c>
      <c r="B374" s="223" t="s">
        <v>301</v>
      </c>
      <c r="C374" s="285"/>
      <c r="D374" s="455"/>
      <c r="E374" s="317"/>
      <c r="F374" s="318"/>
      <c r="G374" s="304"/>
    </row>
    <row r="375" spans="1:7" ht="52.8">
      <c r="A375" s="258">
        <v>13.1</v>
      </c>
      <c r="B375" s="174" t="s">
        <v>302</v>
      </c>
      <c r="C375" s="285" t="s">
        <v>429</v>
      </c>
      <c r="D375" s="455">
        <v>1</v>
      </c>
      <c r="E375" s="317"/>
      <c r="F375" s="318"/>
      <c r="G375" s="304"/>
    </row>
    <row r="376" spans="1:7" ht="26.4">
      <c r="A376" s="258">
        <v>13.2</v>
      </c>
      <c r="B376" s="174" t="s">
        <v>280</v>
      </c>
      <c r="C376" s="285" t="s">
        <v>429</v>
      </c>
      <c r="D376" s="455">
        <v>1</v>
      </c>
      <c r="E376" s="317"/>
      <c r="F376" s="318"/>
      <c r="G376" s="304"/>
    </row>
    <row r="377" spans="1:7" ht="26.4">
      <c r="A377" s="258">
        <v>13.3</v>
      </c>
      <c r="B377" s="174" t="s">
        <v>281</v>
      </c>
      <c r="C377" s="285" t="s">
        <v>429</v>
      </c>
      <c r="D377" s="455">
        <v>1</v>
      </c>
      <c r="E377" s="317"/>
      <c r="F377" s="318"/>
      <c r="G377" s="304"/>
    </row>
    <row r="378" spans="1:7">
      <c r="A378" s="259" t="s">
        <v>229</v>
      </c>
      <c r="B378" s="174" t="s">
        <v>479</v>
      </c>
      <c r="C378" s="285" t="s">
        <v>429</v>
      </c>
      <c r="D378" s="455">
        <v>1</v>
      </c>
      <c r="E378" s="317"/>
      <c r="F378" s="318"/>
      <c r="G378" s="304"/>
    </row>
    <row r="379" spans="1:7" ht="39.6">
      <c r="A379" s="259" t="s">
        <v>230</v>
      </c>
      <c r="B379" s="225" t="s">
        <v>361</v>
      </c>
      <c r="C379" s="285"/>
      <c r="D379" s="455"/>
      <c r="E379" s="317"/>
      <c r="F379" s="318"/>
      <c r="G379" s="304"/>
    </row>
    <row r="380" spans="1:7">
      <c r="A380" s="268" t="s">
        <v>231</v>
      </c>
      <c r="B380" s="226" t="s">
        <v>303</v>
      </c>
      <c r="C380" s="288" t="s">
        <v>304</v>
      </c>
      <c r="D380" s="456"/>
      <c r="E380" s="319"/>
      <c r="F380" s="318"/>
      <c r="G380" s="304"/>
    </row>
    <row r="381" spans="1:7">
      <c r="A381" s="268" t="s">
        <v>305</v>
      </c>
      <c r="B381" s="226" t="s">
        <v>306</v>
      </c>
      <c r="C381" s="285" t="s">
        <v>429</v>
      </c>
      <c r="D381" s="455">
        <v>1</v>
      </c>
      <c r="E381" s="319"/>
      <c r="F381" s="318"/>
      <c r="G381" s="304"/>
    </row>
    <row r="382" spans="1:7" ht="66">
      <c r="A382" s="269">
        <v>14.2</v>
      </c>
      <c r="B382" s="225" t="s">
        <v>362</v>
      </c>
      <c r="C382" s="288"/>
      <c r="D382" s="456"/>
      <c r="E382" s="319"/>
      <c r="F382" s="318"/>
      <c r="G382" s="304"/>
    </row>
    <row r="383" spans="1:7">
      <c r="A383" s="268" t="s">
        <v>232</v>
      </c>
      <c r="B383" s="226" t="s">
        <v>307</v>
      </c>
      <c r="C383" s="288"/>
      <c r="D383" s="456"/>
      <c r="E383" s="319"/>
      <c r="F383" s="318"/>
      <c r="G383" s="304"/>
    </row>
    <row r="384" spans="1:7">
      <c r="A384" s="268" t="s">
        <v>233</v>
      </c>
      <c r="B384" s="226" t="s">
        <v>306</v>
      </c>
      <c r="C384" s="285" t="s">
        <v>429</v>
      </c>
      <c r="D384" s="455">
        <v>1</v>
      </c>
      <c r="E384" s="319"/>
      <c r="F384" s="318"/>
      <c r="G384" s="304"/>
    </row>
    <row r="385" spans="1:7" ht="52.8">
      <c r="A385" s="269">
        <v>14.3</v>
      </c>
      <c r="B385" s="225" t="s">
        <v>363</v>
      </c>
      <c r="C385" s="288"/>
      <c r="D385" s="456"/>
      <c r="E385" s="319"/>
      <c r="F385" s="318"/>
      <c r="G385" s="304"/>
    </row>
    <row r="386" spans="1:7">
      <c r="A386" s="268" t="s">
        <v>234</v>
      </c>
      <c r="B386" s="226" t="s">
        <v>306</v>
      </c>
      <c r="C386" s="285" t="s">
        <v>429</v>
      </c>
      <c r="D386" s="455">
        <v>1</v>
      </c>
      <c r="E386" s="319"/>
      <c r="F386" s="318"/>
      <c r="G386" s="304"/>
    </row>
    <row r="387" spans="1:7" ht="26.4">
      <c r="A387" s="269">
        <v>14.4</v>
      </c>
      <c r="B387" s="174" t="s">
        <v>641</v>
      </c>
      <c r="C387" s="285" t="s">
        <v>429</v>
      </c>
      <c r="D387" s="455">
        <v>1</v>
      </c>
      <c r="E387" s="319"/>
      <c r="F387" s="318"/>
      <c r="G387" s="304"/>
    </row>
    <row r="388" spans="1:7" ht="26.4">
      <c r="A388" s="269">
        <v>14.5</v>
      </c>
      <c r="B388" s="174" t="s">
        <v>364</v>
      </c>
      <c r="C388" s="285" t="s">
        <v>429</v>
      </c>
      <c r="D388" s="455">
        <v>1</v>
      </c>
      <c r="E388" s="319"/>
      <c r="F388" s="318"/>
      <c r="G388" s="304"/>
    </row>
    <row r="389" spans="1:7" ht="39.6">
      <c r="A389" s="269">
        <v>14.6</v>
      </c>
      <c r="B389" s="174" t="s">
        <v>365</v>
      </c>
      <c r="C389" s="285" t="s">
        <v>429</v>
      </c>
      <c r="D389" s="455">
        <v>1</v>
      </c>
      <c r="E389" s="319"/>
      <c r="F389" s="318"/>
      <c r="G389" s="304"/>
    </row>
    <row r="390" spans="1:7">
      <c r="A390" s="269">
        <v>14.7</v>
      </c>
      <c r="B390" s="174" t="s">
        <v>366</v>
      </c>
      <c r="C390" s="285" t="s">
        <v>429</v>
      </c>
      <c r="D390" s="455">
        <v>1</v>
      </c>
      <c r="E390" s="319"/>
      <c r="F390" s="318"/>
      <c r="G390" s="304"/>
    </row>
    <row r="391" spans="1:7" ht="26.4">
      <c r="A391" s="269">
        <v>14.8</v>
      </c>
      <c r="B391" s="174" t="s">
        <v>308</v>
      </c>
      <c r="C391" s="285" t="s">
        <v>429</v>
      </c>
      <c r="D391" s="455">
        <v>1</v>
      </c>
      <c r="E391" s="319"/>
      <c r="F391" s="318"/>
      <c r="G391" s="304"/>
    </row>
    <row r="392" spans="1:7" ht="26.4">
      <c r="A392" s="269">
        <v>14.9</v>
      </c>
      <c r="B392" s="174" t="s">
        <v>309</v>
      </c>
      <c r="C392" s="285" t="s">
        <v>429</v>
      </c>
      <c r="D392" s="455">
        <v>1</v>
      </c>
      <c r="E392" s="319"/>
      <c r="F392" s="318"/>
      <c r="G392" s="304"/>
    </row>
    <row r="393" spans="1:7" ht="26.4">
      <c r="A393" s="269" t="s">
        <v>235</v>
      </c>
      <c r="B393" s="174" t="s">
        <v>310</v>
      </c>
      <c r="C393" s="285" t="s">
        <v>429</v>
      </c>
      <c r="D393" s="455">
        <v>1</v>
      </c>
      <c r="E393" s="319"/>
      <c r="F393" s="318"/>
      <c r="G393" s="304"/>
    </row>
    <row r="394" spans="1:7" ht="26.4">
      <c r="A394" s="269" t="s">
        <v>236</v>
      </c>
      <c r="B394" s="174" t="s">
        <v>367</v>
      </c>
      <c r="C394" s="285" t="s">
        <v>429</v>
      </c>
      <c r="D394" s="455">
        <v>1</v>
      </c>
      <c r="E394" s="319"/>
      <c r="F394" s="318"/>
      <c r="G394" s="304"/>
    </row>
    <row r="395" spans="1:7" ht="39.6">
      <c r="A395" s="269" t="s">
        <v>311</v>
      </c>
      <c r="B395" s="167" t="s">
        <v>368</v>
      </c>
      <c r="C395" s="285" t="s">
        <v>429</v>
      </c>
      <c r="D395" s="455">
        <v>1</v>
      </c>
      <c r="E395" s="319"/>
      <c r="F395" s="318"/>
      <c r="G395" s="304"/>
    </row>
    <row r="396" spans="1:7" ht="52.8">
      <c r="A396" s="269" t="s">
        <v>312</v>
      </c>
      <c r="B396" s="167" t="s">
        <v>369</v>
      </c>
      <c r="C396" s="285" t="s">
        <v>429</v>
      </c>
      <c r="D396" s="455">
        <v>1</v>
      </c>
      <c r="E396" s="319"/>
      <c r="F396" s="318"/>
      <c r="G396" s="304"/>
    </row>
    <row r="397" spans="1:7" ht="26.4">
      <c r="A397" s="241" t="s">
        <v>313</v>
      </c>
      <c r="B397" s="167" t="s">
        <v>314</v>
      </c>
      <c r="C397" s="285" t="s">
        <v>429</v>
      </c>
      <c r="D397" s="455">
        <v>1</v>
      </c>
      <c r="E397" s="318"/>
      <c r="F397" s="318"/>
      <c r="G397" s="304"/>
    </row>
    <row r="398" spans="1:7" ht="26.4">
      <c r="A398" s="242" t="s">
        <v>315</v>
      </c>
      <c r="B398" s="167" t="s">
        <v>316</v>
      </c>
      <c r="C398" s="285" t="s">
        <v>429</v>
      </c>
      <c r="D398" s="455">
        <v>1</v>
      </c>
      <c r="E398" s="318"/>
      <c r="F398" s="318"/>
      <c r="G398" s="304"/>
    </row>
    <row r="399" spans="1:7" ht="52.8">
      <c r="A399" s="242" t="s">
        <v>317</v>
      </c>
      <c r="B399" s="167" t="s">
        <v>318</v>
      </c>
      <c r="C399" s="285" t="s">
        <v>429</v>
      </c>
      <c r="D399" s="455">
        <v>1</v>
      </c>
      <c r="E399" s="318"/>
      <c r="F399" s="318"/>
      <c r="G399" s="304"/>
    </row>
    <row r="400" spans="1:7" ht="16.2">
      <c r="A400" s="431" t="s">
        <v>320</v>
      </c>
      <c r="B400" s="432" t="s">
        <v>603</v>
      </c>
      <c r="C400" s="289"/>
      <c r="D400" s="457"/>
      <c r="E400" s="378"/>
      <c r="F400" s="379"/>
      <c r="G400" s="380"/>
    </row>
    <row r="401" spans="1:7" ht="48" customHeight="1">
      <c r="A401" s="411">
        <v>1</v>
      </c>
      <c r="B401" s="433" t="s">
        <v>643</v>
      </c>
      <c r="C401" s="383"/>
      <c r="D401" s="437"/>
      <c r="E401" s="420"/>
      <c r="F401" s="420"/>
      <c r="G401" s="386"/>
    </row>
    <row r="402" spans="1:7">
      <c r="A402" s="428">
        <v>1.1000000000000001</v>
      </c>
      <c r="B402" s="433" t="s">
        <v>644</v>
      </c>
      <c r="C402" s="383" t="s">
        <v>604</v>
      </c>
      <c r="D402" s="455">
        <v>1</v>
      </c>
      <c r="E402" s="422"/>
      <c r="F402" s="422"/>
      <c r="G402" s="286"/>
    </row>
    <row r="403" spans="1:7">
      <c r="A403" s="428">
        <v>1.2</v>
      </c>
      <c r="B403" s="433" t="s">
        <v>605</v>
      </c>
      <c r="C403" s="383" t="s">
        <v>604</v>
      </c>
      <c r="D403" s="455">
        <v>160</v>
      </c>
      <c r="E403" s="422"/>
      <c r="F403" s="422"/>
      <c r="G403" s="286"/>
    </row>
    <row r="404" spans="1:7">
      <c r="A404" s="428">
        <v>1.3</v>
      </c>
      <c r="B404" s="433" t="s">
        <v>606</v>
      </c>
      <c r="C404" s="383" t="s">
        <v>604</v>
      </c>
      <c r="D404" s="455">
        <v>30</v>
      </c>
      <c r="E404" s="422"/>
      <c r="F404" s="422"/>
      <c r="G404" s="286"/>
    </row>
    <row r="405" spans="1:7">
      <c r="A405" s="428">
        <v>1.4</v>
      </c>
      <c r="B405" s="433" t="s">
        <v>645</v>
      </c>
      <c r="C405" s="383" t="s">
        <v>494</v>
      </c>
      <c r="D405" s="455">
        <v>1</v>
      </c>
      <c r="E405" s="422"/>
      <c r="F405" s="422"/>
      <c r="G405" s="286"/>
    </row>
    <row r="406" spans="1:7">
      <c r="A406" s="428">
        <v>1.5</v>
      </c>
      <c r="B406" s="433" t="s">
        <v>646</v>
      </c>
      <c r="C406" s="383" t="s">
        <v>494</v>
      </c>
      <c r="D406" s="455">
        <v>1</v>
      </c>
      <c r="E406" s="422"/>
      <c r="F406" s="422"/>
      <c r="G406" s="286"/>
    </row>
    <row r="407" spans="1:7">
      <c r="A407" s="428">
        <v>1.6</v>
      </c>
      <c r="B407" s="433" t="s">
        <v>647</v>
      </c>
      <c r="C407" s="383" t="s">
        <v>494</v>
      </c>
      <c r="D407" s="455">
        <v>1</v>
      </c>
      <c r="E407" s="422"/>
      <c r="F407" s="422"/>
      <c r="G407" s="286"/>
    </row>
    <row r="408" spans="1:7">
      <c r="A408" s="428">
        <v>1.7</v>
      </c>
      <c r="B408" s="433" t="s">
        <v>607</v>
      </c>
      <c r="C408" s="383" t="s">
        <v>494</v>
      </c>
      <c r="D408" s="455">
        <v>1</v>
      </c>
      <c r="E408" s="422"/>
      <c r="F408" s="422"/>
      <c r="G408" s="286"/>
    </row>
    <row r="409" spans="1:7" ht="16.2">
      <c r="A409" s="421"/>
      <c r="B409" s="423"/>
      <c r="C409" s="419"/>
      <c r="D409" s="458"/>
      <c r="E409" s="420"/>
      <c r="F409" s="420"/>
      <c r="G409" s="424"/>
    </row>
    <row r="410" spans="1:7" ht="16.2">
      <c r="A410" s="291" t="s">
        <v>480</v>
      </c>
      <c r="B410" s="292" t="s">
        <v>433</v>
      </c>
      <c r="C410" s="289" t="s">
        <v>53</v>
      </c>
      <c r="D410" s="457">
        <v>1</v>
      </c>
      <c r="E410" s="378"/>
      <c r="F410" s="379"/>
      <c r="G410" s="380"/>
    </row>
    <row r="411" spans="1:7">
      <c r="A411" s="425">
        <v>1</v>
      </c>
      <c r="B411" s="426" t="s">
        <v>648</v>
      </c>
      <c r="C411" s="383"/>
      <c r="D411" s="428"/>
      <c r="E411" s="416"/>
      <c r="F411" s="416"/>
      <c r="G411" s="427"/>
    </row>
    <row r="412" spans="1:7">
      <c r="A412" s="428"/>
      <c r="B412" s="426" t="s">
        <v>649</v>
      </c>
      <c r="C412" s="383" t="s">
        <v>1</v>
      </c>
      <c r="D412" s="437">
        <v>4</v>
      </c>
      <c r="E412" s="416"/>
      <c r="F412" s="416"/>
      <c r="G412" s="427"/>
    </row>
    <row r="413" spans="1:7">
      <c r="A413" s="428"/>
      <c r="B413" s="278" t="s">
        <v>650</v>
      </c>
      <c r="C413" s="383" t="s">
        <v>651</v>
      </c>
      <c r="D413" s="437">
        <f>11*0.45*0.45*D412</f>
        <v>8.91</v>
      </c>
      <c r="E413" s="416"/>
      <c r="F413" s="416"/>
      <c r="G413" s="427"/>
    </row>
    <row r="414" spans="1:7">
      <c r="A414" s="428"/>
      <c r="B414" s="278" t="s">
        <v>652</v>
      </c>
      <c r="C414" s="383" t="s">
        <v>651</v>
      </c>
      <c r="D414" s="437">
        <f>11*0.6*0.6</f>
        <v>3.9599999999999995</v>
      </c>
      <c r="E414" s="416"/>
      <c r="F414" s="416"/>
      <c r="G414" s="427"/>
    </row>
    <row r="415" spans="1:7">
      <c r="A415" s="428"/>
      <c r="B415" s="278" t="s">
        <v>653</v>
      </c>
      <c r="C415" s="383" t="s">
        <v>651</v>
      </c>
      <c r="D415" s="437">
        <f>11*0.45*0.05</f>
        <v>0.24750000000000003</v>
      </c>
      <c r="E415" s="416"/>
      <c r="F415" s="416"/>
      <c r="G415" s="427"/>
    </row>
    <row r="416" spans="1:7">
      <c r="A416" s="428"/>
      <c r="B416" s="278" t="s">
        <v>659</v>
      </c>
      <c r="C416" s="383" t="s">
        <v>654</v>
      </c>
      <c r="D416" s="437">
        <f>+(D415+D413)*1000*10%</f>
        <v>915.75</v>
      </c>
      <c r="E416" s="416"/>
      <c r="F416" s="416"/>
      <c r="G416" s="427"/>
    </row>
    <row r="417" spans="1:7">
      <c r="A417" s="428"/>
      <c r="B417" s="278"/>
      <c r="C417" s="383"/>
      <c r="D417" s="437"/>
      <c r="E417" s="416"/>
      <c r="F417" s="416"/>
      <c r="G417" s="427"/>
    </row>
    <row r="418" spans="1:7">
      <c r="A418" s="428"/>
      <c r="B418" s="426" t="s">
        <v>655</v>
      </c>
      <c r="C418" s="383" t="s">
        <v>1</v>
      </c>
      <c r="D418" s="437">
        <v>16</v>
      </c>
      <c r="E418" s="416"/>
      <c r="F418" s="416"/>
      <c r="G418" s="427"/>
    </row>
    <row r="419" spans="1:7">
      <c r="A419" s="428"/>
      <c r="B419" s="278" t="s">
        <v>650</v>
      </c>
      <c r="C419" s="383" t="s">
        <v>651</v>
      </c>
      <c r="D419" s="437">
        <f>0.3*0.3*4.861*D418</f>
        <v>6.9998399999999998</v>
      </c>
      <c r="E419" s="416"/>
      <c r="F419" s="416"/>
      <c r="G419" s="427"/>
    </row>
    <row r="420" spans="1:7">
      <c r="A420" s="428"/>
      <c r="B420" s="278" t="s">
        <v>659</v>
      </c>
      <c r="C420" s="383" t="s">
        <v>654</v>
      </c>
      <c r="D420" s="437">
        <f>+D419*1000*10%</f>
        <v>699.98400000000004</v>
      </c>
      <c r="E420" s="416"/>
      <c r="F420" s="416"/>
      <c r="G420" s="427"/>
    </row>
    <row r="421" spans="1:7">
      <c r="A421" s="428"/>
      <c r="B421" s="278" t="s">
        <v>656</v>
      </c>
      <c r="C421" s="383" t="s">
        <v>657</v>
      </c>
      <c r="D421" s="437" t="s">
        <v>429</v>
      </c>
      <c r="E421" s="416"/>
      <c r="F421" s="416"/>
      <c r="G421" s="427"/>
    </row>
    <row r="422" spans="1:7">
      <c r="A422" s="428"/>
      <c r="B422" s="278"/>
      <c r="C422" s="383"/>
      <c r="D422" s="437"/>
      <c r="E422" s="416"/>
      <c r="F422" s="416"/>
      <c r="G422" s="427"/>
    </row>
    <row r="423" spans="1:7">
      <c r="A423" s="428"/>
      <c r="B423" s="426" t="s">
        <v>658</v>
      </c>
      <c r="C423" s="383" t="s">
        <v>1</v>
      </c>
      <c r="D423" s="437">
        <v>3</v>
      </c>
      <c r="E423" s="416"/>
      <c r="F423" s="416"/>
      <c r="G423" s="427"/>
    </row>
    <row r="424" spans="1:7">
      <c r="A424" s="428"/>
      <c r="B424" s="278" t="s">
        <v>650</v>
      </c>
      <c r="C424" s="383" t="s">
        <v>651</v>
      </c>
      <c r="D424" s="437">
        <f>11*0.3*0.3*D423</f>
        <v>2.9699999999999998</v>
      </c>
      <c r="E424" s="416"/>
      <c r="F424" s="416"/>
      <c r="G424" s="427"/>
    </row>
    <row r="425" spans="1:7">
      <c r="A425" s="428"/>
      <c r="B425" s="278" t="s">
        <v>659</v>
      </c>
      <c r="C425" s="383" t="s">
        <v>654</v>
      </c>
      <c r="D425" s="437">
        <f>+D424*100</f>
        <v>297</v>
      </c>
      <c r="E425" s="416"/>
      <c r="F425" s="416"/>
      <c r="G425" s="427"/>
    </row>
    <row r="426" spans="1:7">
      <c r="A426" s="428"/>
      <c r="B426" s="278" t="s">
        <v>656</v>
      </c>
      <c r="C426" s="383" t="s">
        <v>657</v>
      </c>
      <c r="D426" s="437" t="s">
        <v>429</v>
      </c>
      <c r="E426" s="416"/>
      <c r="F426" s="416"/>
      <c r="G426" s="427"/>
    </row>
    <row r="427" spans="1:7">
      <c r="A427" s="428"/>
      <c r="B427" s="278"/>
      <c r="C427" s="383"/>
      <c r="D427" s="437"/>
      <c r="E427" s="416"/>
      <c r="F427" s="416"/>
      <c r="G427" s="427"/>
    </row>
    <row r="428" spans="1:7">
      <c r="A428" s="428"/>
      <c r="B428" s="426" t="s">
        <v>660</v>
      </c>
      <c r="C428" s="383" t="s">
        <v>1</v>
      </c>
      <c r="D428" s="437">
        <v>1</v>
      </c>
      <c r="E428" s="416"/>
      <c r="F428" s="416"/>
      <c r="G428" s="427"/>
    </row>
    <row r="429" spans="1:7">
      <c r="A429" s="428"/>
      <c r="B429" s="278" t="s">
        <v>650</v>
      </c>
      <c r="C429" s="383" t="s">
        <v>651</v>
      </c>
      <c r="D429" s="437">
        <f>11*16.5*0.1</f>
        <v>18.150000000000002</v>
      </c>
      <c r="E429" s="416"/>
      <c r="F429" s="416"/>
      <c r="G429" s="427"/>
    </row>
    <row r="430" spans="1:7">
      <c r="A430" s="428"/>
      <c r="B430" s="278" t="s">
        <v>659</v>
      </c>
      <c r="C430" s="383" t="s">
        <v>654</v>
      </c>
      <c r="D430" s="437">
        <f>+D429*100</f>
        <v>1815.0000000000002</v>
      </c>
      <c r="E430" s="416"/>
      <c r="F430" s="416"/>
      <c r="G430" s="427"/>
    </row>
    <row r="431" spans="1:7">
      <c r="A431" s="428"/>
      <c r="B431" s="278" t="s">
        <v>656</v>
      </c>
      <c r="C431" s="383" t="s">
        <v>657</v>
      </c>
      <c r="D431" s="437" t="s">
        <v>429</v>
      </c>
      <c r="E431" s="416"/>
      <c r="F431" s="416"/>
      <c r="G431" s="427"/>
    </row>
    <row r="432" spans="1:7">
      <c r="A432" s="428"/>
      <c r="B432" s="278"/>
      <c r="C432" s="383"/>
      <c r="D432" s="437"/>
      <c r="E432" s="416"/>
      <c r="F432" s="416"/>
      <c r="G432" s="427"/>
    </row>
    <row r="433" spans="1:7">
      <c r="A433" s="425">
        <v>2</v>
      </c>
      <c r="B433" s="426" t="s">
        <v>661</v>
      </c>
      <c r="C433" s="383"/>
      <c r="D433" s="437"/>
      <c r="E433" s="416"/>
      <c r="F433" s="416"/>
      <c r="G433" s="427"/>
    </row>
    <row r="434" spans="1:7">
      <c r="A434" s="425"/>
      <c r="B434" s="426" t="s">
        <v>706</v>
      </c>
      <c r="C434" s="383" t="s">
        <v>651</v>
      </c>
      <c r="D434" s="437">
        <f>0.15*4.861*4*11 + 0.15*4.861*2*16.5</f>
        <v>56.144549999999995</v>
      </c>
      <c r="E434" s="416"/>
      <c r="F434" s="416"/>
      <c r="G434" s="427"/>
    </row>
    <row r="435" spans="1:7">
      <c r="A435" s="428"/>
      <c r="B435" s="278" t="s">
        <v>707</v>
      </c>
      <c r="C435" s="383" t="s">
        <v>662</v>
      </c>
      <c r="D435" s="437">
        <f>4*4.861*11</f>
        <v>213.88399999999999</v>
      </c>
      <c r="E435" s="416"/>
      <c r="F435" s="416"/>
      <c r="G435" s="427"/>
    </row>
    <row r="436" spans="1:7">
      <c r="A436" s="428"/>
      <c r="B436" s="278" t="s">
        <v>663</v>
      </c>
      <c r="C436" s="383" t="s">
        <v>662</v>
      </c>
      <c r="D436" s="437"/>
      <c r="E436" s="416"/>
      <c r="F436" s="416"/>
      <c r="G436" s="427"/>
    </row>
    <row r="437" spans="1:7">
      <c r="A437" s="428"/>
      <c r="B437" s="278" t="s">
        <v>664</v>
      </c>
      <c r="C437" s="383" t="s">
        <v>662</v>
      </c>
      <c r="D437" s="437">
        <f>+D435</f>
        <v>213.88399999999999</v>
      </c>
      <c r="E437" s="416"/>
      <c r="F437" s="416"/>
      <c r="G437" s="427"/>
    </row>
    <row r="438" spans="1:7">
      <c r="A438" s="428"/>
      <c r="B438" s="278" t="s">
        <v>665</v>
      </c>
      <c r="C438" s="383" t="s">
        <v>662</v>
      </c>
      <c r="D438" s="437"/>
      <c r="E438" s="416"/>
      <c r="F438" s="416"/>
      <c r="G438" s="427"/>
    </row>
    <row r="439" spans="1:7">
      <c r="A439" s="428"/>
      <c r="B439" s="278" t="s">
        <v>666</v>
      </c>
      <c r="C439" s="383"/>
      <c r="D439" s="437"/>
      <c r="E439" s="416"/>
      <c r="F439" s="416"/>
      <c r="G439" s="427"/>
    </row>
    <row r="440" spans="1:7">
      <c r="A440" s="428"/>
      <c r="B440" s="278"/>
      <c r="C440" s="383"/>
      <c r="D440" s="437"/>
      <c r="E440" s="416"/>
      <c r="F440" s="416"/>
      <c r="G440" s="427"/>
    </row>
    <row r="441" spans="1:7">
      <c r="A441" s="425">
        <v>4</v>
      </c>
      <c r="B441" s="426" t="s">
        <v>708</v>
      </c>
      <c r="C441" s="383" t="s">
        <v>709</v>
      </c>
      <c r="D441" s="437" t="s">
        <v>429</v>
      </c>
      <c r="E441" s="416"/>
      <c r="F441" s="416"/>
      <c r="G441" s="427"/>
    </row>
    <row r="442" spans="1:7">
      <c r="A442" s="425">
        <v>5</v>
      </c>
      <c r="B442" s="426" t="s">
        <v>667</v>
      </c>
      <c r="C442" s="383" t="s">
        <v>662</v>
      </c>
      <c r="D442" s="437">
        <f>11*16.5</f>
        <v>181.5</v>
      </c>
      <c r="E442" s="416"/>
      <c r="F442" s="416"/>
      <c r="G442" s="427"/>
    </row>
    <row r="443" spans="1:7">
      <c r="A443" s="425">
        <v>6</v>
      </c>
      <c r="B443" s="426" t="s">
        <v>668</v>
      </c>
      <c r="C443" s="383" t="s">
        <v>662</v>
      </c>
      <c r="D443" s="437">
        <f>2.1*1.5*11</f>
        <v>34.650000000000006</v>
      </c>
      <c r="E443" s="416"/>
      <c r="F443" s="416"/>
      <c r="G443" s="427"/>
    </row>
    <row r="444" spans="1:7">
      <c r="A444" s="428">
        <v>7</v>
      </c>
      <c r="B444" s="426" t="s">
        <v>669</v>
      </c>
      <c r="C444" s="383" t="s">
        <v>11</v>
      </c>
      <c r="D444" s="437"/>
      <c r="E444" s="416"/>
      <c r="F444" s="416"/>
      <c r="G444" s="427"/>
    </row>
    <row r="445" spans="1:7">
      <c r="A445" s="425">
        <v>8</v>
      </c>
      <c r="B445" s="426" t="s">
        <v>258</v>
      </c>
      <c r="C445" s="383"/>
      <c r="D445" s="437"/>
      <c r="E445" s="416"/>
      <c r="F445" s="416"/>
      <c r="G445" s="427"/>
    </row>
    <row r="446" spans="1:7">
      <c r="A446" s="428"/>
      <c r="B446" s="278" t="s">
        <v>670</v>
      </c>
      <c r="C446" s="383" t="s">
        <v>494</v>
      </c>
      <c r="D446" s="437" t="s">
        <v>429</v>
      </c>
      <c r="E446" s="416"/>
      <c r="F446" s="416"/>
      <c r="G446" s="427"/>
    </row>
    <row r="447" spans="1:7">
      <c r="A447" s="428"/>
      <c r="B447" s="278"/>
      <c r="C447" s="383"/>
      <c r="D447" s="437"/>
      <c r="E447" s="416"/>
      <c r="F447" s="416"/>
      <c r="G447" s="427"/>
    </row>
    <row r="448" spans="1:7">
      <c r="A448" s="425">
        <v>9</v>
      </c>
      <c r="B448" s="426" t="s">
        <v>671</v>
      </c>
      <c r="C448" s="383"/>
      <c r="D448" s="437"/>
      <c r="E448" s="416"/>
      <c r="F448" s="416"/>
      <c r="G448" s="427"/>
    </row>
    <row r="449" spans="1:7">
      <c r="A449" s="428"/>
      <c r="B449" s="278" t="s">
        <v>672</v>
      </c>
      <c r="C449" s="383" t="s">
        <v>662</v>
      </c>
      <c r="D449" s="437">
        <f>+D437</f>
        <v>213.88399999999999</v>
      </c>
      <c r="E449" s="416"/>
      <c r="F449" s="416"/>
      <c r="G449" s="427"/>
    </row>
    <row r="450" spans="1:7">
      <c r="A450" s="428"/>
      <c r="B450" s="426" t="s">
        <v>673</v>
      </c>
      <c r="C450" s="383"/>
      <c r="D450" s="437"/>
      <c r="E450" s="416"/>
      <c r="F450" s="416"/>
      <c r="G450" s="427"/>
    </row>
    <row r="451" spans="1:7">
      <c r="A451" s="428"/>
      <c r="B451" s="278" t="s">
        <v>674</v>
      </c>
      <c r="C451" s="383" t="s">
        <v>662</v>
      </c>
      <c r="D451" s="437">
        <f>16.5*11-3*3</f>
        <v>172.5</v>
      </c>
      <c r="E451" s="416"/>
      <c r="F451" s="416"/>
      <c r="G451" s="427"/>
    </row>
    <row r="452" spans="1:7">
      <c r="A452" s="428"/>
      <c r="B452" s="278" t="s">
        <v>675</v>
      </c>
      <c r="C452" s="383" t="s">
        <v>662</v>
      </c>
      <c r="D452" s="437">
        <f>3*3</f>
        <v>9</v>
      </c>
      <c r="E452" s="416"/>
      <c r="F452" s="416"/>
      <c r="G452" s="427"/>
    </row>
    <row r="453" spans="1:7">
      <c r="A453" s="428"/>
      <c r="B453" s="278"/>
      <c r="C453" s="383"/>
      <c r="D453" s="437"/>
      <c r="E453" s="416"/>
      <c r="F453" s="416"/>
      <c r="G453" s="427"/>
    </row>
    <row r="454" spans="1:7">
      <c r="A454" s="428">
        <v>10</v>
      </c>
      <c r="B454" s="426" t="s">
        <v>676</v>
      </c>
      <c r="C454" s="383"/>
      <c r="D454" s="437"/>
      <c r="E454" s="416"/>
      <c r="F454" s="416"/>
      <c r="G454" s="427"/>
    </row>
    <row r="455" spans="1:7">
      <c r="A455" s="428"/>
      <c r="B455" s="278" t="s">
        <v>677</v>
      </c>
      <c r="C455" s="383" t="s">
        <v>662</v>
      </c>
      <c r="D455" s="437">
        <f>12*16*1.5</f>
        <v>288</v>
      </c>
      <c r="E455" s="416"/>
      <c r="F455" s="416"/>
      <c r="G455" s="427"/>
    </row>
    <row r="456" spans="1:7" ht="16.2">
      <c r="A456" s="381"/>
      <c r="B456" s="382"/>
      <c r="C456" s="383"/>
      <c r="D456" s="437"/>
      <c r="E456" s="384"/>
      <c r="F456" s="385"/>
      <c r="G456" s="386"/>
    </row>
    <row r="457" spans="1:7" ht="16.2">
      <c r="A457" s="291" t="s">
        <v>354</v>
      </c>
      <c r="B457" s="292" t="s">
        <v>608</v>
      </c>
      <c r="C457" s="289" t="s">
        <v>494</v>
      </c>
      <c r="D457" s="457" t="s">
        <v>429</v>
      </c>
      <c r="E457" s="378"/>
      <c r="F457" s="379"/>
      <c r="G457" s="380"/>
    </row>
    <row r="458" spans="1:7" ht="16.2">
      <c r="A458" s="425"/>
      <c r="B458" s="426" t="s">
        <v>609</v>
      </c>
      <c r="C458" s="383"/>
      <c r="D458" s="437"/>
      <c r="E458" s="385"/>
      <c r="F458" s="385"/>
      <c r="G458" s="410"/>
    </row>
    <row r="459" spans="1:7" ht="16.2">
      <c r="A459" s="435">
        <v>1</v>
      </c>
      <c r="B459" s="278" t="s">
        <v>610</v>
      </c>
      <c r="C459" s="383"/>
      <c r="D459" s="437"/>
      <c r="E459" s="385"/>
      <c r="F459" s="385"/>
      <c r="G459" s="410"/>
    </row>
    <row r="460" spans="1:7" ht="16.2">
      <c r="A460" s="436"/>
      <c r="B460" s="278" t="s">
        <v>611</v>
      </c>
      <c r="C460" s="383"/>
      <c r="D460" s="437"/>
      <c r="E460" s="385"/>
      <c r="F460" s="385"/>
      <c r="G460" s="410"/>
    </row>
    <row r="461" spans="1:7" ht="16.2">
      <c r="A461" s="435">
        <v>1.1000000000000001</v>
      </c>
      <c r="B461" s="278" t="s">
        <v>612</v>
      </c>
      <c r="C461" s="383" t="s">
        <v>604</v>
      </c>
      <c r="D461" s="455">
        <v>4</v>
      </c>
      <c r="E461" s="385"/>
      <c r="F461" s="385"/>
      <c r="G461" s="410"/>
    </row>
    <row r="462" spans="1:7" ht="16.2">
      <c r="A462" s="435">
        <v>1.2</v>
      </c>
      <c r="B462" s="278" t="s">
        <v>613</v>
      </c>
      <c r="C462" s="383" t="s">
        <v>604</v>
      </c>
      <c r="D462" s="455">
        <v>4</v>
      </c>
      <c r="E462" s="385"/>
      <c r="F462" s="385"/>
      <c r="G462" s="410"/>
    </row>
    <row r="463" spans="1:7" ht="16.2">
      <c r="A463" s="435">
        <v>1.3</v>
      </c>
      <c r="B463" s="278" t="s">
        <v>614</v>
      </c>
      <c r="C463" s="383" t="s">
        <v>604</v>
      </c>
      <c r="D463" s="455">
        <v>4</v>
      </c>
      <c r="E463" s="385"/>
      <c r="F463" s="385"/>
      <c r="G463" s="410"/>
    </row>
    <row r="464" spans="1:7" ht="16.2">
      <c r="A464" s="435">
        <v>1.4</v>
      </c>
      <c r="B464" s="278" t="s">
        <v>615</v>
      </c>
      <c r="C464" s="383" t="s">
        <v>604</v>
      </c>
      <c r="D464" s="455">
        <v>4</v>
      </c>
      <c r="E464" s="385"/>
      <c r="F464" s="385"/>
      <c r="G464" s="410"/>
    </row>
    <row r="465" spans="1:7" ht="16.2">
      <c r="A465" s="435">
        <v>1.5</v>
      </c>
      <c r="B465" s="278" t="s">
        <v>616</v>
      </c>
      <c r="C465" s="383" t="s">
        <v>604</v>
      </c>
      <c r="D465" s="455">
        <v>4</v>
      </c>
      <c r="E465" s="385"/>
      <c r="F465" s="385"/>
      <c r="G465" s="410"/>
    </row>
    <row r="466" spans="1:7" ht="16.2">
      <c r="A466" s="435">
        <v>1.6</v>
      </c>
      <c r="B466" s="278" t="s">
        <v>617</v>
      </c>
      <c r="C466" s="383" t="s">
        <v>604</v>
      </c>
      <c r="D466" s="455">
        <v>4</v>
      </c>
      <c r="E466" s="385"/>
      <c r="F466" s="385"/>
      <c r="G466" s="410"/>
    </row>
    <row r="467" spans="1:7" ht="16.2">
      <c r="A467" s="435">
        <v>2</v>
      </c>
      <c r="B467" s="278" t="s">
        <v>618</v>
      </c>
      <c r="C467" s="383"/>
      <c r="D467" s="455"/>
      <c r="E467" s="385"/>
      <c r="F467" s="385"/>
      <c r="G467" s="410"/>
    </row>
    <row r="468" spans="1:7" ht="16.2">
      <c r="A468" s="436"/>
      <c r="B468" s="278" t="s">
        <v>619</v>
      </c>
      <c r="C468" s="383"/>
      <c r="D468" s="455"/>
      <c r="E468" s="385"/>
      <c r="F468" s="385"/>
      <c r="G468" s="410"/>
    </row>
    <row r="469" spans="1:7" ht="16.2">
      <c r="A469" s="435">
        <v>2.1</v>
      </c>
      <c r="B469" s="278" t="s">
        <v>620</v>
      </c>
      <c r="C469" s="383" t="s">
        <v>604</v>
      </c>
      <c r="D469" s="455">
        <v>2</v>
      </c>
      <c r="E469" s="385"/>
      <c r="F469" s="385"/>
      <c r="G469" s="410"/>
    </row>
    <row r="470" spans="1:7" ht="26.4">
      <c r="A470" s="435">
        <v>2.2000000000000002</v>
      </c>
      <c r="B470" s="278" t="s">
        <v>621</v>
      </c>
      <c r="C470" s="383" t="s">
        <v>604</v>
      </c>
      <c r="D470" s="455">
        <v>2</v>
      </c>
      <c r="E470" s="385"/>
      <c r="F470" s="385"/>
      <c r="G470" s="410"/>
    </row>
    <row r="471" spans="1:7" ht="16.2">
      <c r="A471" s="435">
        <v>2.2999999999999998</v>
      </c>
      <c r="B471" s="278" t="s">
        <v>622</v>
      </c>
      <c r="C471" s="383" t="s">
        <v>604</v>
      </c>
      <c r="D471" s="455">
        <v>2</v>
      </c>
      <c r="E471" s="385"/>
      <c r="F471" s="385"/>
      <c r="G471" s="410"/>
    </row>
    <row r="472" spans="1:7" ht="16.2">
      <c r="A472" s="435">
        <v>2.4</v>
      </c>
      <c r="B472" s="278" t="s">
        <v>623</v>
      </c>
      <c r="C472" s="383" t="s">
        <v>604</v>
      </c>
      <c r="D472" s="455">
        <v>2</v>
      </c>
      <c r="E472" s="385"/>
      <c r="F472" s="385"/>
      <c r="G472" s="410"/>
    </row>
    <row r="473" spans="1:7" ht="16.2">
      <c r="A473" s="435">
        <v>2.5</v>
      </c>
      <c r="B473" s="278" t="s">
        <v>624</v>
      </c>
      <c r="C473" s="383" t="s">
        <v>604</v>
      </c>
      <c r="D473" s="455">
        <v>2</v>
      </c>
      <c r="E473" s="286"/>
      <c r="F473" s="385"/>
      <c r="G473" s="410"/>
    </row>
    <row r="474" spans="1:7" ht="16.2">
      <c r="A474" s="435">
        <v>3</v>
      </c>
      <c r="B474" s="278" t="s">
        <v>625</v>
      </c>
      <c r="C474" s="383"/>
      <c r="D474" s="455"/>
      <c r="E474" s="385"/>
      <c r="F474" s="385"/>
      <c r="G474" s="410"/>
    </row>
    <row r="475" spans="1:7" ht="16.2">
      <c r="A475" s="435"/>
      <c r="B475" s="278" t="s">
        <v>626</v>
      </c>
      <c r="C475" s="383" t="s">
        <v>604</v>
      </c>
      <c r="D475" s="455">
        <v>2</v>
      </c>
      <c r="E475" s="385"/>
      <c r="F475" s="385"/>
      <c r="G475" s="410"/>
    </row>
    <row r="476" spans="1:7" ht="16.2">
      <c r="A476" s="435">
        <v>3.1</v>
      </c>
      <c r="B476" s="278" t="s">
        <v>627</v>
      </c>
      <c r="C476" s="383" t="s">
        <v>604</v>
      </c>
      <c r="D476" s="455">
        <v>2</v>
      </c>
      <c r="E476" s="385"/>
      <c r="F476" s="385"/>
      <c r="G476" s="410"/>
    </row>
    <row r="477" spans="1:7" ht="26.4">
      <c r="A477" s="435">
        <v>3.2</v>
      </c>
      <c r="B477" s="278" t="s">
        <v>628</v>
      </c>
      <c r="C477" s="383"/>
      <c r="D477" s="455" t="s">
        <v>429</v>
      </c>
      <c r="E477" s="385"/>
      <c r="F477" s="385"/>
      <c r="G477" s="410"/>
    </row>
    <row r="478" spans="1:7" ht="16.2">
      <c r="A478" s="435">
        <v>4</v>
      </c>
      <c r="B478" s="278" t="s">
        <v>629</v>
      </c>
      <c r="C478" s="383"/>
      <c r="D478" s="455"/>
      <c r="E478" s="385"/>
      <c r="F478" s="385"/>
      <c r="G478" s="410"/>
    </row>
    <row r="479" spans="1:7" ht="16.2">
      <c r="A479" s="435"/>
      <c r="B479" s="278" t="s">
        <v>630</v>
      </c>
      <c r="C479" s="383"/>
      <c r="D479" s="455"/>
      <c r="E479" s="385"/>
      <c r="F479" s="385"/>
      <c r="G479" s="410"/>
    </row>
    <row r="480" spans="1:7" ht="16.2">
      <c r="A480" s="435">
        <v>4.4000000000000004</v>
      </c>
      <c r="B480" s="278" t="s">
        <v>631</v>
      </c>
      <c r="C480" s="383" t="s">
        <v>604</v>
      </c>
      <c r="D480" s="455">
        <v>1</v>
      </c>
      <c r="E480" s="385"/>
      <c r="F480" s="385"/>
      <c r="G480" s="410"/>
    </row>
    <row r="481" spans="1:7" ht="16.2">
      <c r="A481" s="412"/>
      <c r="B481" s="409"/>
      <c r="C481" s="383"/>
      <c r="D481" s="437"/>
      <c r="E481" s="385"/>
      <c r="F481" s="385"/>
      <c r="G481" s="410"/>
    </row>
    <row r="482" spans="1:7" ht="16.2">
      <c r="A482" s="387" t="s">
        <v>533</v>
      </c>
      <c r="B482" s="292" t="s">
        <v>434</v>
      </c>
      <c r="C482" s="289" t="s">
        <v>494</v>
      </c>
      <c r="D482" s="457" t="s">
        <v>429</v>
      </c>
      <c r="E482" s="378"/>
      <c r="F482" s="379"/>
      <c r="G482" s="380"/>
    </row>
    <row r="483" spans="1:7" ht="16.2">
      <c r="A483" s="387" t="s">
        <v>632</v>
      </c>
      <c r="B483" s="292" t="s">
        <v>633</v>
      </c>
      <c r="C483" s="289"/>
      <c r="D483" s="457"/>
      <c r="E483" s="378"/>
      <c r="F483" s="379"/>
      <c r="G483" s="380"/>
    </row>
    <row r="484" spans="1:7" ht="21.6" customHeight="1">
      <c r="A484" s="412"/>
      <c r="B484" s="278" t="s">
        <v>634</v>
      </c>
      <c r="C484" s="290" t="s">
        <v>494</v>
      </c>
      <c r="D484" s="441" t="s">
        <v>429</v>
      </c>
      <c r="E484" s="385"/>
      <c r="F484" s="385"/>
      <c r="G484" s="410"/>
    </row>
    <row r="485" spans="1:7" ht="16.2">
      <c r="A485" s="291" t="s">
        <v>635</v>
      </c>
      <c r="B485" s="292" t="s">
        <v>531</v>
      </c>
      <c r="C485" s="289" t="s">
        <v>494</v>
      </c>
      <c r="D485" s="457" t="s">
        <v>429</v>
      </c>
      <c r="E485" s="378"/>
      <c r="F485" s="379"/>
      <c r="G485" s="388"/>
    </row>
    <row r="486" spans="1:7" ht="16.2">
      <c r="A486" s="293" t="s">
        <v>42</v>
      </c>
      <c r="B486" s="294" t="s">
        <v>532</v>
      </c>
      <c r="C486" s="290" t="s">
        <v>494</v>
      </c>
      <c r="D486" s="441" t="s">
        <v>429</v>
      </c>
      <c r="E486" s="384"/>
      <c r="F486" s="385"/>
      <c r="G486" s="389"/>
    </row>
    <row r="487" spans="1:7" ht="16.2">
      <c r="A487" s="293" t="s">
        <v>29</v>
      </c>
      <c r="B487" s="294" t="s">
        <v>481</v>
      </c>
      <c r="C487" s="290" t="s">
        <v>494</v>
      </c>
      <c r="D487" s="441" t="s">
        <v>429</v>
      </c>
      <c r="E487" s="390"/>
      <c r="F487" s="390"/>
      <c r="G487" s="391"/>
    </row>
    <row r="488" spans="1:7" ht="16.2">
      <c r="A488" s="293" t="s">
        <v>5</v>
      </c>
      <c r="B488" s="294" t="s">
        <v>482</v>
      </c>
      <c r="C488" s="290" t="s">
        <v>494</v>
      </c>
      <c r="D488" s="441" t="s">
        <v>429</v>
      </c>
      <c r="E488" s="390"/>
      <c r="F488" s="390"/>
      <c r="G488" s="391"/>
    </row>
    <row r="489" spans="1:7" ht="16.2">
      <c r="A489" s="293" t="s">
        <v>8</v>
      </c>
      <c r="B489" s="294" t="s">
        <v>681</v>
      </c>
      <c r="C489" s="290" t="s">
        <v>494</v>
      </c>
      <c r="D489" s="441" t="s">
        <v>429</v>
      </c>
      <c r="E489" s="390"/>
      <c r="F489" s="390"/>
      <c r="G489" s="391"/>
    </row>
    <row r="490" spans="1:7" ht="16.2">
      <c r="A490" s="293" t="s">
        <v>31</v>
      </c>
      <c r="B490" s="294" t="s">
        <v>483</v>
      </c>
      <c r="C490" s="290" t="s">
        <v>494</v>
      </c>
      <c r="D490" s="441" t="s">
        <v>429</v>
      </c>
      <c r="E490" s="390"/>
      <c r="F490" s="390"/>
      <c r="G490" s="391"/>
    </row>
    <row r="491" spans="1:7" ht="16.2">
      <c r="A491" s="293" t="s">
        <v>12</v>
      </c>
      <c r="B491" s="294" t="s">
        <v>484</v>
      </c>
      <c r="C491" s="290" t="s">
        <v>494</v>
      </c>
      <c r="D491" s="441" t="s">
        <v>429</v>
      </c>
      <c r="E491" s="390"/>
      <c r="F491" s="390"/>
      <c r="G491" s="391"/>
    </row>
    <row r="492" spans="1:7" ht="16.2">
      <c r="A492" s="293" t="s">
        <v>17</v>
      </c>
      <c r="B492" s="294" t="s">
        <v>485</v>
      </c>
      <c r="C492" s="290" t="s">
        <v>494</v>
      </c>
      <c r="D492" s="441" t="s">
        <v>429</v>
      </c>
      <c r="E492" s="390"/>
      <c r="F492" s="390"/>
      <c r="G492" s="391"/>
    </row>
    <row r="493" spans="1:7" ht="16.2">
      <c r="A493" s="293" t="s">
        <v>21</v>
      </c>
      <c r="B493" s="294" t="s">
        <v>486</v>
      </c>
      <c r="C493" s="290" t="s">
        <v>494</v>
      </c>
      <c r="D493" s="441" t="s">
        <v>429</v>
      </c>
      <c r="E493" s="390"/>
      <c r="F493" s="390"/>
      <c r="G493" s="391"/>
    </row>
    <row r="494" spans="1:7" ht="16.2">
      <c r="A494" s="293" t="s">
        <v>34</v>
      </c>
      <c r="B494" s="294" t="s">
        <v>487</v>
      </c>
      <c r="C494" s="290" t="s">
        <v>494</v>
      </c>
      <c r="D494" s="441" t="s">
        <v>429</v>
      </c>
      <c r="E494" s="390"/>
      <c r="F494" s="390"/>
      <c r="G494" s="391"/>
    </row>
    <row r="495" spans="1:7" ht="16.2">
      <c r="A495" s="293" t="s">
        <v>37</v>
      </c>
      <c r="B495" s="294" t="s">
        <v>488</v>
      </c>
      <c r="C495" s="290" t="s">
        <v>494</v>
      </c>
      <c r="D495" s="441" t="s">
        <v>429</v>
      </c>
      <c r="E495" s="390"/>
      <c r="F495" s="390"/>
      <c r="G495" s="391"/>
    </row>
    <row r="496" spans="1:7" ht="16.2">
      <c r="A496" s="293" t="s">
        <v>26</v>
      </c>
      <c r="B496" s="294" t="s">
        <v>257</v>
      </c>
      <c r="C496" s="290" t="s">
        <v>494</v>
      </c>
      <c r="D496" s="441" t="s">
        <v>429</v>
      </c>
      <c r="E496" s="390"/>
      <c r="F496" s="390"/>
      <c r="G496" s="391"/>
    </row>
    <row r="497" spans="1:7" ht="16.2">
      <c r="A497" s="293" t="s">
        <v>241</v>
      </c>
      <c r="B497" s="294" t="s">
        <v>258</v>
      </c>
      <c r="C497" s="290" t="s">
        <v>494</v>
      </c>
      <c r="D497" s="441" t="s">
        <v>429</v>
      </c>
      <c r="E497" s="390"/>
      <c r="F497" s="390"/>
      <c r="G497" s="391"/>
    </row>
    <row r="498" spans="1:7" ht="16.2">
      <c r="A498" s="293" t="s">
        <v>242</v>
      </c>
      <c r="B498" s="294" t="s">
        <v>603</v>
      </c>
      <c r="C498" s="290" t="s">
        <v>494</v>
      </c>
      <c r="D498" s="441" t="s">
        <v>429</v>
      </c>
      <c r="E498" s="390"/>
      <c r="F498" s="390"/>
      <c r="G498" s="391"/>
    </row>
    <row r="499" spans="1:7" ht="16.2">
      <c r="A499" s="293" t="s">
        <v>229</v>
      </c>
      <c r="B499" s="294" t="s">
        <v>433</v>
      </c>
      <c r="C499" s="290" t="s">
        <v>494</v>
      </c>
      <c r="D499" s="441" t="s">
        <v>429</v>
      </c>
      <c r="E499" s="390"/>
      <c r="F499" s="390"/>
      <c r="G499" s="391"/>
    </row>
    <row r="500" spans="1:7" ht="16.2">
      <c r="A500" s="293" t="s">
        <v>313</v>
      </c>
      <c r="B500" s="294" t="s">
        <v>608</v>
      </c>
      <c r="C500" s="290" t="s">
        <v>494</v>
      </c>
      <c r="D500" s="441" t="s">
        <v>429</v>
      </c>
      <c r="E500" s="390"/>
      <c r="F500" s="390"/>
      <c r="G500" s="391"/>
    </row>
    <row r="501" spans="1:7" ht="16.2">
      <c r="A501" s="293" t="s">
        <v>636</v>
      </c>
      <c r="B501" s="294" t="s">
        <v>434</v>
      </c>
      <c r="C501" s="290" t="s">
        <v>494</v>
      </c>
      <c r="D501" s="441" t="s">
        <v>429</v>
      </c>
      <c r="E501" s="390"/>
      <c r="F501" s="390"/>
      <c r="G501" s="391"/>
    </row>
    <row r="502" spans="1:7" ht="16.2">
      <c r="A502" s="293" t="s">
        <v>637</v>
      </c>
      <c r="B502" s="294" t="s">
        <v>633</v>
      </c>
      <c r="C502" s="290" t="s">
        <v>494</v>
      </c>
      <c r="D502" s="441" t="s">
        <v>429</v>
      </c>
      <c r="E502" s="390"/>
      <c r="F502" s="390"/>
      <c r="G502" s="391"/>
    </row>
    <row r="503" spans="1:7" ht="16.2">
      <c r="A503" s="291" t="s">
        <v>638</v>
      </c>
      <c r="B503" s="292" t="s">
        <v>534</v>
      </c>
      <c r="C503" s="289" t="s">
        <v>494</v>
      </c>
      <c r="D503" s="457" t="s">
        <v>429</v>
      </c>
      <c r="E503" s="378"/>
      <c r="F503" s="379"/>
      <c r="G503" s="388"/>
    </row>
    <row r="504" spans="1:7" ht="16.2">
      <c r="A504" s="293" t="s">
        <v>42</v>
      </c>
      <c r="B504" s="294" t="s">
        <v>532</v>
      </c>
      <c r="C504" s="290" t="s">
        <v>494</v>
      </c>
      <c r="D504" s="441" t="s">
        <v>429</v>
      </c>
      <c r="E504" s="384"/>
      <c r="F504" s="385"/>
      <c r="G504" s="389"/>
    </row>
    <row r="505" spans="1:7" ht="16.2">
      <c r="A505" s="293" t="s">
        <v>29</v>
      </c>
      <c r="B505" s="294" t="s">
        <v>481</v>
      </c>
      <c r="C505" s="290" t="s">
        <v>494</v>
      </c>
      <c r="D505" s="441" t="s">
        <v>429</v>
      </c>
      <c r="E505" s="390"/>
      <c r="F505" s="390"/>
      <c r="G505" s="391"/>
    </row>
    <row r="506" spans="1:7" ht="16.2">
      <c r="A506" s="293" t="s">
        <v>5</v>
      </c>
      <c r="B506" s="294" t="s">
        <v>482</v>
      </c>
      <c r="C506" s="290" t="s">
        <v>494</v>
      </c>
      <c r="D506" s="441" t="s">
        <v>429</v>
      </c>
      <c r="E506" s="390"/>
      <c r="F506" s="390"/>
      <c r="G506" s="391"/>
    </row>
    <row r="507" spans="1:7" ht="16.2">
      <c r="A507" s="293" t="s">
        <v>8</v>
      </c>
      <c r="B507" s="294" t="s">
        <v>681</v>
      </c>
      <c r="C507" s="290" t="s">
        <v>494</v>
      </c>
      <c r="D507" s="441" t="s">
        <v>429</v>
      </c>
      <c r="E507" s="390"/>
      <c r="F507" s="390"/>
      <c r="G507" s="391"/>
    </row>
    <row r="508" spans="1:7" ht="16.2">
      <c r="A508" s="293" t="s">
        <v>31</v>
      </c>
      <c r="B508" s="294" t="s">
        <v>483</v>
      </c>
      <c r="C508" s="290" t="s">
        <v>494</v>
      </c>
      <c r="D508" s="441" t="s">
        <v>429</v>
      </c>
      <c r="E508" s="390"/>
      <c r="F508" s="390"/>
      <c r="G508" s="391"/>
    </row>
    <row r="509" spans="1:7" ht="16.2">
      <c r="A509" s="293" t="s">
        <v>12</v>
      </c>
      <c r="B509" s="294" t="s">
        <v>484</v>
      </c>
      <c r="C509" s="290" t="s">
        <v>494</v>
      </c>
      <c r="D509" s="441" t="s">
        <v>429</v>
      </c>
      <c r="E509" s="390"/>
      <c r="F509" s="390"/>
      <c r="G509" s="391"/>
    </row>
    <row r="510" spans="1:7" ht="16.2">
      <c r="A510" s="293" t="s">
        <v>17</v>
      </c>
      <c r="B510" s="294" t="s">
        <v>485</v>
      </c>
      <c r="C510" s="290" t="s">
        <v>494</v>
      </c>
      <c r="D510" s="441" t="s">
        <v>429</v>
      </c>
      <c r="E510" s="390"/>
      <c r="F510" s="390"/>
      <c r="G510" s="391"/>
    </row>
    <row r="511" spans="1:7" ht="16.2">
      <c r="A511" s="293" t="s">
        <v>21</v>
      </c>
      <c r="B511" s="294" t="s">
        <v>486</v>
      </c>
      <c r="C511" s="290" t="s">
        <v>494</v>
      </c>
      <c r="D511" s="441" t="s">
        <v>429</v>
      </c>
      <c r="E511" s="390"/>
      <c r="F511" s="390"/>
      <c r="G511" s="391"/>
    </row>
    <row r="512" spans="1:7" ht="16.2">
      <c r="A512" s="293" t="s">
        <v>34</v>
      </c>
      <c r="B512" s="294" t="s">
        <v>487</v>
      </c>
      <c r="C512" s="290" t="s">
        <v>494</v>
      </c>
      <c r="D512" s="441" t="s">
        <v>429</v>
      </c>
      <c r="E512" s="390"/>
      <c r="F512" s="390"/>
      <c r="G512" s="391"/>
    </row>
    <row r="513" spans="1:7" ht="16.2">
      <c r="A513" s="293" t="s">
        <v>37</v>
      </c>
      <c r="B513" s="294" t="s">
        <v>488</v>
      </c>
      <c r="C513" s="290" t="s">
        <v>494</v>
      </c>
      <c r="D513" s="441" t="s">
        <v>429</v>
      </c>
      <c r="E513" s="390"/>
      <c r="F513" s="390"/>
      <c r="G513" s="391"/>
    </row>
    <row r="514" spans="1:7" ht="16.2">
      <c r="A514" s="293" t="s">
        <v>26</v>
      </c>
      <c r="B514" s="294" t="s">
        <v>257</v>
      </c>
      <c r="C514" s="290" t="s">
        <v>494</v>
      </c>
      <c r="D514" s="441" t="s">
        <v>429</v>
      </c>
      <c r="E514" s="390"/>
      <c r="F514" s="390"/>
      <c r="G514" s="391"/>
    </row>
    <row r="515" spans="1:7" ht="16.2">
      <c r="A515" s="293" t="s">
        <v>241</v>
      </c>
      <c r="B515" s="294" t="s">
        <v>258</v>
      </c>
      <c r="C515" s="290" t="s">
        <v>494</v>
      </c>
      <c r="D515" s="441" t="s">
        <v>429</v>
      </c>
      <c r="E515" s="390"/>
      <c r="F515" s="390"/>
      <c r="G515" s="391"/>
    </row>
    <row r="516" spans="1:7" ht="16.2">
      <c r="A516" s="293" t="s">
        <v>242</v>
      </c>
      <c r="B516" s="294" t="s">
        <v>603</v>
      </c>
      <c r="C516" s="290" t="s">
        <v>494</v>
      </c>
      <c r="D516" s="441" t="s">
        <v>429</v>
      </c>
      <c r="E516" s="390"/>
      <c r="F516" s="390"/>
      <c r="G516" s="391"/>
    </row>
    <row r="517" spans="1:7" ht="16.2">
      <c r="A517" s="293" t="s">
        <v>229</v>
      </c>
      <c r="B517" s="294" t="s">
        <v>433</v>
      </c>
      <c r="C517" s="290" t="s">
        <v>494</v>
      </c>
      <c r="D517" s="441" t="s">
        <v>429</v>
      </c>
      <c r="E517" s="390"/>
      <c r="F517" s="390"/>
      <c r="G517" s="391"/>
    </row>
    <row r="518" spans="1:7" ht="16.2">
      <c r="A518" s="293" t="s">
        <v>313</v>
      </c>
      <c r="B518" s="294" t="s">
        <v>608</v>
      </c>
      <c r="C518" s="290" t="s">
        <v>494</v>
      </c>
      <c r="D518" s="441" t="s">
        <v>429</v>
      </c>
      <c r="E518" s="390"/>
      <c r="F518" s="390"/>
      <c r="G518" s="391"/>
    </row>
    <row r="519" spans="1:7" ht="16.2">
      <c r="A519" s="293" t="s">
        <v>636</v>
      </c>
      <c r="B519" s="294" t="s">
        <v>434</v>
      </c>
      <c r="C519" s="290" t="s">
        <v>494</v>
      </c>
      <c r="D519" s="441" t="s">
        <v>429</v>
      </c>
      <c r="E519" s="390"/>
      <c r="F519" s="390"/>
      <c r="G519" s="391"/>
    </row>
    <row r="520" spans="1:7" ht="16.2">
      <c r="A520" s="392" t="s">
        <v>637</v>
      </c>
      <c r="B520" s="393" t="s">
        <v>633</v>
      </c>
      <c r="C520" s="394" t="s">
        <v>494</v>
      </c>
      <c r="D520" s="459" t="s">
        <v>429</v>
      </c>
      <c r="E520" s="395"/>
      <c r="F520" s="395"/>
      <c r="G520" s="396"/>
    </row>
  </sheetData>
  <autoFilter ref="A3:D3"/>
  <mergeCells count="7">
    <mergeCell ref="A1:G1"/>
    <mergeCell ref="A2:G2"/>
    <mergeCell ref="C248:C267"/>
    <mergeCell ref="G248:G267"/>
    <mergeCell ref="D248:D267"/>
    <mergeCell ref="E248:E267"/>
    <mergeCell ref="F248:F267"/>
  </mergeCells>
  <printOptions horizontalCentered="1"/>
  <pageMargins left="0.43307086614173229" right="0.43307086614173229" top="0.59055118110236227" bottom="0.59055118110236227" header="0.31496062992125984" footer="0.31496062992125984"/>
  <pageSetup paperSize="9" scale="70" fitToHeight="31" orientation="landscape" r:id="rId1"/>
  <headerFooter>
    <oddHeader>&amp;R&amp;"Calibri,Regular"&amp;12Annexure 8.1</oddHeader>
    <oddFooter>&amp;LBOQ_Hdh. Nolhivaranfaru&amp;RPage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09375" defaultRowHeight="13.8"/>
  <cols>
    <col min="1" max="1" width="8.109375" style="30" customWidth="1"/>
    <col min="2" max="2" width="72.6640625" style="31" customWidth="1"/>
    <col min="3" max="3" width="10.5546875" style="43" bestFit="1" customWidth="1"/>
    <col min="4" max="4" width="13" style="146" bestFit="1" customWidth="1"/>
    <col min="5" max="5" width="25.44140625" style="32" customWidth="1"/>
    <col min="6" max="16384" width="9.109375" style="9"/>
  </cols>
  <sheetData>
    <row r="1" spans="1:5">
      <c r="A1" s="484" t="s">
        <v>107</v>
      </c>
      <c r="B1" s="484"/>
      <c r="C1" s="484"/>
      <c r="D1" s="484"/>
      <c r="E1" s="484"/>
    </row>
    <row r="2" spans="1:5" ht="17.399999999999999">
      <c r="A2" s="485" t="s">
        <v>108</v>
      </c>
      <c r="B2" s="485"/>
      <c r="C2" s="485"/>
      <c r="D2" s="485"/>
      <c r="E2" s="485"/>
    </row>
    <row r="3" spans="1:5">
      <c r="A3" s="486" t="s">
        <v>109</v>
      </c>
      <c r="B3" s="486"/>
      <c r="C3" s="486"/>
      <c r="D3" s="486"/>
      <c r="E3" s="486"/>
    </row>
    <row r="4" spans="1:5">
      <c r="A4" s="10" t="s">
        <v>0</v>
      </c>
      <c r="B4" s="11" t="s">
        <v>79</v>
      </c>
      <c r="C4" s="41" t="s">
        <v>2</v>
      </c>
      <c r="D4" s="138" t="s">
        <v>106</v>
      </c>
      <c r="E4" s="12" t="s">
        <v>27</v>
      </c>
    </row>
    <row r="5" spans="1:5" s="18" customFormat="1" ht="17.399999999999999">
      <c r="A5" s="35" t="s">
        <v>42</v>
      </c>
      <c r="B5" s="132" t="s">
        <v>92</v>
      </c>
      <c r="C5" s="42"/>
      <c r="D5" s="139"/>
      <c r="E5" s="36"/>
    </row>
    <row r="6" spans="1:5" s="18" customFormat="1">
      <c r="A6" s="13" t="s">
        <v>43</v>
      </c>
      <c r="B6" s="14" t="s">
        <v>104</v>
      </c>
      <c r="C6" s="24"/>
      <c r="D6" s="140"/>
      <c r="E6" s="15"/>
    </row>
    <row r="7" spans="1:5" s="18" customFormat="1" ht="41.4">
      <c r="A7" s="13"/>
      <c r="B7" s="127" t="s">
        <v>173</v>
      </c>
      <c r="C7" s="24"/>
      <c r="D7" s="140"/>
      <c r="E7" s="133"/>
    </row>
    <row r="8" spans="1:5" s="18" customFormat="1">
      <c r="A8" s="13"/>
      <c r="B8" s="127" t="s">
        <v>168</v>
      </c>
      <c r="C8" s="128" t="s">
        <v>4</v>
      </c>
      <c r="D8" s="141" t="e">
        <f>#REF!</f>
        <v>#REF!</v>
      </c>
    </row>
    <row r="9" spans="1:5" s="18" customFormat="1">
      <c r="A9" s="13"/>
      <c r="B9" s="127" t="s">
        <v>169</v>
      </c>
      <c r="C9" s="128" t="s">
        <v>4</v>
      </c>
      <c r="D9" s="141"/>
    </row>
    <row r="10" spans="1:5" s="18" customFormat="1">
      <c r="A10" s="13"/>
      <c r="B10" s="127" t="s">
        <v>170</v>
      </c>
      <c r="C10" s="128" t="s">
        <v>4</v>
      </c>
      <c r="D10" s="141"/>
    </row>
    <row r="11" spans="1:5" s="18" customFormat="1" ht="17.399999999999999">
      <c r="A11" s="13" t="s">
        <v>45</v>
      </c>
      <c r="B11" s="126" t="s">
        <v>46</v>
      </c>
      <c r="E11" s="15"/>
    </row>
    <row r="12" spans="1:5" s="18" customFormat="1" ht="55.2">
      <c r="A12" s="13"/>
      <c r="B12" s="127" t="s">
        <v>166</v>
      </c>
      <c r="C12" s="24" t="s">
        <v>4</v>
      </c>
      <c r="D12" s="141" t="e">
        <f>#REF!</f>
        <v>#REF!</v>
      </c>
      <c r="E12" s="15"/>
    </row>
    <row r="13" spans="1:5" s="18" customFormat="1" ht="17.399999999999999">
      <c r="A13" s="13" t="s">
        <v>75</v>
      </c>
      <c r="B13" s="126" t="s">
        <v>47</v>
      </c>
      <c r="E13" s="15"/>
    </row>
    <row r="14" spans="1:5" s="18" customFormat="1" ht="27.6">
      <c r="A14" s="13"/>
      <c r="B14" s="127" t="s">
        <v>174</v>
      </c>
      <c r="C14" s="24" t="s">
        <v>4</v>
      </c>
      <c r="D14" s="141" t="e">
        <f>#REF!</f>
        <v>#REF!</v>
      </c>
      <c r="E14" s="15"/>
    </row>
    <row r="15" spans="1:5" s="18" customFormat="1" ht="17.399999999999999">
      <c r="A15" s="35" t="s">
        <v>29</v>
      </c>
      <c r="B15" s="132" t="s">
        <v>110</v>
      </c>
      <c r="C15" s="42"/>
      <c r="D15" s="139"/>
      <c r="E15" s="36"/>
    </row>
    <row r="16" spans="1:5" s="18" customFormat="1" ht="43.2">
      <c r="A16" s="16" t="s">
        <v>30</v>
      </c>
      <c r="B16" s="130" t="s">
        <v>196</v>
      </c>
      <c r="C16" s="129" t="s">
        <v>4</v>
      </c>
      <c r="D16" s="141" t="e">
        <f>#REF!</f>
        <v>#REF!</v>
      </c>
      <c r="E16" s="17"/>
    </row>
    <row r="17" spans="1:5" s="18" customFormat="1" ht="17.399999999999999">
      <c r="A17" s="35" t="s">
        <v>5</v>
      </c>
      <c r="B17" s="132" t="s">
        <v>111</v>
      </c>
      <c r="C17" s="42"/>
      <c r="D17" s="139"/>
      <c r="E17" s="36"/>
    </row>
    <row r="18" spans="1:5" s="18" customFormat="1" ht="41.4">
      <c r="A18" s="35"/>
      <c r="B18" s="130" t="s">
        <v>198</v>
      </c>
      <c r="C18" s="42"/>
      <c r="D18" s="139"/>
      <c r="E18" s="36"/>
    </row>
    <row r="19" spans="1:5" s="18" customFormat="1">
      <c r="A19" s="19" t="s">
        <v>6</v>
      </c>
      <c r="B19" s="20" t="s">
        <v>50</v>
      </c>
      <c r="C19" s="24" t="s">
        <v>4</v>
      </c>
      <c r="D19" s="140" t="e">
        <f>#REF!</f>
        <v>#REF!</v>
      </c>
      <c r="E19" s="15"/>
    </row>
    <row r="20" spans="1:5" s="18" customFormat="1">
      <c r="A20" s="19" t="s">
        <v>7</v>
      </c>
      <c r="B20" s="20" t="s">
        <v>51</v>
      </c>
      <c r="C20" s="27" t="s">
        <v>4</v>
      </c>
      <c r="D20" s="141" t="e">
        <f>#REF!</f>
        <v>#REF!</v>
      </c>
      <c r="E20" s="15"/>
    </row>
    <row r="21" spans="1:5" s="18" customFormat="1" ht="17.399999999999999">
      <c r="A21" s="35" t="s">
        <v>8</v>
      </c>
      <c r="B21" s="132" t="s">
        <v>83</v>
      </c>
      <c r="C21" s="42"/>
      <c r="D21" s="139"/>
      <c r="E21" s="36"/>
    </row>
    <row r="22" spans="1:5" s="22" customFormat="1">
      <c r="A22" s="19" t="s">
        <v>76</v>
      </c>
      <c r="B22" s="20" t="s">
        <v>50</v>
      </c>
      <c r="C22" s="27" t="s">
        <v>151</v>
      </c>
      <c r="D22" s="140" t="e">
        <f>#REF!</f>
        <v>#REF!</v>
      </c>
      <c r="E22" s="33" t="s">
        <v>112</v>
      </c>
    </row>
    <row r="23" spans="1:5" s="22" customFormat="1">
      <c r="A23" s="19" t="s">
        <v>103</v>
      </c>
      <c r="B23" s="20" t="s">
        <v>51</v>
      </c>
      <c r="C23" s="27" t="s">
        <v>151</v>
      </c>
      <c r="D23" s="140" t="e">
        <f>#REF!</f>
        <v>#REF!</v>
      </c>
      <c r="E23" s="23"/>
    </row>
    <row r="24" spans="1:5" s="18" customFormat="1" ht="34.799999999999997">
      <c r="A24" s="35" t="s">
        <v>31</v>
      </c>
      <c r="B24" s="132" t="s">
        <v>135</v>
      </c>
      <c r="C24" s="42"/>
      <c r="D24" s="139"/>
      <c r="E24" s="36"/>
    </row>
    <row r="25" spans="1:5" s="18" customFormat="1">
      <c r="A25" s="19" t="s">
        <v>32</v>
      </c>
      <c r="B25" s="20" t="s">
        <v>80</v>
      </c>
      <c r="C25" s="27" t="s">
        <v>9</v>
      </c>
      <c r="D25" s="141" t="e">
        <f>#REF!</f>
        <v>#REF!</v>
      </c>
      <c r="E25" s="15"/>
    </row>
    <row r="26" spans="1:5" s="18" customFormat="1" ht="27.6">
      <c r="A26" s="19" t="s">
        <v>33</v>
      </c>
      <c r="B26" s="20" t="s">
        <v>105</v>
      </c>
      <c r="C26" s="27" t="s">
        <v>9</v>
      </c>
      <c r="D26" s="141" t="e">
        <f>#REF!</f>
        <v>#REF!</v>
      </c>
      <c r="E26" s="15"/>
    </row>
    <row r="27" spans="1:5" s="18" customFormat="1">
      <c r="A27" s="19" t="s">
        <v>136</v>
      </c>
      <c r="B27" s="20" t="s">
        <v>55</v>
      </c>
      <c r="C27" s="27" t="s">
        <v>9</v>
      </c>
      <c r="D27" s="141" t="e">
        <f>#REF!</f>
        <v>#REF!</v>
      </c>
      <c r="E27" s="15"/>
    </row>
    <row r="28" spans="1:5" s="18" customFormat="1">
      <c r="A28" s="19" t="s">
        <v>137</v>
      </c>
      <c r="B28" s="20" t="s">
        <v>131</v>
      </c>
      <c r="C28" s="27" t="s">
        <v>9</v>
      </c>
      <c r="D28" s="141" t="e">
        <f>#REF!</f>
        <v>#REF!</v>
      </c>
      <c r="E28" s="15"/>
    </row>
    <row r="29" spans="1:5" s="18" customFormat="1">
      <c r="A29" s="19" t="s">
        <v>138</v>
      </c>
      <c r="B29" s="20" t="s">
        <v>132</v>
      </c>
      <c r="C29" s="27" t="s">
        <v>9</v>
      </c>
      <c r="D29" s="141" t="e">
        <f>#REF!</f>
        <v>#REF!</v>
      </c>
      <c r="E29" s="15"/>
    </row>
    <row r="30" spans="1:5" s="18" customFormat="1" ht="27.6">
      <c r="A30" s="13" t="s">
        <v>139</v>
      </c>
      <c r="B30" s="20" t="s">
        <v>133</v>
      </c>
      <c r="C30" s="27" t="s">
        <v>9</v>
      </c>
      <c r="D30" s="140" t="e">
        <f>#REF!</f>
        <v>#REF!</v>
      </c>
      <c r="E30" s="15"/>
    </row>
    <row r="31" spans="1:5" s="22" customFormat="1" ht="17.399999999999999">
      <c r="A31" s="38" t="s">
        <v>140</v>
      </c>
      <c r="B31" s="39" t="s">
        <v>134</v>
      </c>
      <c r="C31" s="27" t="s">
        <v>9</v>
      </c>
      <c r="D31" s="142" t="e">
        <f>#REF!</f>
        <v>#REF!</v>
      </c>
      <c r="E31" s="40"/>
    </row>
    <row r="32" spans="1:5" s="18" customFormat="1" ht="17.399999999999999">
      <c r="A32" s="35" t="s">
        <v>12</v>
      </c>
      <c r="B32" s="132" t="s">
        <v>78</v>
      </c>
      <c r="C32" s="42"/>
      <c r="D32" s="139"/>
      <c r="E32" s="36"/>
    </row>
    <row r="33" spans="1:5" s="18" customFormat="1">
      <c r="A33" s="19" t="s">
        <v>13</v>
      </c>
      <c r="B33" s="20" t="s">
        <v>82</v>
      </c>
      <c r="C33" s="27" t="s">
        <v>9</v>
      </c>
      <c r="D33" s="140" t="e">
        <f>#REF!</f>
        <v>#REF!</v>
      </c>
      <c r="E33" s="15"/>
    </row>
    <row r="34" spans="1:5" s="18" customFormat="1" ht="17.399999999999999">
      <c r="A34" s="35" t="s">
        <v>17</v>
      </c>
      <c r="B34" s="132" t="s">
        <v>113</v>
      </c>
      <c r="C34" s="42"/>
      <c r="D34" s="139"/>
      <c r="E34" s="36"/>
    </row>
    <row r="35" spans="1:5" s="18" customFormat="1">
      <c r="A35" s="19" t="s">
        <v>18</v>
      </c>
      <c r="B35" s="20" t="s">
        <v>114</v>
      </c>
      <c r="C35" s="27"/>
      <c r="D35" s="141"/>
      <c r="E35" s="15"/>
    </row>
    <row r="36" spans="1:5" s="18" customFormat="1">
      <c r="A36" s="19"/>
      <c r="B36" s="20" t="s">
        <v>142</v>
      </c>
      <c r="C36" s="27"/>
      <c r="D36" s="141" t="e">
        <f>#REF!</f>
        <v>#REF!</v>
      </c>
      <c r="E36" s="15"/>
    </row>
    <row r="37" spans="1:5" s="18" customFormat="1">
      <c r="A37" s="13" t="s">
        <v>20</v>
      </c>
      <c r="B37" s="20" t="s">
        <v>141</v>
      </c>
      <c r="C37" s="27"/>
      <c r="D37" s="141"/>
      <c r="E37" s="15"/>
    </row>
    <row r="38" spans="1:5" s="18" customFormat="1">
      <c r="A38" s="19"/>
      <c r="B38" s="20" t="s">
        <v>115</v>
      </c>
      <c r="C38" s="27" t="s">
        <v>9</v>
      </c>
      <c r="D38" s="141" t="e">
        <f>#REF!</f>
        <v>#REF!</v>
      </c>
      <c r="E38" s="15"/>
    </row>
    <row r="39" spans="1:5" s="18" customFormat="1" ht="17.399999999999999">
      <c r="A39" s="35" t="s">
        <v>17</v>
      </c>
      <c r="B39" s="132" t="s">
        <v>116</v>
      </c>
      <c r="C39" s="42"/>
      <c r="D39" s="139"/>
      <c r="E39" s="36"/>
    </row>
    <row r="40" spans="1:5" s="18" customFormat="1" ht="17.399999999999999">
      <c r="A40" s="19" t="s">
        <v>18</v>
      </c>
      <c r="B40" s="28" t="s">
        <v>118</v>
      </c>
      <c r="C40" s="42"/>
      <c r="D40" s="139"/>
      <c r="E40" s="36"/>
    </row>
    <row r="41" spans="1:5" s="18" customFormat="1">
      <c r="A41" s="37" t="s">
        <v>143</v>
      </c>
      <c r="B41" s="25" t="s">
        <v>397</v>
      </c>
      <c r="C41" s="27" t="s">
        <v>11</v>
      </c>
      <c r="D41" s="141" t="e">
        <f>#REF!</f>
        <v>#REF!</v>
      </c>
      <c r="E41" s="34"/>
    </row>
    <row r="42" spans="1:5" s="18" customFormat="1">
      <c r="A42" s="37" t="s">
        <v>144</v>
      </c>
      <c r="B42" s="25" t="s">
        <v>398</v>
      </c>
      <c r="C42" s="27" t="s">
        <v>11</v>
      </c>
      <c r="D42" s="141" t="e">
        <f>#REF!</f>
        <v>#REF!</v>
      </c>
      <c r="E42" s="34"/>
    </row>
    <row r="43" spans="1:5" s="18" customFormat="1">
      <c r="A43" s="37" t="s">
        <v>145</v>
      </c>
      <c r="B43" s="25" t="s">
        <v>399</v>
      </c>
      <c r="C43" s="27" t="s">
        <v>11</v>
      </c>
      <c r="D43" s="141" t="e">
        <f>#REF!</f>
        <v>#REF!</v>
      </c>
      <c r="E43" s="34"/>
    </row>
    <row r="44" spans="1:5" s="18" customFormat="1">
      <c r="A44" s="19" t="s">
        <v>20</v>
      </c>
      <c r="B44" s="28" t="s">
        <v>117</v>
      </c>
      <c r="C44" s="24"/>
      <c r="D44" s="143"/>
      <c r="E44" s="15"/>
    </row>
    <row r="45" spans="1:5" s="18" customFormat="1">
      <c r="A45" s="37" t="s">
        <v>119</v>
      </c>
      <c r="B45" s="28" t="s">
        <v>400</v>
      </c>
      <c r="C45" s="24"/>
      <c r="D45" s="141"/>
      <c r="E45" s="26"/>
    </row>
    <row r="46" spans="1:5" s="18" customFormat="1">
      <c r="A46" s="19"/>
      <c r="B46" s="25" t="s">
        <v>401</v>
      </c>
      <c r="C46" s="24" t="s">
        <v>38</v>
      </c>
      <c r="D46" s="141" t="e">
        <f>#REF!</f>
        <v>#REF!</v>
      </c>
      <c r="E46" s="26"/>
    </row>
    <row r="47" spans="1:5" s="18" customFormat="1">
      <c r="A47" s="19"/>
      <c r="B47" s="25" t="s">
        <v>402</v>
      </c>
      <c r="C47" s="24" t="s">
        <v>38</v>
      </c>
      <c r="D47" s="141" t="e">
        <f>#REF!</f>
        <v>#REF!</v>
      </c>
      <c r="E47" s="26"/>
    </row>
    <row r="48" spans="1:5" s="18" customFormat="1">
      <c r="A48" s="19"/>
      <c r="B48" s="25" t="s">
        <v>403</v>
      </c>
      <c r="C48" s="24" t="s">
        <v>38</v>
      </c>
      <c r="D48" s="141" t="e">
        <f>#REF!</f>
        <v>#REF!</v>
      </c>
      <c r="E48" s="26"/>
    </row>
    <row r="49" spans="1:5" s="18" customFormat="1">
      <c r="A49" s="37" t="s">
        <v>120</v>
      </c>
      <c r="B49" s="28" t="s">
        <v>404</v>
      </c>
      <c r="C49" s="24"/>
      <c r="D49" s="141"/>
      <c r="E49" s="26"/>
    </row>
    <row r="50" spans="1:5" s="18" customFormat="1">
      <c r="A50" s="19"/>
      <c r="B50" s="25" t="s">
        <v>405</v>
      </c>
      <c r="C50" s="24" t="s">
        <v>38</v>
      </c>
      <c r="D50" s="141" t="e">
        <f>#REF!</f>
        <v>#REF!</v>
      </c>
      <c r="E50" s="26"/>
    </row>
    <row r="51" spans="1:5" s="18" customFormat="1">
      <c r="A51" s="19"/>
      <c r="B51" s="25" t="s">
        <v>406</v>
      </c>
      <c r="C51" s="24" t="s">
        <v>38</v>
      </c>
      <c r="D51" s="141" t="e">
        <f>#REF!</f>
        <v>#REF!</v>
      </c>
      <c r="E51" s="26"/>
    </row>
    <row r="52" spans="1:5" s="18" customFormat="1">
      <c r="A52" s="19"/>
      <c r="B52" s="25" t="s">
        <v>407</v>
      </c>
      <c r="C52" s="24" t="s">
        <v>38</v>
      </c>
      <c r="D52" s="141" t="e">
        <f>#REF!</f>
        <v>#REF!</v>
      </c>
      <c r="E52" s="26"/>
    </row>
    <row r="53" spans="1:5" s="18" customFormat="1" ht="17.399999999999999">
      <c r="A53" s="35" t="s">
        <v>21</v>
      </c>
      <c r="B53" s="132" t="s">
        <v>54</v>
      </c>
      <c r="C53" s="42"/>
      <c r="D53" s="139"/>
      <c r="E53" s="36"/>
    </row>
    <row r="54" spans="1:5" s="18" customFormat="1">
      <c r="A54" s="19" t="s">
        <v>22</v>
      </c>
      <c r="B54" s="14" t="s">
        <v>123</v>
      </c>
      <c r="C54" s="24"/>
      <c r="D54" s="140"/>
      <c r="E54" s="15"/>
    </row>
    <row r="55" spans="1:5" s="18" customFormat="1">
      <c r="A55" s="19"/>
      <c r="B55" s="25" t="s">
        <v>14</v>
      </c>
      <c r="C55" s="24" t="s">
        <v>38</v>
      </c>
      <c r="D55" s="143" t="e">
        <f>#REF!</f>
        <v>#REF!</v>
      </c>
      <c r="E55" s="34"/>
    </row>
    <row r="56" spans="1:5" s="18" customFormat="1">
      <c r="A56" s="19" t="s">
        <v>23</v>
      </c>
      <c r="B56" s="14" t="s">
        <v>124</v>
      </c>
      <c r="C56" s="24"/>
      <c r="D56" s="143"/>
      <c r="E56" s="15"/>
    </row>
    <row r="57" spans="1:5" s="18" customFormat="1">
      <c r="A57" s="19"/>
      <c r="B57" s="25" t="s">
        <v>408</v>
      </c>
      <c r="C57" s="24" t="s">
        <v>38</v>
      </c>
      <c r="D57" s="143" t="e">
        <f>#REF!</f>
        <v>#REF!</v>
      </c>
      <c r="E57" s="34"/>
    </row>
    <row r="58" spans="1:5" s="18" customFormat="1">
      <c r="A58" s="19"/>
      <c r="B58" s="25" t="s">
        <v>409</v>
      </c>
      <c r="C58" s="24" t="s">
        <v>38</v>
      </c>
      <c r="D58" s="143" t="e">
        <f>#REF!</f>
        <v>#REF!</v>
      </c>
      <c r="E58" s="34"/>
    </row>
    <row r="59" spans="1:5" s="134" customFormat="1">
      <c r="A59" s="13" t="s">
        <v>81</v>
      </c>
      <c r="B59" s="28" t="s">
        <v>118</v>
      </c>
      <c r="C59" s="24"/>
      <c r="D59" s="143"/>
      <c r="E59" s="26"/>
    </row>
    <row r="60" spans="1:5" s="134" customFormat="1">
      <c r="A60" s="13"/>
      <c r="B60" s="25" t="s">
        <v>410</v>
      </c>
      <c r="C60" s="24" t="s">
        <v>11</v>
      </c>
      <c r="D60" s="143" t="e">
        <f>#REF!</f>
        <v>#REF!</v>
      </c>
      <c r="E60" s="34"/>
    </row>
    <row r="61" spans="1:5" s="134" customFormat="1">
      <c r="A61" s="19"/>
      <c r="B61" s="25" t="s">
        <v>408</v>
      </c>
      <c r="C61" s="24" t="s">
        <v>11</v>
      </c>
      <c r="D61" s="143" t="e">
        <f>#REF!</f>
        <v>#REF!</v>
      </c>
      <c r="E61" s="34"/>
    </row>
    <row r="62" spans="1:5" s="134" customFormat="1">
      <c r="A62" s="19"/>
      <c r="B62" s="25" t="s">
        <v>409</v>
      </c>
      <c r="C62" s="24" t="s">
        <v>11</v>
      </c>
      <c r="D62" s="143" t="e">
        <f>#REF!</f>
        <v>#REF!</v>
      </c>
      <c r="E62" s="34"/>
    </row>
    <row r="63" spans="1:5" s="134" customFormat="1">
      <c r="A63" s="19" t="s">
        <v>95</v>
      </c>
      <c r="B63" s="28" t="s">
        <v>93</v>
      </c>
      <c r="C63" s="24"/>
      <c r="D63" s="143"/>
      <c r="E63" s="19"/>
    </row>
    <row r="64" spans="1:5" s="18" customFormat="1">
      <c r="A64" s="19"/>
      <c r="B64" s="25" t="s">
        <v>14</v>
      </c>
      <c r="C64" s="24" t="s">
        <v>38</v>
      </c>
      <c r="D64" s="143" t="e">
        <f>#REF!</f>
        <v>#REF!</v>
      </c>
      <c r="E64" s="26"/>
    </row>
    <row r="65" spans="1:5" s="18" customFormat="1">
      <c r="A65" s="19"/>
      <c r="B65" s="25" t="s">
        <v>256</v>
      </c>
      <c r="C65" s="24" t="s">
        <v>38</v>
      </c>
      <c r="D65" s="143" t="e">
        <f>#REF!</f>
        <v>#REF!</v>
      </c>
      <c r="E65" s="26"/>
    </row>
    <row r="66" spans="1:5" s="18" customFormat="1">
      <c r="A66" s="19"/>
      <c r="B66" s="25" t="s">
        <v>16</v>
      </c>
      <c r="C66" s="24" t="s">
        <v>38</v>
      </c>
      <c r="D66" s="143" t="e">
        <f>#REF!</f>
        <v>#REF!</v>
      </c>
      <c r="E66" s="26"/>
    </row>
    <row r="67" spans="1:5" s="134" customFormat="1">
      <c r="A67" s="19" t="s">
        <v>121</v>
      </c>
      <c r="B67" s="14" t="s">
        <v>122</v>
      </c>
      <c r="C67" s="24"/>
      <c r="D67" s="143"/>
      <c r="E67" s="15"/>
    </row>
    <row r="68" spans="1:5" s="134" customFormat="1">
      <c r="A68" s="19"/>
      <c r="B68" s="25" t="s">
        <v>411</v>
      </c>
      <c r="C68" s="24" t="s">
        <v>38</v>
      </c>
      <c r="D68" s="143" t="e">
        <f>#REF!</f>
        <v>#REF!</v>
      </c>
      <c r="E68" s="29"/>
    </row>
    <row r="69" spans="1:5" s="134" customFormat="1">
      <c r="A69" s="19"/>
      <c r="B69" s="25" t="s">
        <v>412</v>
      </c>
      <c r="C69" s="24" t="s">
        <v>38</v>
      </c>
      <c r="D69" s="143" t="e">
        <f>#REF!</f>
        <v>#REF!</v>
      </c>
      <c r="E69" s="19"/>
    </row>
    <row r="70" spans="1:5" s="134" customFormat="1">
      <c r="A70" s="19"/>
      <c r="B70" s="25" t="s">
        <v>413</v>
      </c>
      <c r="C70" s="24" t="s">
        <v>38</v>
      </c>
      <c r="D70" s="143" t="e">
        <f>#REF!</f>
        <v>#REF!</v>
      </c>
      <c r="E70" s="19"/>
    </row>
    <row r="71" spans="1:5" s="18" customFormat="1" ht="17.399999999999999">
      <c r="A71" s="35" t="s">
        <v>34</v>
      </c>
      <c r="B71" s="132" t="s">
        <v>128</v>
      </c>
      <c r="C71" s="42"/>
      <c r="D71" s="139"/>
      <c r="E71" s="36"/>
    </row>
    <row r="72" spans="1:5" s="134" customFormat="1">
      <c r="A72" s="19" t="s">
        <v>35</v>
      </c>
      <c r="B72" s="20" t="s">
        <v>130</v>
      </c>
      <c r="C72" s="24"/>
      <c r="D72" s="144"/>
      <c r="E72" s="15"/>
    </row>
    <row r="73" spans="1:5" s="18" customFormat="1">
      <c r="A73" s="19"/>
      <c r="B73" s="8" t="s">
        <v>16</v>
      </c>
      <c r="C73" s="24" t="s">
        <v>38</v>
      </c>
      <c r="D73" s="144" t="e">
        <f>#REF!</f>
        <v>#REF!</v>
      </c>
      <c r="E73" s="21"/>
    </row>
    <row r="74" spans="1:5" s="18" customFormat="1">
      <c r="A74" s="19" t="s">
        <v>36</v>
      </c>
      <c r="B74" s="20" t="s">
        <v>127</v>
      </c>
      <c r="C74" s="24" t="s">
        <v>38</v>
      </c>
      <c r="D74" s="144" t="e">
        <f>#REF!</f>
        <v>#REF!</v>
      </c>
      <c r="E74" s="21"/>
    </row>
    <row r="75" spans="1:5" s="18" customFormat="1" ht="17.399999999999999">
      <c r="A75" s="35" t="s">
        <v>37</v>
      </c>
      <c r="B75" s="132" t="s">
        <v>77</v>
      </c>
      <c r="C75" s="42"/>
      <c r="D75" s="139"/>
      <c r="E75" s="36"/>
    </row>
    <row r="76" spans="1:5" s="18" customFormat="1">
      <c r="A76" s="19">
        <v>10.1</v>
      </c>
      <c r="B76" s="135" t="s">
        <v>96</v>
      </c>
      <c r="C76" s="27" t="s">
        <v>48</v>
      </c>
      <c r="D76" s="141" t="e">
        <f>#REF!</f>
        <v>#REF!</v>
      </c>
      <c r="E76" s="15"/>
    </row>
    <row r="77" spans="1:5" s="18" customFormat="1">
      <c r="A77" s="19">
        <v>10.199999999999999</v>
      </c>
      <c r="B77" s="20" t="s">
        <v>97</v>
      </c>
      <c r="C77" s="27" t="s">
        <v>48</v>
      </c>
      <c r="D77" s="141" t="e">
        <f>#REF!</f>
        <v>#REF!</v>
      </c>
      <c r="E77" s="15"/>
    </row>
    <row r="78" spans="1:5" s="18" customFormat="1">
      <c r="A78" s="19">
        <v>10.3</v>
      </c>
      <c r="B78" s="20" t="s">
        <v>98</v>
      </c>
      <c r="C78" s="27" t="s">
        <v>38</v>
      </c>
      <c r="D78" s="141" t="e">
        <f>#REF!</f>
        <v>#REF!</v>
      </c>
      <c r="E78" s="15"/>
    </row>
    <row r="79" spans="1:5" s="18" customFormat="1">
      <c r="A79" s="19">
        <v>10.4</v>
      </c>
      <c r="B79" s="20" t="s">
        <v>99</v>
      </c>
      <c r="C79" s="27" t="s">
        <v>38</v>
      </c>
      <c r="D79" s="141" t="e">
        <f>#REF!</f>
        <v>#REF!</v>
      </c>
      <c r="E79" s="15"/>
    </row>
    <row r="80" spans="1:5" s="18" customFormat="1">
      <c r="A80" s="19">
        <v>10.5</v>
      </c>
      <c r="B80" s="20" t="s">
        <v>125</v>
      </c>
      <c r="C80" s="27" t="s">
        <v>38</v>
      </c>
      <c r="D80" s="141" t="e">
        <f>#REF!</f>
        <v>#REF!</v>
      </c>
      <c r="E80" s="15"/>
    </row>
    <row r="81" spans="1:5" s="134" customFormat="1">
      <c r="A81" s="19">
        <v>10.6</v>
      </c>
      <c r="B81" s="20" t="s">
        <v>100</v>
      </c>
      <c r="C81" s="27" t="s">
        <v>11</v>
      </c>
      <c r="D81" s="141" t="e">
        <f>#REF!</f>
        <v>#REF!</v>
      </c>
      <c r="E81" s="15"/>
    </row>
    <row r="82" spans="1:5" s="134" customFormat="1">
      <c r="A82" s="13">
        <v>10.7</v>
      </c>
      <c r="B82" s="20" t="s">
        <v>101</v>
      </c>
      <c r="C82" s="27" t="s">
        <v>11</v>
      </c>
      <c r="D82" s="141" t="e">
        <f>#REF!</f>
        <v>#REF!</v>
      </c>
      <c r="E82" s="15"/>
    </row>
    <row r="83" spans="1:5" s="134" customFormat="1">
      <c r="A83" s="13" t="s">
        <v>147</v>
      </c>
      <c r="B83" s="20" t="s">
        <v>146</v>
      </c>
      <c r="C83" s="24" t="s">
        <v>11</v>
      </c>
      <c r="D83" s="141" t="e">
        <f>#REF!</f>
        <v>#REF!</v>
      </c>
      <c r="E83" s="15"/>
    </row>
    <row r="84" spans="1:5" s="134" customFormat="1">
      <c r="A84" s="13" t="s">
        <v>148</v>
      </c>
      <c r="B84" s="20" t="s">
        <v>102</v>
      </c>
      <c r="C84" s="24" t="s">
        <v>52</v>
      </c>
      <c r="D84" s="141" t="e">
        <f>#REF!</f>
        <v>#REF!</v>
      </c>
      <c r="E84" s="15"/>
    </row>
    <row r="85" spans="1:5" s="134" customFormat="1">
      <c r="A85" s="13" t="s">
        <v>149</v>
      </c>
      <c r="B85" s="20" t="s">
        <v>129</v>
      </c>
      <c r="C85" s="24" t="s">
        <v>53</v>
      </c>
      <c r="D85" s="141" t="e">
        <f>#REF!</f>
        <v>#REF!</v>
      </c>
      <c r="E85" s="15"/>
    </row>
    <row r="86" spans="1:5" s="134" customFormat="1">
      <c r="A86" s="13" t="s">
        <v>150</v>
      </c>
      <c r="B86" s="20" t="s">
        <v>126</v>
      </c>
      <c r="C86" s="24" t="s">
        <v>53</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Summary_BOQ_WSP Nolhivaranfaru</vt:lpstr>
      <vt:lpstr>1.1-Valve Specials</vt:lpstr>
      <vt:lpstr>BOQ.-WSP Nolhivaranfaru</vt:lpstr>
      <vt:lpstr>4.2-Abst.-RWR</vt:lpstr>
      <vt:lpstr>'BOQ.-WSP Nolhivaranfaru'!_FilterDatabase</vt:lpstr>
      <vt:lpstr>'4.2-Abst.-RWR'!Print_Area</vt:lpstr>
      <vt:lpstr>'BOQ.-WSP Nolhivaranfaru'!Print_Area</vt:lpstr>
      <vt:lpstr>'1.1-Valve Specials'!Print_Titles</vt:lpstr>
      <vt:lpstr>'BOQ.-WSP Nolhivaranfaru'!Print_Titles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Esmael</cp:lastModifiedBy>
  <cp:lastPrinted>2017-11-30T07:37:22Z</cp:lastPrinted>
  <dcterms:created xsi:type="dcterms:W3CDTF">2016-05-11T04:46:02Z</dcterms:created>
  <dcterms:modified xsi:type="dcterms:W3CDTF">2017-12-16T09:14:08Z</dcterms:modified>
</cp:coreProperties>
</file>