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mc:AlternateContent xmlns:mc="http://schemas.openxmlformats.org/markup-compatibility/2006">
    <mc:Choice Requires="x15">
      <x15ac:absPath xmlns:x15ac="http://schemas.microsoft.com/office/spreadsheetml/2010/11/ac" url="S:\Infrastructure Development\Projects\Drawing\ADDU COURT COMPLEX\2022\Tender Documents - 08-02-2022\"/>
    </mc:Choice>
  </mc:AlternateContent>
  <xr:revisionPtr revIDLastSave="0" documentId="13_ncr:1_{AA321D55-56D3-4470-AEF6-24F8C72DE291}" xr6:coauthVersionLast="36" xr6:coauthVersionMax="36" xr10:uidLastSave="{00000000-0000-0000-0000-000000000000}"/>
  <bookViews>
    <workbookView xWindow="0" yWindow="0" windowWidth="28800" windowHeight="12225" tabRatio="796" activeTab="2" xr2:uid="{00000000-000D-0000-FFFF-FFFF00000000}"/>
  </bookViews>
  <sheets>
    <sheet name="COVER" sheetId="65" r:id="rId1"/>
    <sheet name="BOQ Summary Comment" sheetId="75" state="hidden" r:id="rId2"/>
    <sheet name="BOQ Summary" sheetId="62" r:id="rId3"/>
    <sheet name="Bill 1- Prilims" sheetId="27" r:id="rId4"/>
    <sheet name="Bill 2 - Ground Works" sheetId="28" r:id="rId5"/>
    <sheet name="Bill 3 - Concrete Works" sheetId="29" r:id="rId6"/>
    <sheet name="Bill 4 - Masonry &amp; Plastering" sheetId="24" r:id="rId7"/>
    <sheet name="Bill 5 MetalWorks" sheetId="30" r:id="rId8"/>
    <sheet name="Bill 6 - Ceiling " sheetId="69" r:id="rId9"/>
    <sheet name="Bill 7 - Door&amp;Window" sheetId="34" r:id="rId10"/>
    <sheet name="Bill 8 - Painting" sheetId="59" r:id="rId11"/>
    <sheet name="Bill 9 - Tile &amp; cladding" sheetId="35" r:id="rId12"/>
    <sheet name="Bill 10 Electrical" sheetId="56" r:id="rId13"/>
    <sheet name="11 Hydraulics &amp; Drainage" sheetId="36" r:id="rId14"/>
    <sheet name="Bill 12 - AC works" sheetId="40" r:id="rId15"/>
    <sheet name="Bill - 13 Lift" sheetId="41" r:id="rId16"/>
    <sheet name="Bill 14 - Fire Fighting &amp; alarm" sheetId="67" r:id="rId17"/>
    <sheet name="Bill 15 External Works" sheetId="80" r:id="rId18"/>
    <sheet name="Bill 16 Furniture" sheetId="81" r:id="rId19"/>
    <sheet name="Bill 17 Additional " sheetId="71" r:id="rId20"/>
    <sheet name=" Bill 18 -Ommission Work" sheetId="60" r:id="rId21"/>
  </sheets>
  <definedNames>
    <definedName name="_xlnm._FilterDatabase" localSheetId="20" hidden="1">' Bill 18 -Ommission Work'!$A$1:$F$57</definedName>
    <definedName name="_xlnm._FilterDatabase" localSheetId="13" hidden="1">'11 Hydraulics &amp; Drainage'!$A$1:$F$110</definedName>
    <definedName name="_xlnm._FilterDatabase" localSheetId="15" hidden="1">'Bill - 13 Lift'!$A$1:$F$46</definedName>
    <definedName name="_xlnm._FilterDatabase" localSheetId="3" hidden="1">'Bill 1- Prilims'!$A$1:$G$75</definedName>
    <definedName name="_xlnm._FilterDatabase" localSheetId="12" hidden="1">'Bill 10 Electrical'!$A$1:$Q$307</definedName>
    <definedName name="_xlnm._FilterDatabase" localSheetId="14" hidden="1">'Bill 12 - AC works'!$A$1:$G$284</definedName>
    <definedName name="_xlnm._FilterDatabase" localSheetId="16" hidden="1">'Bill 14 - Fire Fighting &amp; alarm'!$A$1:$F$117</definedName>
    <definedName name="_xlnm._FilterDatabase" localSheetId="17" hidden="1">'Bill 15 External Works'!$A$1:$F$75</definedName>
    <definedName name="_xlnm._FilterDatabase" localSheetId="19" hidden="1">'Bill 17 Additional '!$A$1:$F$52</definedName>
    <definedName name="_xlnm._FilterDatabase" localSheetId="4" hidden="1">'Bill 2 - Ground Works'!$A$1:$H$83</definedName>
    <definedName name="_xlnm._FilterDatabase" localSheetId="5" hidden="1">'Bill 3 - Concrete Works'!$A$1:$H$227</definedName>
    <definedName name="_xlnm._FilterDatabase" localSheetId="6" hidden="1">'Bill 4 - Masonry &amp; Plastering'!$A$1:$F$116</definedName>
    <definedName name="_xlnm._FilterDatabase" localSheetId="7" hidden="1">'Bill 5 MetalWorks'!$A$1:$U$31</definedName>
    <definedName name="_xlnm._FilterDatabase" localSheetId="8" hidden="1">'Bill 6 - Ceiling '!$A$1:$G$37</definedName>
    <definedName name="_xlnm._FilterDatabase" localSheetId="9" hidden="1">'Bill 7 - Door&amp;Window'!$A$1:$G$97</definedName>
    <definedName name="_xlnm._FilterDatabase" localSheetId="10" hidden="1">'Bill 8 - Painting'!$A$1:$G$79</definedName>
    <definedName name="_xlnm._FilterDatabase" localSheetId="11" hidden="1">'Bill 9 - Tile &amp; cladding'!$A$1:$G$109</definedName>
    <definedName name="_xlnm._FilterDatabase" localSheetId="2" hidden="1">'BOQ Summary'!$A$8:$F$25</definedName>
    <definedName name="_xlnm._FilterDatabase" localSheetId="1" hidden="1">'BOQ Summary Comment'!$A$6:$F$22</definedName>
    <definedName name="A" localSheetId="20">#REF!</definedName>
    <definedName name="A" localSheetId="12">#REF!</definedName>
    <definedName name="A" localSheetId="16">#REF!</definedName>
    <definedName name="A" localSheetId="17">#REF!</definedName>
    <definedName name="A" localSheetId="19">#REF!</definedName>
    <definedName name="A" localSheetId="8">#REF!</definedName>
    <definedName name="A" localSheetId="10">#REF!</definedName>
    <definedName name="A" localSheetId="2">#REF!</definedName>
    <definedName name="A" localSheetId="1">#REF!</definedName>
    <definedName name="A" localSheetId="0">#REF!</definedName>
    <definedName name="A">#REF!</definedName>
    <definedName name="aa" localSheetId="20">#REF!</definedName>
    <definedName name="aa" localSheetId="12">#REF!</definedName>
    <definedName name="aa" localSheetId="16">#REF!</definedName>
    <definedName name="aa" localSheetId="17">#REF!</definedName>
    <definedName name="aa" localSheetId="19">#REF!</definedName>
    <definedName name="aa" localSheetId="8">#REF!</definedName>
    <definedName name="aa" localSheetId="10">#REF!</definedName>
    <definedName name="aa" localSheetId="2">#REF!</definedName>
    <definedName name="aa" localSheetId="1">#REF!</definedName>
    <definedName name="aa" localSheetId="0">#REF!</definedName>
    <definedName name="aa">#REF!</definedName>
    <definedName name="B" localSheetId="20">#REF!</definedName>
    <definedName name="B" localSheetId="12">#REF!</definedName>
    <definedName name="B" localSheetId="16">#REF!</definedName>
    <definedName name="B" localSheetId="17">#REF!</definedName>
    <definedName name="B" localSheetId="19">#REF!</definedName>
    <definedName name="B" localSheetId="8">#REF!</definedName>
    <definedName name="B" localSheetId="10">#REF!</definedName>
    <definedName name="B" localSheetId="2">#REF!</definedName>
    <definedName name="B" localSheetId="1">#REF!</definedName>
    <definedName name="B" localSheetId="0">#REF!</definedName>
    <definedName name="B">#REF!</definedName>
    <definedName name="bill1" localSheetId="20">#REF!</definedName>
    <definedName name="bill1" localSheetId="12">#REF!</definedName>
    <definedName name="bill1" localSheetId="16">#REF!</definedName>
    <definedName name="bill1" localSheetId="17">#REF!</definedName>
    <definedName name="bill1" localSheetId="19">#REF!</definedName>
    <definedName name="bill1" localSheetId="8">#REF!</definedName>
    <definedName name="bill1" localSheetId="10">#REF!</definedName>
    <definedName name="bill1" localSheetId="2">#REF!</definedName>
    <definedName name="bill1" localSheetId="1">#REF!</definedName>
    <definedName name="bill1" localSheetId="0">#REF!</definedName>
    <definedName name="bill1">#REF!</definedName>
    <definedName name="C_" localSheetId="20">#REF!</definedName>
    <definedName name="C_" localSheetId="12">#REF!</definedName>
    <definedName name="C_" localSheetId="16">#REF!</definedName>
    <definedName name="C_" localSheetId="17">#REF!</definedName>
    <definedName name="C_" localSheetId="19">#REF!</definedName>
    <definedName name="C_" localSheetId="8">#REF!</definedName>
    <definedName name="C_" localSheetId="10">#REF!</definedName>
    <definedName name="C_" localSheetId="2">#REF!</definedName>
    <definedName name="C_" localSheetId="1">#REF!</definedName>
    <definedName name="C_" localSheetId="0">#REF!</definedName>
    <definedName name="C_">#REF!</definedName>
    <definedName name="H" localSheetId="20">#REF!</definedName>
    <definedName name="H" localSheetId="12">#REF!</definedName>
    <definedName name="H" localSheetId="16">#REF!</definedName>
    <definedName name="H" localSheetId="17">#REF!</definedName>
    <definedName name="H" localSheetId="19">#REF!</definedName>
    <definedName name="H" localSheetId="8">#REF!</definedName>
    <definedName name="H" localSheetId="10">#REF!</definedName>
    <definedName name="H" localSheetId="2">#REF!</definedName>
    <definedName name="H" localSheetId="1">#REF!</definedName>
    <definedName name="H" localSheetId="0">#REF!</definedName>
    <definedName name="H">#REF!</definedName>
    <definedName name="I" localSheetId="20">#REF!</definedName>
    <definedName name="I" localSheetId="12">#REF!</definedName>
    <definedName name="I" localSheetId="16">#REF!</definedName>
    <definedName name="I" localSheetId="17">#REF!</definedName>
    <definedName name="I" localSheetId="19">#REF!</definedName>
    <definedName name="I" localSheetId="8">#REF!</definedName>
    <definedName name="I" localSheetId="10">#REF!</definedName>
    <definedName name="I" localSheetId="2">#REF!</definedName>
    <definedName name="I" localSheetId="1">#REF!</definedName>
    <definedName name="I" localSheetId="0">#REF!</definedName>
    <definedName name="I">#REF!</definedName>
    <definedName name="_xlnm.Print_Area" localSheetId="20">' Bill 18 -Ommission Work'!$A$1:$F$57</definedName>
    <definedName name="_xlnm.Print_Area" localSheetId="13">'11 Hydraulics &amp; Drainage'!$A$1:$F$110</definedName>
    <definedName name="_xlnm.Print_Area" localSheetId="15">'Bill - 13 Lift'!$A$1:$F$46</definedName>
    <definedName name="_xlnm.Print_Area" localSheetId="3">'Bill 1- Prilims'!$A$1:$F$75</definedName>
    <definedName name="_xlnm.Print_Area" localSheetId="12">'Bill 10 Electrical'!$A$1:$F$307</definedName>
    <definedName name="_xlnm.Print_Area" localSheetId="16">'Bill 14 - Fire Fighting &amp; alarm'!$A$1:$F$117</definedName>
    <definedName name="_xlnm.Print_Area" localSheetId="17">'Bill 15 External Works'!$A$1:$F$76</definedName>
    <definedName name="_xlnm.Print_Area" localSheetId="19">'Bill 17 Additional '!$A$1:$F$52</definedName>
    <definedName name="_xlnm.Print_Area" localSheetId="4">'Bill 2 - Ground Works'!$A$1:$F$83</definedName>
    <definedName name="_xlnm.Print_Area" localSheetId="5">'Bill 3 - Concrete Works'!$A$1:$G$227</definedName>
    <definedName name="_xlnm.Print_Area" localSheetId="6">'Bill 4 - Masonry &amp; Plastering'!$A$1:$F$116</definedName>
    <definedName name="_xlnm.Print_Area" localSheetId="7">'Bill 5 MetalWorks'!$A$1:$F$31</definedName>
    <definedName name="_xlnm.Print_Area" localSheetId="8">'Bill 6 - Ceiling '!$A$1:$F$37</definedName>
    <definedName name="_xlnm.Print_Area" localSheetId="9">'Bill 7 - Door&amp;Window'!$A$1:$F$93</definedName>
    <definedName name="_xlnm.Print_Area" localSheetId="10">'Bill 8 - Painting'!$A$1:$F$79</definedName>
    <definedName name="_xlnm.Print_Area" localSheetId="11">'Bill 9 - Tile &amp; cladding'!$A$1:$F$109</definedName>
    <definedName name="_xlnm.Print_Area" localSheetId="2">'BOQ Summary'!$A$1:$E$29</definedName>
    <definedName name="_xlnm.Print_Area" localSheetId="1">'BOQ Summary Comment'!$A$1:$G$26</definedName>
    <definedName name="_xlnm.Print_Area" localSheetId="0">COVER!$A$1:$L$50</definedName>
    <definedName name="PRINT_AREA_MI">#N/A</definedName>
    <definedName name="_xlnm.Print_Titles" localSheetId="13">'11 Hydraulics &amp; Drainage'!$1:$1</definedName>
    <definedName name="_xlnm.Print_Titles" localSheetId="15">'Bill - 13 Lift'!$1:$1</definedName>
    <definedName name="_xlnm.Print_Titles" localSheetId="3">'Bill 1- Prilims'!$1:$2</definedName>
    <definedName name="_xlnm.Print_Titles" localSheetId="12">'Bill 10 Electrical'!$1:$1</definedName>
    <definedName name="_xlnm.Print_Titles" localSheetId="14">'Bill 12 - AC works'!$1:$1</definedName>
    <definedName name="_xlnm.Print_Titles" localSheetId="16">'Bill 14 - Fire Fighting &amp; alarm'!$1:$1</definedName>
    <definedName name="_xlnm.Print_Titles" localSheetId="17">'Bill 15 External Works'!$1:$1</definedName>
    <definedName name="_xlnm.Print_Titles" localSheetId="4">'Bill 2 - Ground Works'!$1:$1</definedName>
    <definedName name="_xlnm.Print_Titles" localSheetId="5">'Bill 3 - Concrete Works'!$1:$1</definedName>
    <definedName name="_xlnm.Print_Titles" localSheetId="6">'Bill 4 - Masonry &amp; Plastering'!$1:$1</definedName>
    <definedName name="_xlnm.Print_Titles" localSheetId="7">'Bill 5 MetalWorks'!$1:$1</definedName>
    <definedName name="_xlnm.Print_Titles" localSheetId="8">'Bill 6 - Ceiling '!$1:$1</definedName>
    <definedName name="_xlnm.Print_Titles" localSheetId="9">'Bill 7 - Door&amp;Window'!$1:$1</definedName>
    <definedName name="_xlnm.Print_Titles" localSheetId="10">'Bill 8 - Painting'!$1:$1</definedName>
    <definedName name="_xlnm.Print_Titles" localSheetId="11">'Bill 9 - Tile &amp; cladding'!$1:$1</definedName>
    <definedName name="_xlnm.Print_Titles" localSheetId="2">'BOQ Summary'!$6:$7</definedName>
    <definedName name="_xlnm.Print_Titles" localSheetId="1">'BOQ Summary Comment'!$5:$5</definedName>
    <definedName name="_xlnm.Print_Titles">#REF!</definedName>
    <definedName name="PRINT_TITLES_MI" localSheetId="20">#REF!</definedName>
    <definedName name="PRINT_TITLES_MI" localSheetId="12">#REF!</definedName>
    <definedName name="PRINT_TITLES_MI" localSheetId="16">#REF!</definedName>
    <definedName name="PRINT_TITLES_MI" localSheetId="17">#REF!</definedName>
    <definedName name="PRINT_TITLES_MI" localSheetId="19">#REF!</definedName>
    <definedName name="PRINT_TITLES_MI" localSheetId="8">#REF!</definedName>
    <definedName name="PRINT_TITLES_MI" localSheetId="10">#REF!</definedName>
    <definedName name="PRINT_TITLES_MI" localSheetId="2">#REF!</definedName>
    <definedName name="PRINT_TITLES_MI" localSheetId="1">#REF!</definedName>
    <definedName name="PRINT_TITLES_MI" localSheetId="0">#REF!</definedName>
    <definedName name="PRINT_TITLES_MI">#REF!</definedName>
    <definedName name="Sum" localSheetId="20">#REF!</definedName>
    <definedName name="Sum" localSheetId="12">#REF!</definedName>
    <definedName name="Sum" localSheetId="16">#REF!</definedName>
    <definedName name="Sum" localSheetId="17">#REF!</definedName>
    <definedName name="Sum" localSheetId="19">#REF!</definedName>
    <definedName name="Sum" localSheetId="8">#REF!</definedName>
    <definedName name="Sum" localSheetId="10">#REF!</definedName>
    <definedName name="Sum" localSheetId="2">#REF!</definedName>
    <definedName name="Sum" localSheetId="1">#REF!</definedName>
    <definedName name="Sum" localSheetId="0">#REF!</definedName>
    <definedName name="Sum">#REF!</definedName>
  </definedNames>
  <calcPr calcId="191029"/>
</workbook>
</file>

<file path=xl/calcChain.xml><?xml version="1.0" encoding="utf-8"?>
<calcChain xmlns="http://schemas.openxmlformats.org/spreadsheetml/2006/main">
  <c r="F79" i="81" l="1"/>
  <c r="C25" i="62" l="1"/>
  <c r="C23" i="62"/>
  <c r="F65" i="34" l="1"/>
  <c r="F216" i="29" l="1"/>
  <c r="F19" i="24"/>
  <c r="F20" i="24"/>
  <c r="F21" i="24"/>
  <c r="F27" i="24"/>
  <c r="F28" i="24"/>
  <c r="F29" i="24"/>
  <c r="F37" i="24"/>
  <c r="F38" i="24"/>
  <c r="F39" i="24"/>
  <c r="F53" i="24"/>
  <c r="F54" i="24"/>
  <c r="F55" i="24"/>
  <c r="F56" i="24"/>
  <c r="F60" i="24"/>
  <c r="F61" i="24"/>
  <c r="F62" i="24"/>
  <c r="D143" i="56" l="1"/>
  <c r="F143" i="56" s="1"/>
  <c r="F142" i="56"/>
  <c r="F151" i="56"/>
  <c r="F150" i="56"/>
  <c r="F149" i="56"/>
  <c r="F148" i="56"/>
  <c r="F147" i="56"/>
  <c r="F146" i="56"/>
  <c r="F145" i="56"/>
  <c r="F144" i="56"/>
  <c r="F141" i="56"/>
  <c r="D132" i="56"/>
  <c r="F132" i="56" s="1"/>
  <c r="D129" i="56"/>
  <c r="F129" i="56" s="1"/>
  <c r="F138" i="56"/>
  <c r="F137" i="56"/>
  <c r="F136" i="56"/>
  <c r="F135" i="56"/>
  <c r="F134" i="56"/>
  <c r="F133" i="56"/>
  <c r="F131" i="56"/>
  <c r="F130" i="56"/>
  <c r="F128" i="56"/>
  <c r="D119" i="56"/>
  <c r="F119" i="56" s="1"/>
  <c r="F124" i="56"/>
  <c r="F120" i="56"/>
  <c r="F125" i="56"/>
  <c r="F123" i="56"/>
  <c r="F122" i="56"/>
  <c r="F121" i="56"/>
  <c r="F118" i="56"/>
  <c r="F117" i="56"/>
  <c r="F116" i="56"/>
  <c r="F115" i="56"/>
  <c r="F114" i="56"/>
  <c r="F182" i="56"/>
  <c r="F178" i="56"/>
  <c r="F170" i="56"/>
  <c r="F100" i="56"/>
  <c r="D94" i="56"/>
  <c r="F94" i="56" s="1"/>
  <c r="F97" i="56"/>
  <c r="F96" i="56"/>
  <c r="F95" i="56"/>
  <c r="D85" i="56"/>
  <c r="F85" i="56" s="1"/>
  <c r="F88" i="56"/>
  <c r="F87" i="56"/>
  <c r="F86" i="56"/>
  <c r="D74" i="56"/>
  <c r="F78" i="56" l="1"/>
  <c r="F77" i="56"/>
  <c r="F76" i="56"/>
  <c r="F281" i="40" l="1"/>
  <c r="F28" i="59"/>
  <c r="F21" i="59"/>
  <c r="F72" i="24"/>
  <c r="F103" i="35" l="1"/>
  <c r="F102" i="35"/>
  <c r="F101" i="35"/>
  <c r="F273" i="56" l="1"/>
  <c r="F272" i="56"/>
  <c r="F279" i="56"/>
  <c r="F278" i="56"/>
  <c r="F276" i="56"/>
  <c r="F285" i="56"/>
  <c r="F284" i="56"/>
  <c r="F283" i="56"/>
  <c r="F289" i="56"/>
  <c r="F35" i="80" l="1"/>
  <c r="F34" i="80"/>
  <c r="F33" i="80"/>
  <c r="F32" i="80"/>
  <c r="F31" i="80"/>
  <c r="F30" i="80"/>
  <c r="F41" i="59" l="1"/>
  <c r="F40" i="59"/>
  <c r="F39" i="59"/>
  <c r="F211" i="29"/>
  <c r="F208" i="29"/>
  <c r="F205" i="29"/>
  <c r="F204" i="29"/>
  <c r="F97" i="35" l="1"/>
  <c r="F225" i="29"/>
  <c r="F54" i="35"/>
  <c r="F94" i="35"/>
  <c r="F91" i="35"/>
  <c r="F67" i="80"/>
  <c r="F64" i="80"/>
  <c r="F26" i="30"/>
  <c r="F29" i="80"/>
  <c r="F28" i="80"/>
  <c r="F27" i="80"/>
  <c r="F26" i="80"/>
  <c r="F25" i="80"/>
  <c r="F24" i="80"/>
  <c r="F21" i="80"/>
  <c r="F19" i="80"/>
  <c r="F22" i="80"/>
  <c r="F23" i="80"/>
  <c r="F20" i="80"/>
  <c r="F55" i="80"/>
  <c r="F54" i="80"/>
  <c r="F53" i="80"/>
  <c r="F61" i="34" l="1"/>
  <c r="F59" i="34"/>
  <c r="F57" i="34"/>
  <c r="F55" i="34"/>
  <c r="F50" i="34"/>
  <c r="F48" i="34"/>
  <c r="F47" i="34"/>
  <c r="F45" i="34"/>
  <c r="F43" i="34"/>
  <c r="F39" i="34"/>
  <c r="F37" i="34"/>
  <c r="F35" i="34"/>
  <c r="F34" i="34"/>
  <c r="F32" i="34"/>
  <c r="F30" i="34"/>
  <c r="F25" i="34"/>
  <c r="F23" i="34"/>
  <c r="F90" i="34"/>
  <c r="F82" i="34"/>
  <c r="F89" i="34"/>
  <c r="F88" i="34"/>
  <c r="F87" i="34"/>
  <c r="F86" i="34"/>
  <c r="F81" i="34"/>
  <c r="F80" i="34"/>
  <c r="F79" i="34"/>
  <c r="F78" i="34"/>
  <c r="F74" i="34"/>
  <c r="F73" i="34"/>
  <c r="F72" i="34"/>
  <c r="F60" i="34"/>
  <c r="F58" i="34"/>
  <c r="F56" i="34"/>
  <c r="F54" i="34"/>
  <c r="F49" i="34"/>
  <c r="F46" i="34"/>
  <c r="F44" i="34"/>
  <c r="F38" i="34"/>
  <c r="F36" i="34"/>
  <c r="F33" i="34"/>
  <c r="F31" i="34"/>
  <c r="F29" i="34"/>
  <c r="F24" i="34"/>
  <c r="F22" i="34"/>
  <c r="F21" i="34"/>
  <c r="F50" i="28"/>
  <c r="F23" i="28"/>
  <c r="F43" i="28"/>
  <c r="F19" i="28"/>
  <c r="F99" i="24" l="1"/>
  <c r="F218" i="29"/>
  <c r="F63" i="29" l="1"/>
  <c r="F36" i="36" l="1"/>
  <c r="F91" i="36"/>
  <c r="F96" i="36"/>
  <c r="F95" i="36"/>
  <c r="F88" i="36"/>
  <c r="F85" i="36"/>
  <c r="F84" i="36"/>
  <c r="F83" i="36"/>
  <c r="F60" i="80" l="1"/>
  <c r="F61" i="80"/>
  <c r="F23" i="30"/>
  <c r="F26" i="69"/>
  <c r="F200" i="29"/>
  <c r="F196" i="29"/>
  <c r="F195" i="29"/>
  <c r="F194" i="29"/>
  <c r="F193" i="29"/>
  <c r="F178" i="29"/>
  <c r="F177" i="29"/>
  <c r="F176" i="29"/>
  <c r="F118" i="29"/>
  <c r="F117" i="29"/>
  <c r="F116" i="29"/>
  <c r="F115" i="29"/>
  <c r="F109" i="29"/>
  <c r="F108" i="29"/>
  <c r="F107" i="29"/>
  <c r="F106" i="29"/>
  <c r="F100" i="29"/>
  <c r="F99" i="29"/>
  <c r="F98" i="29"/>
  <c r="F97" i="29"/>
  <c r="F96" i="29"/>
  <c r="F79" i="29"/>
  <c r="F78" i="29"/>
  <c r="F77" i="29"/>
  <c r="F76" i="29"/>
  <c r="F47" i="29"/>
  <c r="F57" i="29"/>
  <c r="F65" i="29"/>
  <c r="F62" i="29"/>
  <c r="F55" i="29"/>
  <c r="F54" i="29"/>
  <c r="F53" i="29"/>
  <c r="F33" i="29"/>
  <c r="F43" i="29"/>
  <c r="F32" i="29"/>
  <c r="F31" i="29"/>
  <c r="F29" i="29"/>
  <c r="F28" i="29"/>
  <c r="F48" i="29"/>
  <c r="F24" i="67" l="1"/>
  <c r="F96" i="67"/>
  <c r="F95" i="67"/>
  <c r="F94" i="67"/>
  <c r="F93" i="67"/>
  <c r="F89" i="67"/>
  <c r="F86" i="67"/>
  <c r="F33" i="67"/>
  <c r="F32" i="67"/>
  <c r="F31" i="67"/>
  <c r="F30" i="67"/>
  <c r="F26" i="67"/>
  <c r="F25" i="67"/>
  <c r="F77" i="67"/>
  <c r="F76" i="67"/>
  <c r="F75" i="67"/>
  <c r="F74" i="67"/>
  <c r="F73" i="67"/>
  <c r="F72" i="67"/>
  <c r="F71" i="67"/>
  <c r="F70" i="67"/>
  <c r="F20" i="67"/>
  <c r="F18" i="67"/>
  <c r="F241" i="56" l="1"/>
  <c r="F244" i="56"/>
  <c r="F286" i="56"/>
  <c r="F277" i="56"/>
  <c r="F271" i="56"/>
  <c r="F254" i="56"/>
  <c r="F253" i="56"/>
  <c r="F32" i="56"/>
  <c r="F177" i="56" l="1"/>
  <c r="F176" i="56"/>
  <c r="F175" i="56"/>
  <c r="F174" i="56"/>
  <c r="F169" i="56"/>
  <c r="F168" i="56"/>
  <c r="F167" i="56"/>
  <c r="F166" i="56"/>
  <c r="F163" i="56"/>
  <c r="F162" i="56"/>
  <c r="F161" i="56"/>
  <c r="F160" i="56"/>
  <c r="F159" i="56"/>
  <c r="F93" i="56"/>
  <c r="F75" i="56"/>
  <c r="F92" i="56"/>
  <c r="F84" i="56"/>
  <c r="F83" i="56"/>
  <c r="F82" i="56"/>
  <c r="F74" i="56"/>
  <c r="F73" i="56"/>
  <c r="F72" i="56"/>
  <c r="F71" i="56"/>
  <c r="F70" i="56"/>
  <c r="F139" i="40" l="1"/>
  <c r="F138" i="40"/>
  <c r="F137" i="40"/>
  <c r="F136" i="40"/>
  <c r="F135" i="40"/>
  <c r="F134" i="40"/>
  <c r="F116" i="40"/>
  <c r="F115" i="40"/>
  <c r="F114" i="40"/>
  <c r="F113" i="40"/>
  <c r="F236" i="40"/>
  <c r="F192" i="40"/>
  <c r="F195" i="40"/>
  <c r="F194" i="40"/>
  <c r="F193" i="40"/>
  <c r="F191" i="40"/>
  <c r="F215" i="40"/>
  <c r="F227" i="40"/>
  <c r="F154" i="40"/>
  <c r="F153" i="40"/>
  <c r="F152" i="40"/>
  <c r="F151" i="40"/>
  <c r="F150" i="40"/>
  <c r="F149" i="40"/>
  <c r="F148" i="40"/>
  <c r="F147" i="40"/>
  <c r="F146" i="40"/>
  <c r="F145" i="40"/>
  <c r="F144" i="40"/>
  <c r="F143" i="40"/>
  <c r="F142" i="40"/>
  <c r="F261" i="40"/>
  <c r="F260" i="40"/>
  <c r="F259" i="40"/>
  <c r="F88" i="40"/>
  <c r="F87" i="40"/>
  <c r="F86" i="40"/>
  <c r="F85" i="40"/>
  <c r="F84" i="40"/>
  <c r="F277" i="40"/>
  <c r="F53" i="40"/>
  <c r="F41" i="40"/>
  <c r="F44" i="40"/>
  <c r="F43" i="40"/>
  <c r="F42" i="40"/>
  <c r="F40" i="40"/>
  <c r="F63" i="40"/>
  <c r="F62" i="40"/>
  <c r="F110" i="40"/>
  <c r="F109" i="40"/>
  <c r="F108" i="40"/>
  <c r="F107" i="40"/>
  <c r="F212" i="40"/>
  <c r="F211" i="40"/>
  <c r="F186" i="40"/>
  <c r="F188" i="40"/>
  <c r="F187" i="40"/>
  <c r="F185" i="40"/>
  <c r="F184" i="40"/>
  <c r="F224" i="40"/>
  <c r="F256" i="40"/>
  <c r="F255" i="40"/>
  <c r="F254" i="40"/>
  <c r="F81" i="40"/>
  <c r="F80" i="40"/>
  <c r="F79" i="40"/>
  <c r="F78" i="40"/>
  <c r="F274" i="40"/>
  <c r="F273" i="40"/>
  <c r="F272" i="40"/>
  <c r="F271" i="40"/>
  <c r="F31" i="40"/>
  <c r="F30" i="40"/>
  <c r="F29" i="40"/>
  <c r="F28" i="40"/>
  <c r="F27" i="40"/>
  <c r="F26" i="40"/>
  <c r="F25" i="40"/>
  <c r="F61" i="40"/>
  <c r="F60" i="40"/>
  <c r="F129" i="40"/>
  <c r="F124" i="40"/>
  <c r="F131" i="40"/>
  <c r="F125" i="40"/>
  <c r="F123" i="40"/>
  <c r="F127" i="40"/>
  <c r="F122" i="40"/>
  <c r="F128" i="40"/>
  <c r="F130" i="40"/>
  <c r="F126" i="40"/>
  <c r="D102" i="40"/>
  <c r="F102" i="40" s="1"/>
  <c r="D101" i="40"/>
  <c r="F101" i="40" s="1"/>
  <c r="F172" i="40"/>
  <c r="F171" i="40"/>
  <c r="F170" i="40"/>
  <c r="F166" i="40"/>
  <c r="F165" i="40"/>
  <c r="F104" i="40"/>
  <c r="F103" i="40"/>
  <c r="F233" i="40"/>
  <c r="F221" i="40"/>
  <c r="F208" i="40"/>
  <c r="F207" i="40"/>
  <c r="F181" i="40"/>
  <c r="F180" i="40"/>
  <c r="F179" i="40"/>
  <c r="F178" i="40"/>
  <c r="F251" i="40"/>
  <c r="F250" i="40"/>
  <c r="F249" i="40"/>
  <c r="F95" i="40"/>
  <c r="F94" i="40"/>
  <c r="F93" i="40"/>
  <c r="F71" i="40"/>
  <c r="F70" i="40"/>
  <c r="F68" i="40"/>
  <c r="F73" i="40"/>
  <c r="F72" i="40"/>
  <c r="F69" i="40"/>
  <c r="F268" i="40" l="1"/>
  <c r="F267" i="40"/>
  <c r="F266" i="40"/>
  <c r="F19" i="40"/>
  <c r="F20" i="40"/>
  <c r="F18" i="40"/>
  <c r="F16" i="40"/>
  <c r="F59" i="40"/>
  <c r="F58" i="40"/>
  <c r="F57" i="40"/>
  <c r="F50" i="40"/>
  <c r="F49" i="40"/>
  <c r="F22" i="40"/>
  <c r="F21" i="40"/>
  <c r="F17" i="40"/>
  <c r="F66" i="29" l="1"/>
  <c r="F49" i="80" l="1"/>
  <c r="F27" i="59" l="1"/>
  <c r="F26" i="59"/>
  <c r="F25" i="59"/>
  <c r="F41" i="35" l="1"/>
  <c r="F67" i="35"/>
  <c r="F66" i="35"/>
  <c r="F65" i="35"/>
  <c r="F62" i="35"/>
  <c r="F61" i="35"/>
  <c r="F60" i="35"/>
  <c r="F38" i="35"/>
  <c r="F37" i="35"/>
  <c r="F36" i="35"/>
  <c r="F27" i="35"/>
  <c r="F26" i="35"/>
  <c r="F50" i="35"/>
  <c r="F46" i="35"/>
  <c r="F45" i="35"/>
  <c r="F44" i="35"/>
  <c r="F20" i="59"/>
  <c r="F19" i="59"/>
  <c r="F18" i="59"/>
  <c r="F32" i="35"/>
  <c r="F66" i="67" l="1"/>
  <c r="F65" i="67"/>
  <c r="F64" i="67"/>
  <c r="F63" i="67"/>
  <c r="F62" i="67"/>
  <c r="F61" i="67"/>
  <c r="F58" i="67"/>
  <c r="F57" i="67"/>
  <c r="F56" i="67"/>
  <c r="F55" i="67"/>
  <c r="F54" i="67"/>
  <c r="F53" i="67"/>
  <c r="F50" i="67"/>
  <c r="F211" i="56" l="1"/>
  <c r="F210" i="56"/>
  <c r="A19" i="65" l="1"/>
  <c r="F46" i="80" l="1"/>
  <c r="F43" i="80"/>
  <c r="F75" i="80" l="1"/>
  <c r="C22" i="62" s="1"/>
  <c r="F131" i="29"/>
  <c r="F250" i="56"/>
  <c r="F247" i="56"/>
  <c r="F55" i="56"/>
  <c r="F54" i="56"/>
  <c r="F53" i="56"/>
  <c r="F49" i="56"/>
  <c r="F48" i="56"/>
  <c r="F47" i="56"/>
  <c r="F80" i="35"/>
  <c r="F79" i="35"/>
  <c r="F31" i="35" l="1"/>
  <c r="F25" i="35"/>
  <c r="F17" i="69"/>
  <c r="F16" i="69"/>
  <c r="F15" i="69"/>
  <c r="F49" i="59"/>
  <c r="F48" i="59"/>
  <c r="F47" i="59"/>
  <c r="F238" i="56" l="1"/>
  <c r="F218" i="56"/>
  <c r="F49" i="27" l="1"/>
  <c r="F47" i="27"/>
  <c r="F45" i="27"/>
  <c r="F43" i="27"/>
  <c r="F41" i="27"/>
  <c r="F39" i="27"/>
  <c r="F215" i="56" l="1"/>
  <c r="F213" i="56" l="1"/>
  <c r="F207" i="56"/>
  <c r="F206" i="56"/>
  <c r="F205" i="56"/>
  <c r="F71" i="34"/>
  <c r="F93" i="34" s="1"/>
  <c r="F100" i="36" l="1"/>
  <c r="F79" i="36"/>
  <c r="F78" i="36"/>
  <c r="F77" i="36"/>
  <c r="F164" i="40"/>
  <c r="F284" i="40" s="1"/>
  <c r="F92" i="24" l="1"/>
  <c r="F73" i="35"/>
  <c r="F72" i="35"/>
  <c r="F19" i="30"/>
  <c r="F18" i="30"/>
  <c r="F222" i="29"/>
  <c r="F221" i="29"/>
  <c r="F70" i="36" l="1"/>
  <c r="F69" i="36"/>
  <c r="F68" i="36"/>
  <c r="F67" i="36"/>
  <c r="F66" i="36"/>
  <c r="F65" i="36"/>
  <c r="F64" i="36"/>
  <c r="F63" i="36"/>
  <c r="F60" i="36"/>
  <c r="F53" i="36"/>
  <c r="F54" i="36"/>
  <c r="F55" i="36"/>
  <c r="F56" i="36"/>
  <c r="F57" i="36"/>
  <c r="F58" i="36"/>
  <c r="F59" i="36"/>
  <c r="F85" i="67" l="1"/>
  <c r="F84" i="67"/>
  <c r="F21" i="67"/>
  <c r="F19" i="67"/>
  <c r="F49" i="67"/>
  <c r="F48" i="67"/>
  <c r="F47" i="67"/>
  <c r="F46" i="67"/>
  <c r="F45" i="67"/>
  <c r="F44" i="67"/>
  <c r="F117" i="67" l="1"/>
  <c r="F157" i="29"/>
  <c r="F147" i="29"/>
  <c r="F133" i="29"/>
  <c r="F151" i="29"/>
  <c r="F50" i="36" l="1"/>
  <c r="F49" i="36"/>
  <c r="F48" i="36"/>
  <c r="F47" i="36"/>
  <c r="F44" i="36"/>
  <c r="F43" i="36"/>
  <c r="F46" i="36"/>
  <c r="F45" i="36"/>
  <c r="F35" i="36"/>
  <c r="F34" i="36"/>
  <c r="F26" i="36"/>
  <c r="F25" i="36"/>
  <c r="F150" i="29" l="1"/>
  <c r="F166" i="29"/>
  <c r="F169" i="29"/>
  <c r="F168" i="29"/>
  <c r="F167" i="29"/>
  <c r="F165" i="29"/>
  <c r="F160" i="29"/>
  <c r="F159" i="29"/>
  <c r="F158" i="29"/>
  <c r="F156" i="29"/>
  <c r="F149" i="29"/>
  <c r="F148" i="29"/>
  <c r="F146" i="29"/>
  <c r="F134" i="29"/>
  <c r="F132" i="29"/>
  <c r="F130" i="29"/>
  <c r="F129" i="29"/>
  <c r="F114" i="29" l="1"/>
  <c r="F105" i="29"/>
  <c r="C22" i="75" l="1"/>
  <c r="A1" i="75"/>
  <c r="C20" i="75" l="1"/>
  <c r="F18" i="28"/>
  <c r="F41" i="28" l="1"/>
  <c r="F87" i="35" l="1"/>
  <c r="F86" i="35"/>
  <c r="F85" i="35"/>
  <c r="F183" i="29"/>
  <c r="F15" i="41"/>
  <c r="F43" i="56" l="1"/>
  <c r="F42" i="56"/>
  <c r="F41" i="56"/>
  <c r="F23" i="69" l="1"/>
  <c r="F22" i="69"/>
  <c r="F21" i="69"/>
  <c r="F37" i="69" l="1"/>
  <c r="C19" i="75"/>
  <c r="F71" i="24" l="1"/>
  <c r="F70" i="24"/>
  <c r="F78" i="24"/>
  <c r="F94" i="24" l="1"/>
  <c r="F93" i="24"/>
  <c r="F16" i="29" l="1"/>
  <c r="F30" i="29" l="1"/>
  <c r="F49" i="28" l="1"/>
  <c r="F48" i="28"/>
  <c r="F52" i="71" l="1"/>
  <c r="C21" i="75" l="1"/>
  <c r="C24" i="62"/>
  <c r="C17" i="75"/>
  <c r="F35" i="56" l="1"/>
  <c r="F31" i="56"/>
  <c r="F30" i="56"/>
  <c r="F29" i="56"/>
  <c r="F22" i="56"/>
  <c r="F19" i="56"/>
  <c r="F307" i="56" l="1"/>
  <c r="C15" i="75" s="1"/>
  <c r="F69" i="24" l="1"/>
  <c r="F22" i="28" l="1"/>
  <c r="F30" i="28"/>
  <c r="F13" i="28"/>
  <c r="F24" i="27" l="1"/>
  <c r="F198" i="29" l="1"/>
  <c r="C12" i="75" l="1"/>
  <c r="F33" i="36" l="1"/>
  <c r="F24" i="36"/>
  <c r="F19" i="36"/>
  <c r="F18" i="36"/>
  <c r="F17" i="36"/>
  <c r="F185" i="29"/>
  <c r="F184" i="29"/>
  <c r="F110" i="36" l="1"/>
  <c r="F71" i="35"/>
  <c r="F57" i="59" l="1"/>
  <c r="F56" i="59"/>
  <c r="F55" i="59"/>
  <c r="F109" i="35" l="1"/>
  <c r="C14" i="75" l="1"/>
  <c r="F45" i="29" l="1"/>
  <c r="C17" i="62" l="1"/>
  <c r="F79" i="59" l="1"/>
  <c r="C15" i="62" s="1"/>
  <c r="C13" i="75" l="1"/>
  <c r="F17" i="30"/>
  <c r="F31" i="30" s="1"/>
  <c r="F13" i="41"/>
  <c r="F46" i="41" s="1"/>
  <c r="C18" i="75" l="1"/>
  <c r="C11" i="75"/>
  <c r="C10" i="75"/>
  <c r="F98" i="24" l="1"/>
  <c r="F86" i="24"/>
  <c r="F85" i="24"/>
  <c r="F80" i="24"/>
  <c r="F79" i="24"/>
  <c r="F217" i="29"/>
  <c r="F95" i="29"/>
  <c r="F75" i="29"/>
  <c r="F64" i="29"/>
  <c r="F56" i="29"/>
  <c r="F46" i="29"/>
  <c r="F44" i="29"/>
  <c r="F21" i="29"/>
  <c r="F42" i="28"/>
  <c r="F83" i="28" s="1"/>
  <c r="F35" i="27"/>
  <c r="F31" i="27"/>
  <c r="F28" i="27"/>
  <c r="F25" i="27"/>
  <c r="F20" i="27"/>
  <c r="F17" i="27"/>
  <c r="F14" i="27"/>
  <c r="F13" i="27"/>
  <c r="F12" i="27"/>
  <c r="C16" i="62"/>
  <c r="F227" i="29" l="1"/>
  <c r="C7" i="75"/>
  <c r="C9" i="62"/>
  <c r="F116" i="24"/>
  <c r="F75" i="27"/>
  <c r="C16" i="75"/>
  <c r="C8" i="75" l="1"/>
  <c r="C10" i="62"/>
  <c r="C11" i="62"/>
  <c r="C9" i="75"/>
  <c r="C13" i="62"/>
  <c r="L5" i="75" l="1"/>
  <c r="H6" i="75"/>
  <c r="C6" i="75" s="1"/>
  <c r="C24" i="75" s="1"/>
  <c r="C25" i="75" s="1"/>
  <c r="C26" i="75" s="1"/>
  <c r="C21" i="62"/>
  <c r="C20" i="62"/>
  <c r="C19" i="62"/>
  <c r="C18" i="62"/>
  <c r="C14" i="62"/>
  <c r="C12" i="62"/>
  <c r="C8" i="62" l="1"/>
  <c r="C27" i="62" s="1"/>
  <c r="C28" i="62" l="1"/>
  <c r="C29" i="62" s="1"/>
</calcChain>
</file>

<file path=xl/sharedStrings.xml><?xml version="1.0" encoding="utf-8"?>
<sst xmlns="http://schemas.openxmlformats.org/spreadsheetml/2006/main" count="2168" uniqueCount="860">
  <si>
    <t>Description</t>
  </si>
  <si>
    <t>Unit</t>
  </si>
  <si>
    <t>Item</t>
  </si>
  <si>
    <t>Qty</t>
  </si>
  <si>
    <t>m²</t>
  </si>
  <si>
    <t>m³</t>
  </si>
  <si>
    <t xml:space="preserve"> </t>
  </si>
  <si>
    <t>In-situ reinforced concrete to:</t>
  </si>
  <si>
    <t>(b) All painting work shall be carried in accordance with the Specifications</t>
  </si>
  <si>
    <t>m</t>
  </si>
  <si>
    <t>General</t>
  </si>
  <si>
    <t>General Notes</t>
  </si>
  <si>
    <t>Clean-up</t>
  </si>
  <si>
    <t>Door  Units</t>
  </si>
  <si>
    <t>Window Units</t>
  </si>
  <si>
    <t>Excavation</t>
  </si>
  <si>
    <t>Damp Proof Membrane</t>
  </si>
  <si>
    <t>Reinforced Concrete</t>
  </si>
  <si>
    <t>Formwork</t>
  </si>
  <si>
    <t>(a) Rates shall include for: all necessary boarding, supports, erecting, framing, temporary cambering, cutting, perforations for reinforcing bars, bolts, straps, ties, hangers, pipes and removal of formwork.</t>
  </si>
  <si>
    <t>Reinforcement</t>
  </si>
  <si>
    <t>(b) All reinforcing bars shall be high strength bars.</t>
  </si>
  <si>
    <t>Plastering</t>
  </si>
  <si>
    <t>Ground Floor</t>
  </si>
  <si>
    <t>First floor</t>
  </si>
  <si>
    <t>Ground floor</t>
  </si>
  <si>
    <t>First Floor</t>
  </si>
  <si>
    <t>t</t>
  </si>
  <si>
    <t>4.2.1</t>
  </si>
  <si>
    <t>4.3.1</t>
  </si>
  <si>
    <t>Mirror</t>
  </si>
  <si>
    <t>GENERAL</t>
  </si>
  <si>
    <t>Pipe work - Fresh water</t>
  </si>
  <si>
    <t>Second Floor</t>
  </si>
  <si>
    <t>Second floor</t>
  </si>
  <si>
    <t>Site clearance</t>
  </si>
  <si>
    <t>Name Board and  Sign Board</t>
  </si>
  <si>
    <t>Dewatering</t>
  </si>
  <si>
    <t>Lift Wall</t>
  </si>
  <si>
    <t>Column</t>
  </si>
  <si>
    <t>Slab</t>
  </si>
  <si>
    <t>First Floor Level to Second Floor Level</t>
  </si>
  <si>
    <t>Water Proofing</t>
  </si>
  <si>
    <t>Internal  Walls</t>
  </si>
  <si>
    <t>Internal Walls</t>
  </si>
  <si>
    <t>(e) Rates shall include for all painting/coating as specified.</t>
  </si>
  <si>
    <t>Sanitary Fixtures &amp; Accessories</t>
  </si>
  <si>
    <t>Water Meters</t>
  </si>
  <si>
    <t>(c) Rates shall include for electrical conduits , Cable , PVC sun box ,  fittings, equipment and similar all fixings to various building surfaces.</t>
  </si>
  <si>
    <t>Main Panel Board/Main Switch Board</t>
  </si>
  <si>
    <t>Distribution Board</t>
  </si>
  <si>
    <t>Electrical Wiring</t>
  </si>
  <si>
    <t>Supply and fixing light fittings completely with approved manufactures.</t>
  </si>
  <si>
    <t>Light Fittings</t>
  </si>
  <si>
    <t>Socket Outlets</t>
  </si>
  <si>
    <t>Supply and fixing socket outlets  completely with approved manufactures.</t>
  </si>
  <si>
    <t>Supply and fixing light switches  completely with approved manufactures.</t>
  </si>
  <si>
    <t>Rates shall include for  dressing around and sealing to all penetrations</t>
  </si>
  <si>
    <t>Temporary Fencing and Hoarding</t>
  </si>
  <si>
    <t>Safety On Site and Site Security Works</t>
  </si>
  <si>
    <t>Concrete  Works</t>
  </si>
  <si>
    <t>3.1.1</t>
  </si>
  <si>
    <t>Water Proofing for Wet Surface</t>
  </si>
  <si>
    <t>Toilets and Bathrooms walls.</t>
  </si>
  <si>
    <t>(a)The Bidder is requested to refer the General Notes, Schedules, Drawings, Specifications  and other relevant documents.</t>
  </si>
  <si>
    <t xml:space="preserve">For Staircase </t>
  </si>
  <si>
    <t>4.4.1</t>
  </si>
  <si>
    <t>4.4.2</t>
  </si>
  <si>
    <t>4.4.3</t>
  </si>
  <si>
    <t>(b) Rates shall include for: all fabrication work, welding, marking, drilling, for bolts including those securing timbers, steel plates, bolts, nuts and any type of washer, riveted work, counter sinking and tapping for bolts or machine screws.</t>
  </si>
  <si>
    <t>(c) Rates shall include for all painting  and finished as specified.</t>
  </si>
  <si>
    <t>(d)Rates shall include for fabrication and erection and temporary supports and fixing in to position.</t>
  </si>
  <si>
    <t>(a) The Bidder is requested to refer the General Notes, Schedules, Drawings, Specifications  and other relevant documents.</t>
  </si>
  <si>
    <t>(e) The contractor shall submit sample of SS and GI sections and all other accessories for approval for the Engineer.</t>
  </si>
  <si>
    <t>(a) Rates shall include for  the provision , erection and removal of scaffolding, preparation, rubbing down between coats and similar work, the protection and/or masking floors, fittings and similar work, removing and replacing door and window furniture.</t>
  </si>
  <si>
    <t>Painting Works</t>
  </si>
  <si>
    <t>(e) Where there may be any discrepancies between the drawings and BOQ , details given in the drawings shall proceed.</t>
  </si>
  <si>
    <t>(d) Rates shall include for   screws , nails , bolts, nuts , standard cable fixing or supporting clips, brackets, straps, rivets, plugs and all incidental accessories.</t>
  </si>
  <si>
    <t>(e) Rates for work in trench shall include for  excavation, maintaining faces of excavations, backfilling, compaction, appropriate cable covers, warning tape and disposal of surplus soil from site.</t>
  </si>
  <si>
    <t xml:space="preserve">(f) Rates shall include all costs associated with provision of all holes , openings , chases in block walls , duct and other builders work completely. </t>
  </si>
  <si>
    <t xml:space="preserve">(i) Rates shall include for supply and complete installation </t>
  </si>
  <si>
    <t>Main Connection</t>
  </si>
  <si>
    <t>Site Management , Staff &amp; Office Maintain Cost</t>
  </si>
  <si>
    <t>Providing and maintains adequate safety measures for whole workers , staff and authorized visitors and site security works for the works and people until completion of the works.</t>
  </si>
  <si>
    <t>Allow for temporary office maintain at site &amp; maintaining facilities including office equipment , stationeries , computers &amp; printers , if any other cost.</t>
  </si>
  <si>
    <t>(a) Rates shall include for: leveling, grading, trimming, compacting to faces of excavation, dewatering, keep sides plumb, backfilling, consolidating and disposing surplus &amp; debris from site.</t>
  </si>
  <si>
    <t>Setting Out</t>
  </si>
  <si>
    <t>Setting out of the Works</t>
  </si>
  <si>
    <t>Allow for precaution measures &amp; maintaining for  existing building , structure ,  foundation until completion the works as required. If there is any existing services to be protected can be included under this item.</t>
  </si>
  <si>
    <t>(b) Rates shall include for: placing in position; making good after removal of formwork and casting in all required items; additional concrete required to conform to structural and excavated tolerances.</t>
  </si>
  <si>
    <t>Ground Works</t>
  </si>
  <si>
    <t>Concrete Works</t>
  </si>
  <si>
    <t>Electrical Installation</t>
  </si>
  <si>
    <t>Air Conditioning Works</t>
  </si>
  <si>
    <t>Lift Works</t>
  </si>
  <si>
    <t>Metal Works</t>
  </si>
  <si>
    <t>Precautionary , protect on ground or underground existing utilities , structures , services until complete the works.</t>
  </si>
  <si>
    <t>(g) Electrical fittings shall in approved manufactures &amp; it will be measured under separately.</t>
  </si>
  <si>
    <t>Supply and installation of Main Panel Board completely including all the accessories  as shown in detailed electrical drawings and technical specifications. Rate to include proper earthing system , connections , testing and commissioning as to the requirement of STELCO , wiring , switch and other fittings etc. Rate to include necessary builders work completely finishing.</t>
  </si>
  <si>
    <t>nr</t>
  </si>
  <si>
    <t>Switches</t>
  </si>
  <si>
    <t>Preliminaries</t>
  </si>
  <si>
    <t>Hydraulics , Drainage and Sanitary Fixtures</t>
  </si>
  <si>
    <t>Allow for main connection from MWSC completely. Rate to include statutory authorities charges and other relate cost.</t>
  </si>
  <si>
    <t>(a) Rates shall include for: cleaning, fabrication, placing, the provision for all necessary temporary fixings ,  supports including tie wire and chair supports, laps , couplers ,  distribution bars and wastage.</t>
  </si>
  <si>
    <t>Apply slurry type waterproofing to all surfaces of concrete below ground level in accordance with specification , drawings and manufacturer's instructions.</t>
  </si>
  <si>
    <t>All the works according to the drawings and technical specifications.</t>
  </si>
  <si>
    <t>(b) Rates shall include for locks, latches, closers, push plates, pull handles, bolts, kick plates, hinges and all door &amp; window hardware with other accessories.  Material should be with superior quality.</t>
  </si>
  <si>
    <t>(c) Rates shall include for door frames and window frames, mullions, transoms, trims, glass, tinting, timber panels, boardings, framing, lining, fastenings and all fixings and installation.</t>
  </si>
  <si>
    <t>All socket outlets shall be accordance to the drawings and specification.</t>
  </si>
  <si>
    <t>All are accordance to the drawings and specification.</t>
  </si>
  <si>
    <t>(h) A point wiring for power point is measured as one point including all for each socket outlets and wiring for light &amp; fan is measured as one point including all. All the fitting will be measured separately.</t>
  </si>
  <si>
    <t>Testing and Commissioning Works</t>
  </si>
  <si>
    <t>(d) Quantity is measured to the edges of concrete foundation members. Rates shall be inclusive for any additional concrete required to place the formwork and excavated tolerances.</t>
  </si>
  <si>
    <t>Allow  for dewatering during  construction period using suitable system as required. This amount  shall cover the removal of surface water collected by  rain , under ground water or etc.</t>
  </si>
  <si>
    <t>Bill No : 1</t>
  </si>
  <si>
    <t>Allow for site management cost including technical staff etc.</t>
  </si>
  <si>
    <t>Supply, erect &amp; maintain of a fence through out the construction period and hoarding all along the perimeter of the site until completion.</t>
  </si>
  <si>
    <t>Allow for making &amp; maintain name board until completion the works.</t>
  </si>
  <si>
    <t>Allow for making &amp; maintain sign board until completion the works.</t>
  </si>
  <si>
    <t>Total of Bill  No: 01 - Carried  to Bill Summary</t>
  </si>
  <si>
    <t>(b) All are according to the detailed drawing and specification.</t>
  </si>
  <si>
    <t>Total Of Bill No: 02 - Carried to Bill summary</t>
  </si>
  <si>
    <t>Bill No: 02</t>
  </si>
  <si>
    <t>Bill No: 03</t>
  </si>
  <si>
    <t>Ground Floor Level to First Floor Level</t>
  </si>
  <si>
    <t>3.1.3</t>
  </si>
  <si>
    <t>3.1.4</t>
  </si>
  <si>
    <t>3.1.5</t>
  </si>
  <si>
    <t>3.2.2</t>
  </si>
  <si>
    <t>3.2.3</t>
  </si>
  <si>
    <t>3.2.4</t>
  </si>
  <si>
    <t>3.3.2</t>
  </si>
  <si>
    <t>3.3.3</t>
  </si>
  <si>
    <t>3.3.4</t>
  </si>
  <si>
    <t>3.5.1</t>
  </si>
  <si>
    <t>3.5.2</t>
  </si>
  <si>
    <t>Total Of Bill No: 03 - Carried to Bill  Summary</t>
  </si>
  <si>
    <t>Allow for concrete testing works until completion the works.</t>
  </si>
  <si>
    <t>Bill No: 04</t>
  </si>
  <si>
    <t>Total Of Bill No: 04 - Carried  to Bill Summary</t>
  </si>
  <si>
    <t>(f) All are according to the drawings and specification. The rates shall cover all the works completely unless other wise measured separately.</t>
  </si>
  <si>
    <t>(b) Rates shall include for pipe laying works  cutting &amp; waste of pipe etc. &amp; joining pipes , connecting pipes to sanitary fixture and appliances ,  valves , sockets, running joints, connectors, elbows, junctions, reducers, expansion joints , backnuts and similar , incidental fittings, clips, saddles, brackets, straps, hangers, screws, nails and fixing complete.</t>
  </si>
  <si>
    <t xml:space="preserve">Pipe Work -  Sewage , Waste Water &amp; Storm Water </t>
  </si>
  <si>
    <t>Allow to the Contractor to include plant , machineries and equipment cost  related to the works.</t>
  </si>
  <si>
    <t>Inspection Chamber</t>
  </si>
  <si>
    <t xml:space="preserve">Supply and fixing sanitary fixtures according to the given drawing and technical specifications   complete including brackets, flush pipes, overflows, plugs ,   washers , necessary fittings &amp; accessories. </t>
  </si>
  <si>
    <t>WC Complete Set</t>
  </si>
  <si>
    <t>Toilet Paper Holder</t>
  </si>
  <si>
    <t>Soap Holder</t>
  </si>
  <si>
    <t>External Wall</t>
  </si>
  <si>
    <t>Internal  Wall</t>
  </si>
  <si>
    <t xml:space="preserve">Soffit Painting </t>
  </si>
  <si>
    <t>Total Of Bill No: 05 - Carried  to Bill Summary</t>
  </si>
  <si>
    <t>Total Of Bill No: 10 - Carried  to Bill Summary</t>
  </si>
  <si>
    <t>(a) Rates shall include for fixing  , paving , grouting , pointing , finishing and any other similar works to ensure the required finish. Tile bed has measured separately under Masonry Works.</t>
  </si>
  <si>
    <t>(a) Rates shall include for  dressing around and sealing to all penetrations. All works according to the drawing.</t>
  </si>
  <si>
    <t>( f ) All works are according to the drawing and Rate to include all the work items unless other wise measured separately.</t>
  </si>
  <si>
    <t>Other Concrete Works</t>
  </si>
  <si>
    <t>Provide lintel  where the door/windows do not touch the concrete surface. Rate to include reinforcement , formwork &amp; concrete completely .</t>
  </si>
  <si>
    <t>Lintel Works</t>
  </si>
  <si>
    <t>4.4.4</t>
  </si>
  <si>
    <t>Bill No: 05</t>
  </si>
  <si>
    <t>Total Of Bill No: 06 - Carried  to Bill Summary</t>
  </si>
  <si>
    <t>Total Of Bill No: 09 - Carried  to Bill Summary</t>
  </si>
  <si>
    <t>Total Of Bill No: 07 - Carried  to Bill Summary</t>
  </si>
  <si>
    <t>Bill No: 08</t>
  </si>
  <si>
    <t>(f) Where there may be any discrepancies between the drawings and BOQ , details given in the drawings shall proceed.</t>
  </si>
  <si>
    <t>Total Of Bill No: 08 - Carried  to Bill Summary</t>
  </si>
  <si>
    <t xml:space="preserve">Pipe works for Sewage , Waste water &amp; Storm water collection from all floor toilets  , kitchens &amp; terrace storm water  to ground floor lifting station/collection chamber.  Rate shall include  necessary pipes , fittings , accessories &amp; etc. </t>
  </si>
  <si>
    <t>Wiring with 2.5 mm² cable to power points</t>
  </si>
  <si>
    <t>Allow for whole electrical works testing and commissioning.</t>
  </si>
  <si>
    <t>Cable for Telephone Outlet , Computer Network Outlets , TV Points.</t>
  </si>
  <si>
    <t>(a) Rates shall include for  excavation, concrete works ,  maintaining faces of drain pipe trenches and pits, backfilling, disposal of surplus spoil , bends, junctions, reducers, expansion joints and all joints and other incidental materials.</t>
  </si>
  <si>
    <t>Total Of Bill No: 12 - Carried  to Bill Summary</t>
  </si>
  <si>
    <t>Bill No: 13</t>
  </si>
  <si>
    <t>Supply and Installation of Lift</t>
  </si>
  <si>
    <t>Bill No: 14</t>
  </si>
  <si>
    <t>Masonry Works</t>
  </si>
  <si>
    <t>Omission Works</t>
  </si>
  <si>
    <t>GST - 6%</t>
  </si>
  <si>
    <t>Lift Installation</t>
  </si>
  <si>
    <t>(e) Rate to include water proofing compound/admixtures to concrete for wet area unless other wise measured separately. separately.</t>
  </si>
  <si>
    <t>Total Of Bill No: 11 - Carried  to Bill Summary</t>
  </si>
  <si>
    <t>(a) Excavation quantities are measured to the faces of concrete members. Rates shall include for all additional excavation required to place the formwork and disposal of excavated material from site.</t>
  </si>
  <si>
    <t xml:space="preserve">Damp Proof Membrane for </t>
  </si>
  <si>
    <t>Blinding Concrete</t>
  </si>
  <si>
    <t>External Walls</t>
  </si>
  <si>
    <t>4.2.2</t>
  </si>
  <si>
    <t>Bill Of Quantities (BOQ)</t>
  </si>
  <si>
    <t xml:space="preserve">Fire Fighting System </t>
  </si>
  <si>
    <t>Rate to include supply and fixing completely with proper manufactures quality.</t>
  </si>
  <si>
    <t>Fire Fighting Works</t>
  </si>
  <si>
    <t>Total Of Bill No: 13 - Carried  to Bill Summary</t>
  </si>
  <si>
    <t>Bill No: 15</t>
  </si>
  <si>
    <t>Building storm water &amp; waste water line connect to road main drain. Rate to include all related charges.</t>
  </si>
  <si>
    <t>Building main sewer line connect to road main line. Rate to include all related charges.</t>
  </si>
  <si>
    <t>3.4.1</t>
  </si>
  <si>
    <t>(c) Mix ratio for  reinforced concrete shall be 1:3:6 and lean concrete shall be 1:2:4 by volume.</t>
  </si>
  <si>
    <r>
      <t>BOQ  for</t>
    </r>
    <r>
      <rPr>
        <b/>
        <sz val="10"/>
        <rFont val="Garamond"/>
        <family val="1"/>
      </rPr>
      <t>:</t>
    </r>
  </si>
  <si>
    <r>
      <t xml:space="preserve">  Project Title</t>
    </r>
    <r>
      <rPr>
        <b/>
        <sz val="10"/>
        <rFont val="Garamond"/>
        <family val="1"/>
      </rPr>
      <t>:</t>
    </r>
  </si>
  <si>
    <r>
      <t xml:space="preserve">Total Amount </t>
    </r>
    <r>
      <rPr>
        <b/>
        <sz val="8"/>
        <rFont val="Garamond"/>
        <family val="1"/>
      </rPr>
      <t>( MVR )</t>
    </r>
  </si>
  <si>
    <t>Bill No: 06</t>
  </si>
  <si>
    <t>Bill No : 07</t>
  </si>
  <si>
    <t>Bill No: 09</t>
  </si>
  <si>
    <t>Bill No : 10</t>
  </si>
  <si>
    <t>10.6.1</t>
  </si>
  <si>
    <t>10.6.2</t>
  </si>
  <si>
    <t>10.6.3</t>
  </si>
  <si>
    <t>Bill No: 11</t>
  </si>
  <si>
    <t>Bill No : 12</t>
  </si>
  <si>
    <t>14.2.1</t>
  </si>
  <si>
    <t>14.2.2</t>
  </si>
  <si>
    <t>Total Of Bill No: 14 - Carried  to Bill Summary</t>
  </si>
  <si>
    <t>Additional Works</t>
  </si>
  <si>
    <t>Total Of Bill No: 16 - Carried over to summary</t>
  </si>
  <si>
    <t>Bill Item No</t>
  </si>
  <si>
    <t>For General Floor</t>
  </si>
  <si>
    <t>For Toilets</t>
  </si>
  <si>
    <t>For Terrace</t>
  </si>
  <si>
    <t xml:space="preserve">            </t>
  </si>
  <si>
    <t>( c ) The contractor shall submit samples of all finishing materials for approval of the Engineer / the Architect.</t>
  </si>
  <si>
    <t>Wall Finishing</t>
  </si>
  <si>
    <t>Emulsion paint by approved manufacture finishing with  wall putty , one coat of primer , two paint coat interior grade on  internal wall , columns , beam. Rate to include walls smoothing works etc.</t>
  </si>
  <si>
    <t>Internal Floor</t>
  </si>
  <si>
    <t>( d ) The rates shall cover all the works completely according to the drawing unless otherwise measured separately.</t>
  </si>
  <si>
    <t>( f ) Please see finishing schedule  for more details.</t>
  </si>
  <si>
    <t>Tile Skirting</t>
  </si>
  <si>
    <t>(c) Colour to be approved by the Architect &amp; the Engineer.</t>
  </si>
  <si>
    <t>(d) The brand of paint shall be with approved manufacture.</t>
  </si>
  <si>
    <t>(e) The rates shall cover all the works completely according to the drawing unless otherwise measured separately.</t>
  </si>
  <si>
    <t>(g) Please see finishing schedule  for more details.</t>
  </si>
  <si>
    <t>Ceiling Works</t>
  </si>
  <si>
    <t>(a) The Bidder is requested to refer   Drawings, Specifications  and other relevant documents.</t>
  </si>
  <si>
    <t>(b) Rates shall include for all necessary electrical wiring and accessories required for completion of the lift installation.</t>
  </si>
  <si>
    <t>(c) All items shall be supply and complete installation completely.</t>
  </si>
  <si>
    <t>(d) All the works are according to the drawing and directed by the Engineer.</t>
  </si>
  <si>
    <t>(c) Rate shall include all the works completely unless other wise measured separately.</t>
  </si>
  <si>
    <t>(d) Where there may be any discrepancies between the drawings and BOQ , details given in the drawings shall proceed for completion.</t>
  </si>
  <si>
    <t>(g) All works are according to the drawing and technical specification.</t>
  </si>
  <si>
    <t>(h) Where there may be any discrepancies between the drawings and BOQ , details given in the drawings shall proceed.</t>
  </si>
  <si>
    <t>(g) Where there may be any discrepancies between the drawings and BOQ , details given in the drawings shall proceed.</t>
  </si>
  <si>
    <t>(g) All are according to drawings and specifications. The rates shall cover all the work items completely unless other wise separately.</t>
  </si>
  <si>
    <t>(c) The contractor shall submit samples of all finishing materials for approval of the Engineer / the Architect.</t>
  </si>
  <si>
    <t>(b)  All materials, equipment, wiring and workmanship shall good quality as required by STELCO.</t>
  </si>
  <si>
    <t>(j) Where there may be any discrepancies between the drawings and BOQ , details given in the drawings shall proceed.</t>
  </si>
  <si>
    <t>(c) Rates shall include cutting and forming holes , mortises , chases and casting to block walls.</t>
  </si>
  <si>
    <t>(d) Drainage works shall include  excavation , pipe laying &amp; backfilling and disposal of surplus soil from site. Rate to include necessary bends , junctions , reducers , valve &amp; etc.</t>
  </si>
  <si>
    <t xml:space="preserve">(e) All pipe work shall be uPVC. </t>
  </si>
  <si>
    <t>(f) Rates for the sanitary fittings and applications shall include all the material for proper fixing as shown in the drawings with approved manufactures , assembling , jointing together with fixing component parts and perfect working order on completion and protecting the works.</t>
  </si>
  <si>
    <t>(g) All sanitary fixtures used shall be of superior quality and approved by the Architect / the Engineer on submission of samples.</t>
  </si>
  <si>
    <t>(h) Rates shall include all the works completely unless otherwise measured separately.</t>
  </si>
  <si>
    <t>(i) Where there may be any discrepancies between the drawings and BOQ , details given in the drawings shall proceed.</t>
  </si>
  <si>
    <t>(b) Rates shall include for complete supply, installation, ducting, wiring, pipe work (insulated liquid, gas and drain), electrical and fixings as per the drawings.</t>
  </si>
  <si>
    <t>(c) Rate to include builders works as necessary complete the works.</t>
  </si>
  <si>
    <t>(d) Rate to include indoor &amp; out door A/C unit as shown in the drawing completely.</t>
  </si>
  <si>
    <t>(f) Rate shall include all the works completely unless otherwise measured separately.</t>
  </si>
  <si>
    <t>(b) Shop drawings of the system shall be prepared to the standard of the government's relevant authority and submitted to the Consultant for approval.</t>
  </si>
  <si>
    <t>(c) All are according to the drawing and specification. Rates shall include all the works completely unless otherwise measured separately.</t>
  </si>
  <si>
    <t>Vanity for Toilets &amp; Pantry</t>
  </si>
  <si>
    <t>3.4.2</t>
  </si>
  <si>
    <t>Preparation of vanity for toilets &amp; pantry area as shown in the drawing. Rate to include reinforcement , formwork &amp; concrete completely .</t>
  </si>
  <si>
    <t>Vanity Finishing Works</t>
  </si>
  <si>
    <t>Cement sand mortar screed 1:3  with rough finish for tilling works.</t>
  </si>
  <si>
    <t>(d) All louvers, windows and sliding doors shall be as specified in the drawing &amp; schedules..</t>
  </si>
  <si>
    <t>(i) The contractor shall refer schedules of door and window for more details to pricing.</t>
  </si>
  <si>
    <t>7.2.2</t>
  </si>
  <si>
    <t>7.2.3</t>
  </si>
  <si>
    <t>3.4.3</t>
  </si>
  <si>
    <t>(c) All in accordance with the drawings and specifications.</t>
  </si>
  <si>
    <t>Clearing site including if any trees,  stumps ,  roots etc . Rate to include  disposal of   material away from the site.</t>
  </si>
  <si>
    <t>Back filling &amp; well compact excavated area with suitable material as directed by the engineer.</t>
  </si>
  <si>
    <t>(f) The contractor shall submit sample for aluminum frames, timber door &amp; window hardware ,  tempered heat reflective glass , shutter sample , sealants for door and windows , accessories and other similar for approval of the Engineer.</t>
  </si>
  <si>
    <t>Total Amount ( MVR )</t>
  </si>
  <si>
    <t>Grand Total  ( MVR )</t>
  </si>
  <si>
    <t>Cement Screed/Flooring ( 38 mm thk. )</t>
  </si>
  <si>
    <t>BOQ  Summary</t>
  </si>
  <si>
    <t>14.2.3</t>
  </si>
  <si>
    <r>
      <t>Electrical wiring with copper</t>
    </r>
    <r>
      <rPr>
        <sz val="12"/>
        <color rgb="FFFF0000"/>
        <rFont val="Garamond"/>
        <family val="1"/>
      </rPr>
      <t xml:space="preserve"> </t>
    </r>
    <r>
      <rPr>
        <sz val="12"/>
        <rFont val="Garamond"/>
        <family val="1"/>
      </rPr>
      <t xml:space="preserve"> conductor cable in conduits through  walls , casing on soffits of slab or through soffit , through ceiling  as specified. Rates shall include related fittings and accessories completely.</t>
    </r>
  </si>
  <si>
    <t>Supply and installation Distribution Board for power distribution with cable from Main Panel Board to require location with other required fittings completely as shown in the drawings and technical data.  Rate to include cable , conduit and  all the builders work completely.</t>
  </si>
  <si>
    <t>Wiring with 1.5  mm² cable to lighting points</t>
  </si>
  <si>
    <t>Other Works</t>
  </si>
  <si>
    <t xml:space="preserve">Staircase  </t>
  </si>
  <si>
    <t>Bill No: 17</t>
  </si>
  <si>
    <t>Total Of Bill No: 17 - Carried over to summary</t>
  </si>
  <si>
    <t>Steel Structures Works</t>
  </si>
  <si>
    <t>Roof Drain Outlets</t>
  </si>
  <si>
    <t>10.10.2</t>
  </si>
  <si>
    <t>10.10.3</t>
  </si>
  <si>
    <t>Electric Pump</t>
  </si>
  <si>
    <t>Diesel Pump</t>
  </si>
  <si>
    <t>Jockey Pump</t>
  </si>
  <si>
    <t xml:space="preserve">Fire Alarm System </t>
  </si>
  <si>
    <t>Wash Basin Pedestal Type</t>
  </si>
  <si>
    <t>Wash Basin Counter Type</t>
  </si>
  <si>
    <t>Floor Finishing</t>
  </si>
  <si>
    <r>
      <t>Apply of approved manufacture</t>
    </r>
    <r>
      <rPr>
        <b/>
        <sz val="12"/>
        <rFont val="Garamond"/>
        <family val="1"/>
      </rPr>
      <t xml:space="preserve"> Epoxy Floor painting</t>
    </r>
    <r>
      <rPr>
        <sz val="12"/>
        <rFont val="Garamond"/>
        <family val="1"/>
      </rPr>
      <t xml:space="preserve">    according to the drawing &amp; finishing schedules.</t>
    </r>
  </si>
  <si>
    <t>Tiling &amp; Clading Works</t>
  </si>
  <si>
    <t>Wall Finishes</t>
  </si>
  <si>
    <t>Floor Finishes</t>
  </si>
  <si>
    <t>Vinyl Tiles</t>
  </si>
  <si>
    <r>
      <t xml:space="preserve">Rate </t>
    </r>
    <r>
      <rPr>
        <b/>
        <sz val="8"/>
        <rFont val="Garamond"/>
        <family val="1"/>
      </rPr>
      <t>(MVR)</t>
    </r>
  </si>
  <si>
    <r>
      <t xml:space="preserve">Amount </t>
    </r>
    <r>
      <rPr>
        <b/>
        <sz val="8"/>
        <rFont val="Garamond"/>
        <family val="1"/>
      </rPr>
      <t>(MVR)</t>
    </r>
  </si>
  <si>
    <t>Door ,  Window &amp; Glass Works</t>
  </si>
  <si>
    <t>Door , Window &amp; Glass Works</t>
  </si>
  <si>
    <t>Bill 1- Prilims'!A1</t>
  </si>
  <si>
    <t>Bill 2 - Ground Works'!A1</t>
  </si>
  <si>
    <t>Bill 3 - Concrete Works'!A1</t>
  </si>
  <si>
    <t>Bill - 15 Steel Structures'!Print_Area</t>
  </si>
  <si>
    <t>Bill - 13 Lift'!Print_Area</t>
  </si>
  <si>
    <t>(d) Where there may be any discrepancies between the drawings and BOQ , details given in the drawings shall proceed.</t>
  </si>
  <si>
    <t>Detail enough</t>
  </si>
  <si>
    <t>No details. But can do estimate/tentative basis.</t>
  </si>
  <si>
    <t>Detail not enough. Done approx. basis.</t>
  </si>
  <si>
    <t xml:space="preserve">need internal wall details. </t>
  </si>
  <si>
    <t>need finishing shedule</t>
  </si>
  <si>
    <t>need door &amp; window shedule.</t>
  </si>
  <si>
    <t>For Progress / Update</t>
  </si>
  <si>
    <t>Bill 9 - Tile &amp; cladding'!Print_Area</t>
  </si>
  <si>
    <t>Wash Basin Tap</t>
  </si>
  <si>
    <t>Muslim shower</t>
  </si>
  <si>
    <t>Bill 10 Electrical'!Print_Area</t>
  </si>
  <si>
    <t>Bill 5 MetalWorks'!Print_Area</t>
  </si>
  <si>
    <t>Fire Fighting &amp; Alarm Works</t>
  </si>
  <si>
    <t>Bill 14 - Fire Fighting &amp; alarm'!Print_Area</t>
  </si>
  <si>
    <t>Hose Reel</t>
  </si>
  <si>
    <t>Fire alarm bell</t>
  </si>
  <si>
    <t>(d) Rate to include valves , flexible connections , clean agent , pipes , conduits , cables  and other fittings &amp;  necessary accessories.</t>
  </si>
  <si>
    <t>14.3.1</t>
  </si>
  <si>
    <t>14.3.2</t>
  </si>
  <si>
    <t>14.3.3</t>
  </si>
  <si>
    <t>Application of approved water proofing chemical for toilets floor  ,   in accordance with the drawings , specifications and manufacture instructions.</t>
  </si>
  <si>
    <t>Fixing tile skirting according to the drawing &amp; schedule.</t>
  </si>
  <si>
    <t>Bill 4 - Masonry &amp; Plastering'!Print_Area</t>
  </si>
  <si>
    <t>13 mm thk. Internal plastering on all internal surface with 1:5 cement  sand mortar  finish with smooth.</t>
  </si>
  <si>
    <t>Supply &amp; laying wet &amp; dry pipes for each floors vertical &amp; horizontal, as shown in the drawings &amp; specification completely.</t>
  </si>
  <si>
    <t>10.10.4</t>
  </si>
  <si>
    <t>10.10.5</t>
  </si>
  <si>
    <t>Bill 12 - AC works'!Print_Area</t>
  </si>
  <si>
    <t>Supply and fixing with cover  as shown in the detailed drawing &amp; specification completely.</t>
  </si>
  <si>
    <t>Ceiling Mounted FCU</t>
  </si>
  <si>
    <t xml:space="preserve">Supply and install ceiling mount FCU according to the detailed  drawing  completely . Rate to include power supply works &amp; related builder's works  completely and fixing fittings and accessories. </t>
  </si>
  <si>
    <t>Wall Mounted FCU</t>
  </si>
  <si>
    <t xml:space="preserve">Supply and install wall mount FCU according to the detailed  drawing  completely . Rate to include out door unit , power supply works &amp; related builder's works  completely and fixing fittings and accessories. </t>
  </si>
  <si>
    <t>Supply , fabricate &amp; fixing duct with insulation including all the fittings &amp; related accessories according to the manufactures specification &amp; drawings.</t>
  </si>
  <si>
    <t>Supply and fixing as shown in the detailed drawing &amp; specification completely.</t>
  </si>
  <si>
    <t>VRV Unit</t>
  </si>
  <si>
    <t>Supply &amp; fixing variable refrigerant volume system at terrace as shown in the drawing and manufactures specification. Rate to include all builders work &amp; other related work items.</t>
  </si>
  <si>
    <t>Rates shall include for supply ,  installation,  wiring , conduit,  electrical supply , fittings and necessary accessories  as per the drawings &amp; specification.</t>
  </si>
  <si>
    <r>
      <t xml:space="preserve">Grand Total </t>
    </r>
    <r>
      <rPr>
        <b/>
        <sz val="8"/>
        <rFont val="Garamond"/>
        <family val="1"/>
      </rPr>
      <t xml:space="preserve"> ( MVR )</t>
    </r>
  </si>
  <si>
    <t>11 Hydraulics &amp; Drainage'!Print_Area</t>
  </si>
  <si>
    <t xml:space="preserve">Supply &amp; fixing roof drain outlets as shown in detailed drawing completely. </t>
  </si>
  <si>
    <t>Water Pumps</t>
  </si>
  <si>
    <t>Supply and fixing of MWSC water meter at ground floor, for each floor completely according to the drawing.</t>
  </si>
  <si>
    <t>Allow for supply and installation of  pipe work to all floors toilets , kitchen &amp;  for general works  from basement pump room including all the necessary pipes , fittings and other accessories  as shown in the detailed drawings.</t>
  </si>
  <si>
    <t>7.3.2</t>
  </si>
  <si>
    <t>7.3.3</t>
  </si>
  <si>
    <t>CCTV Camera System</t>
  </si>
  <si>
    <t>Wall Mount CCTV Camera</t>
  </si>
  <si>
    <t>Main Staircase Railing</t>
  </si>
  <si>
    <t>Contractual Requirement</t>
  </si>
  <si>
    <t>Allow for keeping all the site tidy and clean, and for clearance of the site to the satisfaction of the Engineer/the Employer on completion of the contract.</t>
  </si>
  <si>
    <t>Provide originals and copies of "As Built Drawings" as per the contact.</t>
  </si>
  <si>
    <t>Provide all insurances under the contract as in Conditions of Contract.</t>
  </si>
  <si>
    <t>Provide performance bond as per the conditions of contract.</t>
  </si>
  <si>
    <t>Provide monthly progress report ( couple of original copies ) with photos prints  each month.</t>
  </si>
  <si>
    <t>Provide originals and copies of operation and maintenance data manuals as per the contract stated.</t>
  </si>
  <si>
    <t>(a) Allow for all costs and expenses for complying with the General Conditions of Contract and General Requirements in Specifications.</t>
  </si>
  <si>
    <t>(b) Any services not specifically provided for herein will be deemed to be included in the rates of other items in the BOQ or under additional works.</t>
  </si>
  <si>
    <t>Signage Works</t>
  </si>
  <si>
    <t>External Works</t>
  </si>
  <si>
    <t>Boundary Works</t>
  </si>
  <si>
    <t>Transformer</t>
  </si>
  <si>
    <t>Bill 8 - Painting'!A1</t>
  </si>
  <si>
    <t>Bill 6 - Ceiling '!A1</t>
  </si>
  <si>
    <t>Bill 7 - Door&amp;Window'!A1</t>
  </si>
  <si>
    <t>(b) Rates shall include for: screws, nails, bolts, nuts, standard cable fixing or supporting clips, brackets, straps, rivets, plugs and all incidental accessories.</t>
  </si>
  <si>
    <t>(c) The rates shall cover all the works completely according to the drawing unless otherwise measured separately.</t>
  </si>
  <si>
    <t>(e) Please see finishing schedule ''note'' for more details.</t>
  </si>
  <si>
    <r>
      <t>m</t>
    </r>
    <r>
      <rPr>
        <sz val="12"/>
        <color theme="1"/>
        <rFont val="Calibri"/>
        <family val="2"/>
      </rPr>
      <t>²</t>
    </r>
  </si>
  <si>
    <t>Staircase Tiling</t>
  </si>
  <si>
    <t>Generator</t>
  </si>
  <si>
    <t>Allow to provide signage as requirement of design for the works including identification signs , directional signs , warning &amp; caution signs , wall mounted information signs , basic identification system elements , placement of signs , sign messaging , sign hardware system and installation etc...</t>
  </si>
  <si>
    <t>Supply &amp; install transformer as requirement of the project/building . Rate to including related builder's works , fittings &amp; accessories etc..</t>
  </si>
  <si>
    <t>Supply &amp; install generator as requirement of the project/building . Rate to including related builder's works , fittings &amp; accessories etc..</t>
  </si>
  <si>
    <t>10.10.1</t>
  </si>
  <si>
    <t>10.10.6</t>
  </si>
  <si>
    <t>10.10.7</t>
  </si>
  <si>
    <t>10.10.8</t>
  </si>
  <si>
    <t>Supply &amp; fixing tile for staircase as requirement/finishing schedule.</t>
  </si>
  <si>
    <t>Masonry &amp; Plastering</t>
  </si>
  <si>
    <t>4.3.2</t>
  </si>
  <si>
    <t>3.4.4</t>
  </si>
  <si>
    <t>3.4.5</t>
  </si>
  <si>
    <t>Supply and installation of Lift  according to the given drawing &amp; specification completely .</t>
  </si>
  <si>
    <t>Paving Works</t>
  </si>
  <si>
    <t>Allow to make paving works according to the detailed drawing. Rate to include surface preparation , apply paving block , kerbs , concrete works &amp; finishing works completely.</t>
  </si>
  <si>
    <t>Landscaping &amp; Planting</t>
  </si>
  <si>
    <t>The Contractor shall describe and price hereunder any items/quantities shown on the drawings, mentioned in the Specifications, or required for the satisfactory completion of the project, not mentioned in the BOQ.</t>
  </si>
  <si>
    <t>10.7.1</t>
  </si>
  <si>
    <t>Addu Court Complex</t>
  </si>
  <si>
    <t>Payment to Relevant Statutory Utility Services Organizations for relocation of existing services as specified, If available.</t>
  </si>
  <si>
    <t>Supply &amp; fixing CCTV camera as shown in the location drawing, specification &amp; manufacture's instruction. Rate to include power supply , data cable ,  conduit &amp; etc…</t>
  </si>
  <si>
    <t>Supply &amp; fixing CCTV monitor panel/main control panel as shown in the drawing , specification &amp; manufacture's instruction. Rate to include monitor panel , data storage , cable , power supply etc.. Completely.</t>
  </si>
  <si>
    <r>
      <t xml:space="preserve">Wall Mount Outdoor CCTV Camera </t>
    </r>
    <r>
      <rPr>
        <b/>
        <u/>
        <sz val="10"/>
        <rFont val="Garamond"/>
        <family val="1"/>
      </rPr>
      <t>( With Water Proof Cover )</t>
    </r>
  </si>
  <si>
    <t>Supply &amp; fixing wide angle CCTV camera, in side the lift  as shown in the drawing , specification &amp; manufacture's instruction. Rate to include power &amp; data cable and other related fittings , accessories etc..</t>
  </si>
  <si>
    <t>Supply and installation of Lift ( 13 Passenger )  according to the given drawing &amp; specification completely .</t>
  </si>
  <si>
    <t>Masonary &amp; Plastering Works</t>
  </si>
  <si>
    <t>(b) Rates shall include for  cleaning out cavities, forming rebated reveals and pointing and cleaning down to reveals where necessary  fractional size blocks , all necessary machine cutting , filling of gaps ,  cutting or forming chases or edges of floor slabs, cutting or leaving holes and openings as recesses for and building in pipes, conduits, sleeves and similar as required for all trades; leaving surfaces rough or raking out joints for plastering and flashings, bedding ,  temporary supports to openings  and for all necessary making good.</t>
  </si>
  <si>
    <t>(c) Suitable filling material shall be used in all joints of concrete and masonry as a bonding agent according to the drawing.</t>
  </si>
  <si>
    <t xml:space="preserve">(d) Rate shall include water proofing chemicals/admixtures unless other wise measured separately. </t>
  </si>
  <si>
    <t>(e) All in accordance with the drawing and specification &amp; The rates shall cover all the works completely unless other wise measured separately.</t>
  </si>
  <si>
    <t>Cement Block Work</t>
  </si>
  <si>
    <t>(a) Cement plastering on walls and concrete surfaces as specified incl. wire mesh at the joints of concrete surfaces and walls. Rates shall include for cutting all decorative grooves as shown in the drawing .</t>
  </si>
  <si>
    <t>(b)  Rates for plastering shall includes for forming doors and windows revels.</t>
  </si>
  <si>
    <t>(c)  Rates for plastering shall include for providing chamfered edges straight and neat edges.</t>
  </si>
  <si>
    <t>(d) Rate shall include water proofing admixtures/chemicals for external plastering.</t>
  </si>
  <si>
    <t>(e) Rate to include steel mesh, fiber mesh where necessary &amp; all works are according to the drawing.</t>
  </si>
  <si>
    <t>(f) Rate to include Boss PU25 or Similar Anti Fungus Silicon Fill .</t>
  </si>
  <si>
    <t>Smoke detector</t>
  </si>
  <si>
    <t>Heat detector</t>
  </si>
  <si>
    <t>Break Glass manual call point</t>
  </si>
  <si>
    <t>Flash light</t>
  </si>
  <si>
    <t>Main Fire Alarm Control Panel - MFCP</t>
  </si>
  <si>
    <r>
      <t>1.5 mm</t>
    </r>
    <r>
      <rPr>
        <sz val="12"/>
        <rFont val="Calibri"/>
        <family val="2"/>
      </rPr>
      <t>²</t>
    </r>
    <r>
      <rPr>
        <sz val="12"/>
        <rFont val="Garamond"/>
        <family val="1"/>
      </rPr>
      <t xml:space="preserve"> Fire resistance cable</t>
    </r>
  </si>
  <si>
    <t>Pipes for Fire Fighting Related Works</t>
  </si>
  <si>
    <t>Supply &amp; laying carpet</t>
  </si>
  <si>
    <t>Concrete Paving Block</t>
  </si>
  <si>
    <t>Rate to include leveling floor &amp; etc..</t>
  </si>
  <si>
    <t>600 x 600 x 8 mm homogenous tile</t>
  </si>
  <si>
    <t>Proprietary Acoustic Ceiling Panel</t>
  </si>
  <si>
    <t>300 x 300 x 6 mm homogeneous tile - toilet floor</t>
  </si>
  <si>
    <t>Plaster Board Ceiling Panels</t>
  </si>
  <si>
    <t>Acoustic Wall Panel</t>
  </si>
  <si>
    <t>Raised Access Flooring System</t>
  </si>
  <si>
    <t>Supply &amp; fixing suspended 8mm thk  plaster board ceiling panels  with frame , fittings &amp; accessories etc.. Rate  to include one coat primer &amp; two coats of emulsion paint finish.</t>
  </si>
  <si>
    <t xml:space="preserve">Exposed slab finish by emulsion paint according to the finishing schedule. </t>
  </si>
  <si>
    <t>(b) All materials shall  be approved quality/brand or similar as given in the technical specifications and finishing schedule.</t>
  </si>
  <si>
    <t>(d) All materials shall be fixed using a proper adhesive/bonding material.</t>
  </si>
  <si>
    <t>(b) All acoustic surface shall  be approved quality/brand or similar as given in the technical specifications and finishing schedule.</t>
  </si>
  <si>
    <t>(b) All items shall be supply and complete installation/fixing/paving/laying completely.</t>
  </si>
  <si>
    <t>(c) All the works are according to the drawing,specification,shedules, manufacture's details and directed by the Engineer/Employer.</t>
  </si>
  <si>
    <t>Allow to make landscaping &amp; planting works according to the detailed drawing completely.</t>
  </si>
  <si>
    <t>Car Park Area Floor Preparation</t>
  </si>
  <si>
    <t>Allow to make floor preparation at car park area  according to the detailed drawing completely.</t>
  </si>
  <si>
    <t>Guard Post</t>
  </si>
  <si>
    <t>Second Floor Level to Roof Level</t>
  </si>
  <si>
    <t>Rate (MVR)</t>
  </si>
  <si>
    <t>Amount (MVR)</t>
  </si>
  <si>
    <t>150 mm thick vertical Hallow Block wall in 1:5 cement sand mortar .</t>
  </si>
  <si>
    <t>Concrete Wall - 125 mm thick</t>
  </si>
  <si>
    <t>12.2.1</t>
  </si>
  <si>
    <t>12.2.2</t>
  </si>
  <si>
    <t>12.2.3</t>
  </si>
  <si>
    <t>9000 BTU/HR</t>
  </si>
  <si>
    <t>24000 BTU/HR</t>
  </si>
  <si>
    <t>30000 BTU/HR</t>
  </si>
  <si>
    <t>15000 BTU/HR</t>
  </si>
  <si>
    <t>7500 BTU/HR</t>
  </si>
  <si>
    <t>12000 BTU/HR</t>
  </si>
  <si>
    <t>18000 BTU/HR</t>
  </si>
  <si>
    <t>12.3.1</t>
  </si>
  <si>
    <t>VRV 1 - 436000 BTU/HR</t>
  </si>
  <si>
    <t>VRV 2 - 360000 BTU/HR</t>
  </si>
  <si>
    <t>VRV 3 - 414000 BTU/HR</t>
  </si>
  <si>
    <t>Heat Reclaim Ventilation Unit ( HRV )</t>
  </si>
  <si>
    <t>Supply and fixing heat reclaim ventilation unit as shown in the drawing , schedules &amp; manufactures specification completely. Rate shall cover all the related work items, under this.</t>
  </si>
  <si>
    <t>1000 CMH</t>
  </si>
  <si>
    <t>1500 CMH</t>
  </si>
  <si>
    <t>2000 CMH</t>
  </si>
  <si>
    <t>12.5.1</t>
  </si>
  <si>
    <t>12.5.2</t>
  </si>
  <si>
    <t>12.5.3</t>
  </si>
  <si>
    <t>80 CMH</t>
  </si>
  <si>
    <t>160 CMH</t>
  </si>
  <si>
    <t>500 CMH</t>
  </si>
  <si>
    <t>800 CMH</t>
  </si>
  <si>
    <t>250 CMH</t>
  </si>
  <si>
    <t>320 CMH</t>
  </si>
  <si>
    <t>Exhaust Fans - Ceiling Fix</t>
  </si>
  <si>
    <t>Exhaust Fans - Wall Fix</t>
  </si>
  <si>
    <t>12.6.1</t>
  </si>
  <si>
    <t>300 CMH</t>
  </si>
  <si>
    <t>350 CMH</t>
  </si>
  <si>
    <t>Air Exhaust Square Ceiling Diffuser - Internal</t>
  </si>
  <si>
    <t>150 x 150 mm</t>
  </si>
  <si>
    <t>225 x 225 mm</t>
  </si>
  <si>
    <t>300 x 300 mm</t>
  </si>
  <si>
    <t>Air Exhaust Grill - External</t>
  </si>
  <si>
    <t>12.13.1</t>
  </si>
  <si>
    <t>12.13.2</t>
  </si>
  <si>
    <t>12.13.3</t>
  </si>
  <si>
    <t>350 x 350 mm</t>
  </si>
  <si>
    <t>Air Intake Grill</t>
  </si>
  <si>
    <t>12.14.1</t>
  </si>
  <si>
    <t>12.14.2</t>
  </si>
  <si>
    <t>Internal Air Exhaust Grill - EA</t>
  </si>
  <si>
    <t>12.15.1</t>
  </si>
  <si>
    <t>12.15.2</t>
  </si>
  <si>
    <t>12.15.3</t>
  </si>
  <si>
    <t>Wall Mounted Exhaust Grill</t>
  </si>
  <si>
    <t>12.16.1</t>
  </si>
  <si>
    <t>12.16.2</t>
  </si>
  <si>
    <t>12.16.3</t>
  </si>
  <si>
    <t>50 x 1000 mm</t>
  </si>
  <si>
    <t>12.8.1</t>
  </si>
  <si>
    <t>12.8.2</t>
  </si>
  <si>
    <t>12.8.3</t>
  </si>
  <si>
    <t>100 mm dia.</t>
  </si>
  <si>
    <t>150 mm dia.</t>
  </si>
  <si>
    <t>200 mm dia.</t>
  </si>
  <si>
    <t>250 mm dia.</t>
  </si>
  <si>
    <t>Gas Pipe</t>
  </si>
  <si>
    <t>Supply , fabricate &amp; fixing of  gas pipe with insulation including all the fittings &amp; related accessories according to the manufactures specification &amp; drawings.</t>
  </si>
  <si>
    <t>Liquid Pipe</t>
  </si>
  <si>
    <t>Supply , fabricate &amp; fixing of  liquid pipe with insulation including all the fittings &amp; related accessories according to the manufactures specification &amp; drawings.</t>
  </si>
  <si>
    <t>300 x 200 mm</t>
  </si>
  <si>
    <t>200 x 200 mm</t>
  </si>
  <si>
    <t>250 x 200 mm</t>
  </si>
  <si>
    <t>100 x 100 mm</t>
  </si>
  <si>
    <t>250 x 150 mm</t>
  </si>
  <si>
    <t>150 x 100 mm</t>
  </si>
  <si>
    <t>200 x 100 mm</t>
  </si>
  <si>
    <t>350 x 250 mm</t>
  </si>
  <si>
    <t>250 x 250 mm</t>
  </si>
  <si>
    <t>200 x 150 mm</t>
  </si>
  <si>
    <t>300 x 250 mm</t>
  </si>
  <si>
    <t>VRV 4 - 596000 BTU/HR</t>
  </si>
  <si>
    <t>VRV 5 - 574000 BTU/HR</t>
  </si>
  <si>
    <t>36000 BTU/HR</t>
  </si>
  <si>
    <t>480 CMH</t>
  </si>
  <si>
    <t>VRV 6 - 336000 BTU/HR</t>
  </si>
  <si>
    <t>VRV 7 - 342000 BTU/HR</t>
  </si>
  <si>
    <t>12.3.2</t>
  </si>
  <si>
    <t>640 CMH</t>
  </si>
  <si>
    <t>350 x 300 mm</t>
  </si>
  <si>
    <t>Supply &amp; Return Duct Line - Rigid Duct</t>
  </si>
  <si>
    <t>12.7.1</t>
  </si>
  <si>
    <t>12.7.2</t>
  </si>
  <si>
    <t>12.7.3</t>
  </si>
  <si>
    <t>12.11.1</t>
  </si>
  <si>
    <t>12.11.2</t>
  </si>
  <si>
    <t>12.11.3</t>
  </si>
  <si>
    <t>12.12.1</t>
  </si>
  <si>
    <t>12.12.2</t>
  </si>
  <si>
    <t>12.12.3</t>
  </si>
  <si>
    <t>12000 BTU/HR - Split Type Condenser Only</t>
  </si>
  <si>
    <t>Pre-Insulated Flexible Duct</t>
  </si>
  <si>
    <t>1 Gang 2 Way</t>
  </si>
  <si>
    <t>2 Gang 2 Way</t>
  </si>
  <si>
    <t>1 Gang 1 Way</t>
  </si>
  <si>
    <t>2 Gang 1 Way</t>
  </si>
  <si>
    <t>3 Gang 1 Way</t>
  </si>
  <si>
    <t>4 Gang 1 Way</t>
  </si>
  <si>
    <t>1 Gang 13A</t>
  </si>
  <si>
    <t>2 Gang 13A</t>
  </si>
  <si>
    <t>2 x 2 Gang 13A</t>
  </si>
  <si>
    <t>1 Gang 15A - Ceiling Concealed</t>
  </si>
  <si>
    <t>TV Point</t>
  </si>
  <si>
    <t>1 Gang 13A - Weather Proof</t>
  </si>
  <si>
    <t>Roof</t>
  </si>
  <si>
    <t>Supply STELCO main connection as required completely. Rate to include main cable/11 KV incoming cable and laying cost from transformer to main panel board completely.</t>
  </si>
  <si>
    <t>Cable Tray</t>
  </si>
  <si>
    <t>For telephone &amp; cctv</t>
  </si>
  <si>
    <t>For power - 300 mm width</t>
  </si>
  <si>
    <t>50 mm width</t>
  </si>
  <si>
    <t>100 mm width</t>
  </si>
  <si>
    <t>200 mm width</t>
  </si>
  <si>
    <t>Earthing &amp; Lightening Protection System</t>
  </si>
  <si>
    <t>Manhole - Power &amp; Telecom</t>
  </si>
  <si>
    <t>Allow to make power manhole as shown in the detailed drawing completely.</t>
  </si>
  <si>
    <t>Allow to make telecom manhole as shown in the detailed drawing completely.</t>
  </si>
  <si>
    <t xml:space="preserve">Supply &amp; fixing/laying cable tray for telephone, cctv &amp; power cables as shown in the detailed drawing completely. </t>
  </si>
  <si>
    <t>Floor Concealed Multimedia Outlet</t>
  </si>
  <si>
    <t>Air Terminal Unit</t>
  </si>
  <si>
    <t>Ground</t>
  </si>
  <si>
    <t>Supply &amp; fixing lightening protection system as shown in the drawing. Rate to include conductor , pvc cover copper tape , clamp , cable , clips , potential equalization bar , soft drawn bars ,  all the builder's work , related fittings &amp; accessories etc…</t>
  </si>
  <si>
    <t>Supply &amp; fixing earthing system as shown in the drawing. Rate to include earth rod embedded in inspection pit/test pit , ground cabling ,  all the builder's work , related fittings &amp; accessories etc…</t>
  </si>
  <si>
    <r>
      <t>Portable CO</t>
    </r>
    <r>
      <rPr>
        <sz val="12"/>
        <rFont val="Calibri"/>
        <family val="2"/>
      </rPr>
      <t>₂</t>
    </r>
    <r>
      <rPr>
        <sz val="12"/>
        <rFont val="Garamond"/>
        <family val="1"/>
      </rPr>
      <t xml:space="preserve"> - Extinguisher - 2Kg</t>
    </r>
  </si>
  <si>
    <r>
      <t>Portable H</t>
    </r>
    <r>
      <rPr>
        <sz val="12"/>
        <rFont val="Calibri"/>
        <family val="2"/>
      </rPr>
      <t>₂</t>
    </r>
    <r>
      <rPr>
        <sz val="12"/>
        <rFont val="Garamond"/>
        <family val="1"/>
      </rPr>
      <t>O - Extinguisher - 9Ltr</t>
    </r>
  </si>
  <si>
    <t>Portable ABC - Extinguisher - 4.5Kg</t>
  </si>
  <si>
    <t>32 mm dia. GI pipe</t>
  </si>
  <si>
    <t>50 mm dia. GI pipe</t>
  </si>
  <si>
    <t>100 mm dia. GI pipe</t>
  </si>
  <si>
    <t>Gate Valve</t>
  </si>
  <si>
    <t>Outside screw &amp; yoke valve</t>
  </si>
  <si>
    <t>Non return valve</t>
  </si>
  <si>
    <t>Landing valve</t>
  </si>
  <si>
    <t>Fire Pumps Installation</t>
  </si>
  <si>
    <t>Supply and installation of Fire Pumps complete  including pump stand, connecting to pipe work and electricity as specified given in the drawing &amp; specification. Rate shall include all the works completely.</t>
  </si>
  <si>
    <t>Fire Water Tank</t>
  </si>
  <si>
    <t>Allow to make provision for fire department connection as shown in the drawing.                                                               ( 2 way Breeching inlet )</t>
  </si>
  <si>
    <t xml:space="preserve">Allow for main water connection to fire water tank as shown in the drawing. </t>
  </si>
  <si>
    <t>Allow for supply &amp; fixing suction header and discharge header as shown in the drawing.</t>
  </si>
  <si>
    <t>Allow for supply &amp; fixing pressure gauge as shown in the drawing . ( 3 nr )</t>
  </si>
  <si>
    <t>Flexible connector</t>
  </si>
  <si>
    <t>Allow to make fire water tank including all as shown in the detailed drawing completely. Capacity 9100 Ltr.</t>
  </si>
  <si>
    <t>Supply &amp; fixing proprietary acoustic ceiling panel.</t>
  </si>
  <si>
    <t>Foundation To Ground Floor Level</t>
  </si>
  <si>
    <t>Lift Base &amp; Wall</t>
  </si>
  <si>
    <t>Staircase Base</t>
  </si>
  <si>
    <t>Footing</t>
  </si>
  <si>
    <t>Ground Floor Slab</t>
  </si>
  <si>
    <t>Beam</t>
  </si>
  <si>
    <t>Expansion Joint</t>
  </si>
  <si>
    <t>Allow to make expansion joint completely as shown in the detailed drawing.</t>
  </si>
  <si>
    <t xml:space="preserve">Allow to making steps/stair at ground floor building entrance points as shown in the detailed drawing completely.  </t>
  </si>
  <si>
    <t>Ceiling For Main Carport</t>
  </si>
  <si>
    <t>Preparation of  ramps for entrance locations to the building at ground floor as shown in the detailed drawing. Rate to include reinforcement , formwork , concrete &amp; related works completely .</t>
  </si>
  <si>
    <t>Application of approved water proofing chemical for balcony/terrace area  ,   in accordance with the drawings , specifications and manufacture instructions.</t>
  </si>
  <si>
    <t>Total Of Bill No: 15 - Carried over to summary</t>
  </si>
  <si>
    <t>Generator &amp; Transformer Room</t>
  </si>
  <si>
    <t>Generator Room</t>
  </si>
  <si>
    <t>Transformer Room</t>
  </si>
  <si>
    <t>10.7.2</t>
  </si>
  <si>
    <t>10.7.3</t>
  </si>
  <si>
    <t>10.8.1</t>
  </si>
  <si>
    <t>10.8.2</t>
  </si>
  <si>
    <t>10.8.3</t>
  </si>
  <si>
    <t>10.9.1</t>
  </si>
  <si>
    <t>10.9.2</t>
  </si>
  <si>
    <t>10.9.3</t>
  </si>
  <si>
    <t xml:space="preserve">Roof </t>
  </si>
  <si>
    <t>Floor Trap</t>
  </si>
  <si>
    <t>Supply and fixing  floor trap according to the drawing &amp; specification.</t>
  </si>
  <si>
    <t>Floor Waste</t>
  </si>
  <si>
    <t>Supply and fixing  floor waste according to the drawing &amp; specification.</t>
  </si>
  <si>
    <t>Supply and installation of water booster  Pumps  completely, for fresh water supply including pump stand, connecting to pipe work and electricity as specified given in the drawing. Rate shall include all the works completely.</t>
  </si>
  <si>
    <t xml:space="preserve">Inspection Chamber(IC) 750 x 750 mm size,   complete as shown in the detailed drawing including all pipe connections and similar. </t>
  </si>
  <si>
    <t>Second floor ( Approx. 12 nr )</t>
  </si>
  <si>
    <t>Roof terrace ( Approx. 12 nr )</t>
  </si>
  <si>
    <t>11.5.1</t>
  </si>
  <si>
    <t>11.5.2</t>
  </si>
  <si>
    <t>11.5.3</t>
  </si>
  <si>
    <t>Roof floor</t>
  </si>
  <si>
    <t>200 mm thick vertical Solid Block wall in 1:5 cement sand mortar .</t>
  </si>
  <si>
    <t xml:space="preserve">Roof terrace </t>
  </si>
  <si>
    <t>4.2.3</t>
  </si>
  <si>
    <t>600 x 300 x 8 mm homogeneous tile - toilet wall</t>
  </si>
  <si>
    <t>9.2.1</t>
  </si>
  <si>
    <t>9.2.2</t>
  </si>
  <si>
    <t>9.2.3</t>
  </si>
  <si>
    <t>9.2.4</t>
  </si>
  <si>
    <t>9.2.5</t>
  </si>
  <si>
    <t>9.2.6</t>
  </si>
  <si>
    <t>9.3.1</t>
  </si>
  <si>
    <t>9.3.2</t>
  </si>
  <si>
    <t>Water Tank</t>
  </si>
  <si>
    <t>50 mm thick blinding/lean concrete to bottom</t>
  </si>
  <si>
    <t>Supply &amp; fixing ceiling at main carport area as shown in the drawing with frame , fittings &amp; accessories etc..</t>
  </si>
  <si>
    <t>Tie Beam</t>
  </si>
  <si>
    <t>Ground Floor Slab - 100 mm thk.</t>
  </si>
  <si>
    <t>3.1.2</t>
  </si>
  <si>
    <t>3.2.1</t>
  </si>
  <si>
    <t>3.3.1</t>
  </si>
  <si>
    <t xml:space="preserve">( Entire Land ) </t>
  </si>
  <si>
    <t>Excavation for  strip foundation</t>
  </si>
  <si>
    <t>Tie beam</t>
  </si>
  <si>
    <t>Before placing ground floor slab</t>
  </si>
  <si>
    <t>Allow to make floor preparation before placing ground floor slab. Rate to include compaction, leveling, filling etc..</t>
  </si>
  <si>
    <t>Bottom of Strip Foundation &amp; Tie Beam</t>
  </si>
  <si>
    <t>Sides of Strip Foundation &amp; Tie Beam</t>
  </si>
  <si>
    <t>Strip Foundation &amp; Tie Beam</t>
  </si>
  <si>
    <t>Back Filling &amp; Earth Compaction</t>
  </si>
  <si>
    <t>15.2.1</t>
  </si>
  <si>
    <t>15.2.2</t>
  </si>
  <si>
    <t>15.2.3</t>
  </si>
  <si>
    <t>15.2.4</t>
  </si>
  <si>
    <t>15.2.5</t>
  </si>
  <si>
    <t>15.2.6</t>
  </si>
  <si>
    <t>D1 - 1650 x 2750 mm aluminum door with 12 mm thk tempered clear glass.</t>
  </si>
  <si>
    <t>D2 - 4200 x 2750 mm aluminum door with 12 mm thk tempered clear glass.</t>
  </si>
  <si>
    <t>D3 - 1045 x 2100 mm solid wood door with 90 minute fire rated.</t>
  </si>
  <si>
    <t>D4 - 1045 x 2100 mm solid wood door with 30 minute fire rated.</t>
  </si>
  <si>
    <t>D5 - 900 x 2100 mm solid wood door with 90 minute fire rated.</t>
  </si>
  <si>
    <t>D6 - 1045 x 2100 mm solid wood door with 90 minute fire rated.</t>
  </si>
  <si>
    <t>D7 - 900 x 2100 mm solid wood door with 30 minute fire rated.</t>
  </si>
  <si>
    <t>D8 - 1045 x 2100 mm MDF plywood door with fixed glass , 60 minute fire rated.</t>
  </si>
  <si>
    <t>D9 - 1045 x 2100 mm  plywood door with  60 minute fire rated.</t>
  </si>
  <si>
    <t>D10 - 1045 x 2100 mm solid timber  door with  90 minute fire rated.</t>
  </si>
  <si>
    <t>D11 - 810 x 2100 mm solid timber  door with  90 minute fire rated.</t>
  </si>
  <si>
    <t>D12 - 900 x 2100 mm solid plywood  door with  30 minute fire rated.</t>
  </si>
  <si>
    <t>G1 - 3000 x 3000 mm sliding gate for entrance gate.</t>
  </si>
  <si>
    <t>G2 - 4800 x 2000 mm sliding gate for entrance gate.</t>
  </si>
  <si>
    <t>7.2.1</t>
  </si>
  <si>
    <t>R1 - 4700 x 3000 mm roller shutter with 30 min. fire rated.</t>
  </si>
  <si>
    <t>R2 - 3000 x 3000 mm roller shutter with 30 min. fire rated.</t>
  </si>
  <si>
    <t>W1 - 1650 x 2750 mm aluminum frame window with 12 mm thk. Tempered clear glass.</t>
  </si>
  <si>
    <t>W2 - 4200 x 2750 mm aluminum frame window with 12 mm thk. Tempered clear glass.</t>
  </si>
  <si>
    <t>W3 - 750 x 6000 mm aluminum frame window with 12 mm thk. Tempered clear glass.</t>
  </si>
  <si>
    <t>W4 - 750 x 2750 mm aluminum frame window with 12 mm thk. Tempered clear glass.</t>
  </si>
  <si>
    <t>W5 - 750 x 750 mm aluminum frame window with 12 mm thk. Tempered clear glass.</t>
  </si>
  <si>
    <t>W6 - 750 x 1800 mm aluminum frame window with 12 mm thk. Tempered clear glass.</t>
  </si>
  <si>
    <t>CW - 16144 x 2750 mm aluminum frame window with 12 mm thk. Tempered clear glass. Rate to include cladding as shown in the drawing.</t>
  </si>
  <si>
    <t>7.3.1</t>
  </si>
  <si>
    <t>Allow to construction guard post 1 , 2 &amp; 3 including all substructure, super structure and finishing works  according to the detailed drawing completely.</t>
  </si>
  <si>
    <t>Guard Post - 01</t>
  </si>
  <si>
    <t>Guard Post - 02</t>
  </si>
  <si>
    <t>Guard Post - 03</t>
  </si>
  <si>
    <r>
      <t>m</t>
    </r>
    <r>
      <rPr>
        <sz val="12"/>
        <rFont val="Calibri"/>
        <family val="2"/>
      </rPr>
      <t>ᶟ</t>
    </r>
  </si>
  <si>
    <t xml:space="preserve">Damp Proof Membrane </t>
  </si>
  <si>
    <t>50 mm thk. Lean concrete</t>
  </si>
  <si>
    <t>Backfilling &amp; compaction as suitable</t>
  </si>
  <si>
    <t>Apply slurry type waterproofing materials</t>
  </si>
  <si>
    <t>Concrete for Base/footing incl. reinforcement &amp; formwork</t>
  </si>
  <si>
    <t>Concrete for Lintol/Beam incl. reinforcement &amp; formwork</t>
  </si>
  <si>
    <t>Concrete for Columns incl. reinforcement &amp; formwork</t>
  </si>
  <si>
    <t>External plastering</t>
  </si>
  <si>
    <t>Apply exterior painting</t>
  </si>
  <si>
    <t>Allow to construct boundary wall according to the detailed drawing &amp; specification completely.</t>
  </si>
  <si>
    <t>150 mm thk. Solid vertical block wall</t>
  </si>
  <si>
    <t>Bill 15 External Works'!Print_Area</t>
  </si>
  <si>
    <t>Stainless Steel Wall Guard</t>
  </si>
  <si>
    <t>Supply , fabricate and fixing main staircase handrail completely according to shown in the drawings. Rate to include finishing works etc..</t>
  </si>
  <si>
    <t>Supply and fixing 50 mm stainless steel wall guard for courtroom  completely according to the detailed drawings , specification.</t>
  </si>
  <si>
    <t>15.2.7</t>
  </si>
  <si>
    <t>Plant Box</t>
  </si>
  <si>
    <t>Allow to make plant box as shown in the drawing , specification completely. Drg No : H9-11-501R01</t>
  </si>
  <si>
    <t>15.2.8</t>
  </si>
  <si>
    <t>Flag Post</t>
  </si>
  <si>
    <t>Allow to make flag post as shown in the drawing , specification completely. Drg No : H9-11-502R01</t>
  </si>
  <si>
    <t>Main Carport - Floor Finishing Works</t>
  </si>
  <si>
    <t>Finishing works for vanity at toilets &amp; panty area , according to the drawing. Rate to shall include all the  works completely.</t>
  </si>
  <si>
    <t>Allow to make main car portico floor finishing works as shown in the drawing , specification completely. Drg No : H9-11-503R01.</t>
  </si>
  <si>
    <t xml:space="preserve">Building Shading </t>
  </si>
  <si>
    <t>9.2.7</t>
  </si>
  <si>
    <t>Timber Plank Podium For Courtrooms</t>
  </si>
  <si>
    <t xml:space="preserve">Supply and fixing timber plank podium  in side the courtroom at judge located area as shown in the drawing , specification completely. </t>
  </si>
  <si>
    <t>Cap Portico Canopy - Waterproofing</t>
  </si>
  <si>
    <t>Application of approved water proofing and related works for canopy top surface according to shown detailed drawing completely. Drg No : H9-11-503R01.</t>
  </si>
  <si>
    <t xml:space="preserve">Cap Portico Canopy </t>
  </si>
  <si>
    <t>Allow to make main car portico canopy top floor finishing and related  works as shown in the drawing , specification completely. Drg No : H9-11-503R01.</t>
  </si>
  <si>
    <t>Access Ladder</t>
  </si>
  <si>
    <t>3.4.6</t>
  </si>
  <si>
    <t>250 mm height</t>
  </si>
  <si>
    <t>1800 mm height</t>
  </si>
  <si>
    <t>Roof Floor/Top</t>
  </si>
  <si>
    <t>Provide 150 mm thk.  parapet wall as shown in the drawing completely. Rate to include reinforcement , formwork etc …</t>
  </si>
  <si>
    <t>3.4.6.1</t>
  </si>
  <si>
    <t>3.4.6.2</t>
  </si>
  <si>
    <t>3.4.6.3</t>
  </si>
  <si>
    <t xml:space="preserve">20 mm thk. External plastering , 10 mm thk. 1 layer &amp; 10 mm thk. 2 layer , on all external surface with 1:5 cement  sand mortar  finish with semi rough. </t>
  </si>
  <si>
    <t>4.3.3</t>
  </si>
  <si>
    <t xml:space="preserve">20 mm thk. Parapet wall plastering  10 mm thk. 1 layer &amp; 10 mm thk. 2 layer , on all external surface with 1:5 cement  sand mortar  finish with semi rough. </t>
  </si>
  <si>
    <t>8.3.1</t>
  </si>
  <si>
    <t>Parapet Wall</t>
  </si>
  <si>
    <t>Construction of 3 Storey Court Complex Building at Hithadhoo - Atoll of Addu , Maldives. For the Client of Department Of Judicial Administration.</t>
  </si>
  <si>
    <t>1 x 60W Incandescent Wall Mount Lamp ( Weather Proof )</t>
  </si>
  <si>
    <t>2 Gang 1 Way Switch</t>
  </si>
  <si>
    <t>4 Gang 1 Way Switch</t>
  </si>
  <si>
    <t>1 Gang 1 Way Switch</t>
  </si>
  <si>
    <t>Point Wiring</t>
  </si>
  <si>
    <t>Emergency 3HR Battery Pack</t>
  </si>
  <si>
    <t>10.10.9</t>
  </si>
  <si>
    <t>Server Room Equipment</t>
  </si>
  <si>
    <t>Supply &amp; fixing/install server room equipment according to the requirement with cable , fittings , accessories etc.</t>
  </si>
  <si>
    <t>For power - 200 mm width</t>
  </si>
  <si>
    <t>10.10.8.1</t>
  </si>
  <si>
    <t>10.10.8.2</t>
  </si>
  <si>
    <t>10.10.8.3</t>
  </si>
  <si>
    <t xml:space="preserve">Supply &amp; fixing/install early emission streamer  air terminal unit radius 70m  as shown in the drawing completely. </t>
  </si>
  <si>
    <t>Exterior Wall Cladding</t>
  </si>
  <si>
    <t>Floor &amp; Wall Finishing &amp; Cladding Works</t>
  </si>
  <si>
    <t>Floor &amp; Wall Finishing and Cladding Works</t>
  </si>
  <si>
    <t>Supply , fabricate and fixing access ladder for roof top from second floor,  completely according to the detailed drawings , specification. Drg : H9-11-104R01</t>
  </si>
  <si>
    <t>Allow to supply &amp; fixing building sun shading system  as shown in the detailed drawing completely. Drg No : H9-11-104R01 &amp; 503R01</t>
  </si>
  <si>
    <t>Supply and fixing 1200 x 1200 x 25 mm proprietary interlocking aluminum panel cladding system fixed to manufacture's specification. ( Panel size to be value engineered ) Drg : H9-11-503R01 &amp; 505R01</t>
  </si>
  <si>
    <t>Apply paint by approved manufacture finishing with  one coat of primer , two paint coat  exterior grade on all external surface finish with texture.</t>
  </si>
  <si>
    <t>External Walls ( Except Cladding Area , Parapet Wall Area &amp; External Work ( Bill:15) )</t>
  </si>
  <si>
    <t>AC Control System</t>
  </si>
  <si>
    <t>Supply and fixing/install building AC control system at ground floor as shown in the drawing and specification. All zones AC units are controlled by multi zone controller and induvudual unit controller. Rate to include all the work items completely.</t>
  </si>
  <si>
    <t xml:space="preserve">Allow to construction generator room &amp; transformer room including substructure , super structure and finishing works as shown in the drawing , specification completely. </t>
  </si>
  <si>
    <t>600 X 600 MM Recessed square panel light</t>
  </si>
  <si>
    <t xml:space="preserve">Exhaust fan </t>
  </si>
  <si>
    <t>T5 - Ceiling recessed tube light</t>
  </si>
  <si>
    <t>Emergency 3hr power pack/battery</t>
  </si>
  <si>
    <t>1 x 23W LED wall mount weather proof light</t>
  </si>
  <si>
    <t>Self contain wall mount emergency light</t>
  </si>
  <si>
    <t>10.7.4</t>
  </si>
  <si>
    <t>Roof/Terrace</t>
  </si>
  <si>
    <t>2 x 36 W Surface mount fluorescent light with diffuser</t>
  </si>
  <si>
    <t>1 x 18W Compact fluorescent recessed down light</t>
  </si>
  <si>
    <t>Linear LED light with colour &amp; brightness controller</t>
  </si>
  <si>
    <t>10.9.4</t>
  </si>
  <si>
    <t>Computer Network Outlet - R145</t>
  </si>
  <si>
    <t>Computer Network Outlet - R145 - Floor Concealed</t>
  </si>
  <si>
    <t>13A Fused Socket Outlet</t>
  </si>
  <si>
    <t xml:space="preserve">Connectivity POD Consisting 4 Gang 13A Socket </t>
  </si>
  <si>
    <t>1 Gang 13A Floor Concealed</t>
  </si>
  <si>
    <t>7.2.4</t>
  </si>
  <si>
    <t>D14 - 800 x 2000 mm plywood door</t>
  </si>
  <si>
    <t>BILL No: 16</t>
  </si>
  <si>
    <t>FURNITURE</t>
  </si>
  <si>
    <t>(a) Rates shall include for supplying and complete installation and arrangement of furnitures.</t>
  </si>
  <si>
    <t>(b) Contractor shall submit to the consultant and client for the approvals before supply and installation.</t>
  </si>
  <si>
    <t xml:space="preserve">(d)Elegant finish on hardwood arms and leg caps, with tailored leather padding on armrests for a truly distinguished look.  Passive ergonomic seating with built-in lumbar support provides lasting comfort. Back size is 22"H x 21"W. Seat size is 21"W x 20-1/2"D. Mahogany wood finish on wood legs. Weight Capacity is 250 lbs.
</t>
  </si>
  <si>
    <t xml:space="preserve">(e)8' Treck shape conference table by Regency it is constructed of a thermal fused laminate, finished with 3mm matching PVC edge. Table seats up to 8 people.  Table features a 2" thick top, wire management on the underside of the table, and wire grommets for easy cabling access in the table top. Adjustable leveling glides keep provide stability on uneven floors. 
</t>
  </si>
  <si>
    <t>(g)Wall Street collection sofa by Avenue Six provides a sound investment for those who take stock in high fashion design and unsurpassed seating comfort. 
Wall Street gives you the options to fashion the size and style best suited for your office. Sofa features easy care Espresso faux leather upholstery, dacron wrapped foam cushions, chrome steel base and legs, and a kiln dried hardwood frame. 
•Corner-blocked, dowelled,
•glued, screwed &amp; stapled
•High density foam
•Removeable back
•Sinuous wire springs</t>
  </si>
  <si>
    <t xml:space="preserve">TV stand is constructed of hardwood solids and veneers. TV stand features two spacious shelves that hold audio/video equipment, two small storage drawers, and rear cut-outs for easy cord accessibility. Holds TVs weighing 95 lbs or less and with a base up to 42"W. 
</t>
  </si>
  <si>
    <t>Furniture</t>
  </si>
  <si>
    <t>Conference 10ftx3ft Table including 10 chairs(Fabric) (Criminal Court, Drug Court, Juvenile Court) Civil Court ADR, Mediation)</t>
  </si>
  <si>
    <t xml:space="preserve">Nos </t>
  </si>
  <si>
    <t>Conference 12ftx4ft Table including 12 chairs(Fabric) (Family Court, Civil Court)</t>
  </si>
  <si>
    <t>Conference 15ftx4ft Table including 16 chairs(Fabric) (Common Conference Room)</t>
  </si>
  <si>
    <t>Sofa Set 1-3</t>
  </si>
  <si>
    <t>Exective Table 5ft x 2.5ft</t>
  </si>
  <si>
    <t>Exective Chair hight back</t>
  </si>
  <si>
    <t>Chair armless (Fabric, Steel frame)</t>
  </si>
  <si>
    <t>Work Station 4ft x 2ft with patition (table 3drawer)</t>
  </si>
  <si>
    <t>Secretary Chair Medium Back  (Fabric)</t>
  </si>
  <si>
    <t xml:space="preserve">COURT ROOMS FURNITURE </t>
  </si>
  <si>
    <t>(a) Rates shall include for all fixing, cutting, trimmings, nails, screws and other fixings according to manufacturers' instructions.</t>
  </si>
  <si>
    <t>(b) Rates shall include for timber priming and all putty work as specified in the drawing</t>
  </si>
  <si>
    <t>(c) Rates shall include for all labour in framing, notching and fitting around projections, pipes, electrical fittings, hatches, grilles and similar complete with cleats, packers, wedges and timber beeding etc. similar and all nails and screws</t>
  </si>
  <si>
    <t xml:space="preserve">(d) Rates shall include for fair edges, dressing over angle fillets, turning into grooves, all other labours, circular edges, nails, screws and other fixing and laps.  </t>
  </si>
  <si>
    <t>(e) Rates shall include for supply of all required materials and complete installation of the furnishings.</t>
  </si>
  <si>
    <t>(f) All timber used for internal framework shall be applied with Solignum Timber Treatment chemical 24 hrs prior to fabrication of frame</t>
  </si>
  <si>
    <t>(g) All dimensions shall be checked on site before fabrication</t>
  </si>
  <si>
    <t>(h) All materials used shall be as specified by the architect as given in the drawings and specifications, unless otherwise specified</t>
  </si>
  <si>
    <t>Backdrop Panel (BDP 3) (2Court Room)</t>
  </si>
  <si>
    <t>Finished with 3mm Nyatoh Veneer plywood in selected Matte-Clear Lacquer Spray finish.Standard internal frame work 600mm C/C.</t>
  </si>
  <si>
    <t xml:space="preserve">Refer to drawings.
</t>
  </si>
  <si>
    <t>1971mm high and 7603mm wide panel</t>
  </si>
  <si>
    <t>1971mm high and 4725mm wide panel</t>
  </si>
  <si>
    <t>1971mm high and 5450mm wide panel</t>
  </si>
  <si>
    <t>1971mm high and 5425mm wide panel</t>
  </si>
  <si>
    <t>1971mm high and 5099mm wide panel</t>
  </si>
  <si>
    <t>1971mm high and 4750mm wide panel</t>
  </si>
  <si>
    <t>1971mm high and 4649mm wide panel</t>
  </si>
  <si>
    <t>1971mm high and 4849mm wide panel</t>
  </si>
  <si>
    <t>1971mm high and 7600mm wide panel</t>
  </si>
  <si>
    <t>1971mm high and 4825mm wide panel</t>
  </si>
  <si>
    <t>1971mm high and 8374mm wide panel</t>
  </si>
  <si>
    <t>1971mm high and 4575mm wide panel</t>
  </si>
  <si>
    <t>Judjes Panel Deck ( JPD 3)</t>
  </si>
  <si>
    <t xml:space="preserve">Minimum 25mm thick plywood laid on internal standard framework 600mm c/c. </t>
  </si>
  <si>
    <t>1676.4mm Wx 7603 mm Lx 300 mm H deck finished with Red Carpet on top and sides.</t>
  </si>
  <si>
    <t>1676.4mm Wx 4725 mm Lx 300 mm H deck finished with Red Carpet on top and sides.</t>
  </si>
  <si>
    <t>1676.4mm Wx 5450 mm Lx 300 mm H deck finished with Red Carpet on top and sides.</t>
  </si>
  <si>
    <t>1676.4mm Wx 5425 mm Lx 300 mm H deck finished with Red Carpet on top and sides.</t>
  </si>
  <si>
    <t>1676.4mm Wx 5099 mm Lx 300 mm H deck finished with Red Carpet on top and sides.</t>
  </si>
  <si>
    <t>1676.4mm Wx4750 mm Lx 300 mm H deck finished with Red Carpet on top and sides.</t>
  </si>
  <si>
    <t>1676.4mm Wx4649 mm Lx 300 mm H deck finished with Red Carpet on top and sides.</t>
  </si>
  <si>
    <t>1676.4mm Wx4849 mm Lx 300 mm H deck finished with Red Carpet on top and sides.</t>
  </si>
  <si>
    <t>1676.4mm Wx7600mm Lx 300 mm H deck finished with Red Carpet on top and sides.</t>
  </si>
  <si>
    <t>1676.4mm Wx5450mm Lx 300 mm H deck finished with Red Carpet on top and sides.</t>
  </si>
  <si>
    <t>1676.4mm Wx4825mm Lx 300 mm H deck finished with Red Carpet on top and sides.</t>
  </si>
  <si>
    <t>1676.4mm Wx8374mm Lx 300 mm H deck finished with Red Carpet on top and sides.</t>
  </si>
  <si>
    <t>1676.4mm Wx4575mm Lx 300 mm H deck finished with Red Carpet on top and sides.</t>
  </si>
  <si>
    <t>Judges Panel Table ( JPTB 3 )</t>
  </si>
  <si>
    <t>Refer to drawings.</t>
  </si>
  <si>
    <t>Registrar/Lawyer/Witness Tables ( LWT3 )</t>
  </si>
  <si>
    <t>Table  800x560mm</t>
  </si>
  <si>
    <t xml:space="preserve">(f)It is constructed of laminated engineered wood with a durable Classic Cherry laminate finish. Office suite includes an executive desk, computer credenza with hutch, lateral file cabinet, open bookcase, and doored bookcase. Executive desk has three file drawers with heavy duty-metal full extension glides that accommodate letter and legal files. File drawers in left pedestal lock. Desk should two small drawers and a center pencil drawer/keyboard tray with metal slides and safety stops. Grommet hole in top surface keeps cords organized. Dimensions: 65-1/2"W x 31-1/8"D x 29-5/8"H.  Computer credenza features a box drawer and a letter size file drawer in the left drawer pedestal. Right door pedestal houses a vertical CPU compartment with an adjustable shelf. Pull-out laptop/keyboard drawer in center has full-extension slides and a built-in power strip with three outlets. Desktop grommet allows easy routing of cords. </t>
  </si>
  <si>
    <t>(c)Admin staff chair and Conference hall chair is Eurotech Ergohuman collection high back mesh ergonomic chair it designed to be the ultimate in comfort. Specifically intended for users who are in their chair for five or more hours per day, Ergohuman features exclusive flex zones that ensure constant back and lumbar support. With a wide range of ergonomic adjustments required,  the Ergohuman high back chair can be easily customized to fit virtually any user. Instant lift seat adjustment is controlled by a lever located beneath the right front of the seatpan, and positions seat height from 17"-21".</t>
  </si>
  <si>
    <t>Bill 17 Additional '!Print_Area</t>
  </si>
  <si>
    <t xml:space="preserve"> Bill 18 -Ommission Work'!A1</t>
  </si>
  <si>
    <t>Bill 16 Furniture'!A1</t>
  </si>
  <si>
    <t>Judges Panel Table 3500x720 mm</t>
  </si>
  <si>
    <t>Table  1600x560mm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</si>
</sst>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quot;* #,##0.00_);_(&quot;$&quot;* \(#,##0.00\);_(&quot;$&quot;* &quot;-&quot;??_);_(@_)"/>
    <numFmt numFmtId="43" formatCode="_(* #,##0.00_);_(* \(#,##0.00\);_(* &quot;-&quot;??_);_(@_)"/>
    <numFmt numFmtId="164" formatCode="&quot;£&quot;#,##0.00;[Red]\-&quot;£&quot;#,##0.00"/>
    <numFmt numFmtId="165" formatCode="_-&quot;£&quot;* #,##0_-;\-&quot;£&quot;* #,##0_-;_-&quot;£&quot;* &quot;-&quot;_-;_-@_-"/>
    <numFmt numFmtId="166" formatCode="0.0"/>
    <numFmt numFmtId="167" formatCode="\(0\)"/>
    <numFmt numFmtId="168" formatCode="_(* #,##0.0_);_(* \(#,##0.0\);_(* &quot;-&quot;??_);_(@_)"/>
    <numFmt numFmtId="169" formatCode="_(* #,##0.000000_);_(* \(#,##0.000000\);_(* &quot;-&quot;??_);_(@_)"/>
    <numFmt numFmtId="170" formatCode="_(* #,##0.00_);_(* \(#,##0.00\);_(* &quot;&quot;??_);_(@_)"/>
    <numFmt numFmtId="171" formatCode="&quot;\&quot;#,##0;[Red]&quot;\&quot;\-#,##0"/>
    <numFmt numFmtId="172" formatCode="&quot;\&quot;#,##0.00;[Red]&quot;\&quot;\-#,##0.00"/>
    <numFmt numFmtId="173" formatCode="_-&quot;\&quot;* #,##0.00_-;&quot;\&quot;&quot;\&quot;\-&quot;\&quot;* #,##0.00_-;_-&quot;\&quot;* &quot;-&quot;??_-;_-@_-"/>
    <numFmt numFmtId="174" formatCode="&quot;Rs&quot;#,##0_);&quot;\&quot;&quot;\&quot;&quot;\&quot;\(&quot;Rs&quot;#,##0&quot;\&quot;&quot;\&quot;&quot;\&quot;\)"/>
    <numFmt numFmtId="175" formatCode="_-* #,##0_-;&quot;\&quot;&quot;\&quot;\-* #,##0_-;_-* &quot;-&quot;_-;_-@_-"/>
    <numFmt numFmtId="176" formatCode="_-* #,##0.00_-;&quot;\&quot;&quot;\&quot;\-* #,##0.00_-;_-* &quot;-&quot;??_-;_-@_-"/>
    <numFmt numFmtId="177" formatCode="_(* #,##0.00000000_);_(* \(#,##0.00000000\);_(* &quot;-&quot;??_);_(@_)"/>
    <numFmt numFmtId="178" formatCode="[$-409]d\-mmm\-yy;@"/>
    <numFmt numFmtId="179" formatCode="_(* #,##0_);_(* \(#,##0\);_(* &quot;-&quot;??_);_(@_)"/>
  </numFmts>
  <fonts count="8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Times New Roman"/>
      <family val="1"/>
    </font>
    <font>
      <sz val="11"/>
      <name val="??"/>
      <family val="1"/>
      <charset val="128"/>
    </font>
    <font>
      <sz val="11"/>
      <name val="?? ??"/>
      <family val="1"/>
      <charset val="128"/>
    </font>
    <font>
      <sz val="14"/>
      <name val="Terminal"/>
      <family val="3"/>
      <charset val="128"/>
    </font>
    <font>
      <sz val="12"/>
      <name val="©öUAAA"/>
      <family val="1"/>
      <charset val="129"/>
    </font>
    <font>
      <sz val="10"/>
      <name val="MS Sans Serif"/>
      <family val="2"/>
    </font>
    <font>
      <sz val="11"/>
      <name val="¥ì¢¬"/>
      <family val="3"/>
      <charset val="129"/>
    </font>
    <font>
      <b/>
      <sz val="16"/>
      <name val="Arial"/>
      <family val="2"/>
    </font>
    <font>
      <b/>
      <sz val="12"/>
      <name val="Arial"/>
      <family val="2"/>
    </font>
    <font>
      <sz val="14"/>
      <name val="Arial"/>
      <family val="2"/>
    </font>
    <font>
      <sz val="11"/>
      <name val="ＭＳ 明朝"/>
      <family val="1"/>
      <charset val="128"/>
    </font>
    <font>
      <sz val="10"/>
      <name val="ＭＳ ゴシック"/>
      <family val="3"/>
      <charset val="128"/>
    </font>
    <font>
      <b/>
      <sz val="23"/>
      <name val="Garamond"/>
      <family val="1"/>
    </font>
    <font>
      <b/>
      <sz val="30"/>
      <name val="Garamond"/>
      <family val="1"/>
    </font>
    <font>
      <sz val="10"/>
      <name val="Garamond"/>
      <family val="1"/>
    </font>
    <font>
      <b/>
      <sz val="20"/>
      <name val="Garamond"/>
      <family val="1"/>
    </font>
    <font>
      <b/>
      <sz val="12"/>
      <name val="Garamond"/>
      <family val="1"/>
    </font>
    <font>
      <b/>
      <sz val="10"/>
      <name val="Garamond"/>
      <family val="1"/>
    </font>
    <font>
      <b/>
      <sz val="16"/>
      <name val="Garamond"/>
      <family val="1"/>
    </font>
    <font>
      <b/>
      <sz val="28"/>
      <name val="Garamond"/>
      <family val="1"/>
    </font>
    <font>
      <sz val="28"/>
      <name val="Garamond"/>
      <family val="1"/>
    </font>
    <font>
      <b/>
      <sz val="15"/>
      <name val="Garamond"/>
      <family val="1"/>
    </font>
    <font>
      <b/>
      <u/>
      <sz val="35"/>
      <name val="Garamond"/>
      <family val="1"/>
    </font>
    <font>
      <sz val="11"/>
      <name val="Garamond"/>
      <family val="1"/>
    </font>
    <font>
      <b/>
      <u/>
      <sz val="12"/>
      <name val="Garamond"/>
      <family val="1"/>
    </font>
    <font>
      <b/>
      <sz val="8"/>
      <name val="Garamond"/>
      <family val="1"/>
    </font>
    <font>
      <sz val="12"/>
      <name val="Garamond"/>
      <family val="1"/>
    </font>
    <font>
      <b/>
      <sz val="11"/>
      <name val="Garamond"/>
      <family val="1"/>
    </font>
    <font>
      <b/>
      <u/>
      <sz val="11"/>
      <name val="Garamond"/>
      <family val="1"/>
    </font>
    <font>
      <u/>
      <sz val="10"/>
      <color theme="10"/>
      <name val="Arial"/>
      <family val="2"/>
    </font>
    <font>
      <u/>
      <sz val="12"/>
      <color theme="10"/>
      <name val="Garamond"/>
      <family val="1"/>
    </font>
    <font>
      <u/>
      <sz val="12"/>
      <name val="Garamond"/>
      <family val="1"/>
    </font>
    <font>
      <sz val="12"/>
      <color theme="1"/>
      <name val="Garamond"/>
      <family val="1"/>
    </font>
    <font>
      <sz val="12"/>
      <color rgb="FFFF0000"/>
      <name val="Garamond"/>
      <family val="1"/>
    </font>
    <font>
      <sz val="12"/>
      <color indexed="10"/>
      <name val="Garamond"/>
      <family val="1"/>
    </font>
    <font>
      <u val="singleAccounting"/>
      <sz val="12"/>
      <name val="Garamond"/>
      <family val="1"/>
    </font>
    <font>
      <u val="singleAccounting"/>
      <sz val="12"/>
      <color rgb="FFFF0000"/>
      <name val="Garamond"/>
      <family val="1"/>
    </font>
    <font>
      <b/>
      <sz val="12"/>
      <color rgb="FFFF0000"/>
      <name val="Garamond"/>
      <family val="1"/>
    </font>
    <font>
      <sz val="12"/>
      <color indexed="12"/>
      <name val="Garamond"/>
      <family val="1"/>
    </font>
    <font>
      <sz val="12"/>
      <color indexed="9"/>
      <name val="Garamond"/>
      <family val="1"/>
    </font>
    <font>
      <sz val="12"/>
      <color rgb="FF00B050"/>
      <name val="Garamond"/>
      <family val="1"/>
    </font>
    <font>
      <u/>
      <sz val="12"/>
      <color theme="10"/>
      <name val="Arial"/>
      <family val="2"/>
    </font>
    <font>
      <b/>
      <u/>
      <sz val="12"/>
      <color theme="1"/>
      <name val="Garamond"/>
      <family val="1"/>
    </font>
    <font>
      <b/>
      <sz val="14"/>
      <name val="Garamond"/>
      <family val="1"/>
    </font>
    <font>
      <b/>
      <sz val="12"/>
      <color theme="1"/>
      <name val="Garamond"/>
      <family val="1"/>
    </font>
    <font>
      <sz val="12"/>
      <color indexed="8"/>
      <name val="Garamond"/>
      <family val="1"/>
    </font>
    <font>
      <sz val="12"/>
      <name val="Calibri"/>
      <family val="2"/>
    </font>
    <font>
      <u/>
      <sz val="12"/>
      <color rgb="FFFF0000"/>
      <name val="Garamond"/>
      <family val="1"/>
    </font>
    <font>
      <b/>
      <sz val="12"/>
      <color theme="7" tint="-0.499984740745262"/>
      <name val="Garamond"/>
      <family val="1"/>
    </font>
    <font>
      <sz val="11"/>
      <color theme="1"/>
      <name val="Garamond"/>
      <family val="1"/>
    </font>
    <font>
      <sz val="12"/>
      <color theme="1"/>
      <name val="Calibri"/>
      <family val="2"/>
    </font>
    <font>
      <b/>
      <u/>
      <sz val="14"/>
      <name val="Garamond"/>
      <family val="1"/>
    </font>
    <font>
      <u/>
      <sz val="12"/>
      <color theme="0"/>
      <name val="Arial"/>
      <family val="2"/>
    </font>
    <font>
      <sz val="11"/>
      <color theme="0"/>
      <name val="Garamond"/>
      <family val="1"/>
    </font>
    <font>
      <b/>
      <sz val="12"/>
      <color theme="0"/>
      <name val="Garamond"/>
      <family val="1"/>
    </font>
    <font>
      <b/>
      <u/>
      <sz val="10"/>
      <name val="Garamond"/>
      <family val="1"/>
    </font>
    <font>
      <sz val="12"/>
      <color rgb="FF7030A0"/>
      <name val="Garamond"/>
      <family val="1"/>
    </font>
    <font>
      <u/>
      <sz val="12"/>
      <color rgb="FF7030A0"/>
      <name val="Garamond"/>
      <family val="1"/>
    </font>
    <font>
      <b/>
      <sz val="12"/>
      <color rgb="FF7030A0"/>
      <name val="Garamond"/>
      <family val="1"/>
    </font>
    <font>
      <sz val="12"/>
      <name val="Calibri"/>
      <family val="2"/>
      <scheme val="minor"/>
    </font>
    <font>
      <b/>
      <u/>
      <sz val="12"/>
      <name val="Calibri"/>
      <family val="2"/>
      <scheme val="minor"/>
    </font>
    <font>
      <b/>
      <sz val="12"/>
      <color theme="1"/>
      <name val="Calibri"/>
      <family val="2"/>
      <scheme val="minor"/>
    </font>
    <font>
      <sz val="12"/>
      <color theme="1"/>
      <name val="Calibri"/>
      <family val="2"/>
      <scheme val="minor"/>
    </font>
    <font>
      <b/>
      <sz val="11"/>
      <name val="Calibri"/>
      <family val="2"/>
      <scheme val="minor"/>
    </font>
    <font>
      <b/>
      <u/>
      <sz val="11"/>
      <name val="Calibri"/>
      <family val="2"/>
      <scheme val="minor"/>
    </font>
    <font>
      <sz val="11"/>
      <name val="Calibri"/>
      <family val="2"/>
      <scheme val="minor"/>
    </font>
    <font>
      <b/>
      <sz val="11"/>
      <name val="Cambria"/>
      <family val="1"/>
      <scheme val="major"/>
    </font>
    <font>
      <sz val="11"/>
      <name val="Cambria"/>
      <family val="1"/>
      <scheme val="major"/>
    </font>
    <font>
      <b/>
      <sz val="12"/>
      <name val="Calibri"/>
      <family val="2"/>
      <scheme val="minor"/>
    </font>
    <font>
      <b/>
      <u/>
      <sz val="11"/>
      <name val="Cambria"/>
      <family val="1"/>
      <scheme val="major"/>
    </font>
    <font>
      <sz val="11"/>
      <color theme="1"/>
      <name val="Cambria"/>
      <family val="1"/>
      <scheme val="major"/>
    </font>
    <font>
      <b/>
      <sz val="11"/>
      <color theme="1"/>
      <name val="Cambria"/>
      <family val="1"/>
      <scheme val="major"/>
    </font>
    <font>
      <sz val="11"/>
      <name val="Arial"/>
      <family val="2"/>
    </font>
    <font>
      <b/>
      <sz val="11"/>
      <name val="Arial"/>
      <family val="2"/>
    </font>
    <font>
      <b/>
      <u/>
      <sz val="11"/>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indexed="65"/>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s>
  <borders count="36">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top/>
      <bottom/>
      <diagonal/>
    </border>
    <border>
      <left style="thin">
        <color indexed="64"/>
      </left>
      <right style="dotted">
        <color indexed="64"/>
      </right>
      <top/>
      <bottom/>
      <diagonal/>
    </border>
    <border>
      <left style="hair">
        <color indexed="64"/>
      </left>
      <right/>
      <top style="thin">
        <color indexed="64"/>
      </top>
      <bottom/>
      <diagonal/>
    </border>
    <border>
      <left style="dotted">
        <color indexed="64"/>
      </left>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40">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0" fontId="4" fillId="0" borderId="0"/>
    <xf numFmtId="0" fontId="6" fillId="0" borderId="0"/>
    <xf numFmtId="0" fontId="5" fillId="0" borderId="0"/>
    <xf numFmtId="171" fontId="7" fillId="0" borderId="0" applyFont="0" applyFill="0" applyBorder="0" applyAlignment="0" applyProtection="0"/>
    <xf numFmtId="172" fontId="8" fillId="0" borderId="0" applyFont="0" applyFill="0" applyBorder="0" applyAlignment="0" applyProtection="0"/>
    <xf numFmtId="40" fontId="8" fillId="0" borderId="0" applyFont="0" applyFill="0" applyBorder="0" applyAlignment="0" applyProtection="0"/>
    <xf numFmtId="38" fontId="8" fillId="0" borderId="0" applyFont="0" applyFill="0" applyBorder="0" applyAlignment="0" applyProtection="0"/>
    <xf numFmtId="0" fontId="9" fillId="0" borderId="0"/>
    <xf numFmtId="9" fontId="10" fillId="0" borderId="0" applyFont="0" applyFill="0" applyBorder="0" applyAlignment="0" applyProtection="0"/>
    <xf numFmtId="0" fontId="5" fillId="0" borderId="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176" fontId="11" fillId="0" borderId="0" applyFont="0" applyFill="0" applyBorder="0" applyAlignment="0" applyProtection="0"/>
    <xf numFmtId="0" fontId="12" fillId="0" borderId="0"/>
    <xf numFmtId="0" fontId="5" fillId="0" borderId="0">
      <alignment vertical="top" wrapText="1"/>
    </xf>
    <xf numFmtId="0" fontId="13" fillId="0" borderId="1">
      <alignment horizontal="left" vertical="top" wrapText="1"/>
    </xf>
    <xf numFmtId="0" fontId="14" fillId="0" borderId="0">
      <alignment vertical="top" wrapText="1"/>
    </xf>
    <xf numFmtId="0" fontId="14" fillId="0" borderId="13">
      <alignment horizontal="left" vertical="center"/>
    </xf>
    <xf numFmtId="49" fontId="5" fillId="0" borderId="0">
      <alignment horizontal="center" vertical="top"/>
    </xf>
    <xf numFmtId="0" fontId="13" fillId="0" borderId="0">
      <alignment horizontal="left" vertical="top" wrapText="1"/>
    </xf>
    <xf numFmtId="0" fontId="15" fillId="0" borderId="0">
      <alignment horizontal="center"/>
    </xf>
    <xf numFmtId="40" fontId="16" fillId="0" borderId="0" applyFont="0" applyFill="0" applyBorder="0" applyAlignment="0" applyProtection="0"/>
    <xf numFmtId="38" fontId="16" fillId="0" borderId="0" applyFont="0" applyFill="0" applyBorder="0" applyAlignment="0" applyProtection="0"/>
    <xf numFmtId="0" fontId="17" fillId="0" borderId="0"/>
    <xf numFmtId="165" fontId="5" fillId="0" borderId="0" applyFont="0" applyFill="0" applyBorder="0" applyAlignment="0" applyProtection="0"/>
    <xf numFmtId="164" fontId="5"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3" fillId="0" borderId="0"/>
    <xf numFmtId="0" fontId="35" fillId="0" borderId="0" applyNumberFormat="0" applyFill="0" applyBorder="0" applyAlignment="0" applyProtection="0">
      <alignment vertical="top"/>
      <protection locked="0"/>
    </xf>
    <xf numFmtId="0" fontId="2" fillId="0" borderId="0"/>
    <xf numFmtId="43" fontId="2" fillId="0" borderId="0" applyFont="0" applyFill="0" applyBorder="0" applyAlignment="0" applyProtection="0"/>
    <xf numFmtId="9" fontId="2" fillId="0" borderId="0" applyFont="0" applyFill="0" applyBorder="0" applyAlignment="0" applyProtection="0"/>
  </cellStyleXfs>
  <cellXfs count="512">
    <xf numFmtId="0" fontId="0" fillId="0" borderId="0" xfId="0"/>
    <xf numFmtId="0" fontId="19" fillId="0" borderId="0" xfId="2" applyFont="1" applyBorder="1" applyAlignment="1"/>
    <xf numFmtId="0" fontId="20" fillId="0" borderId="0" xfId="2" applyFont="1"/>
    <xf numFmtId="0" fontId="23" fillId="0" borderId="0" xfId="2" applyFont="1" applyAlignment="1"/>
    <xf numFmtId="0" fontId="25" fillId="0" borderId="0" xfId="2" applyFont="1" applyBorder="1" applyAlignment="1">
      <alignment vertical="center" wrapText="1"/>
    </xf>
    <xf numFmtId="0" fontId="26" fillId="0" borderId="0" xfId="2" applyFont="1" applyAlignment="1">
      <alignment vertical="center"/>
    </xf>
    <xf numFmtId="0" fontId="23" fillId="0" borderId="0" xfId="2" applyFont="1" applyBorder="1" applyAlignment="1">
      <alignment vertical="center" wrapText="1"/>
    </xf>
    <xf numFmtId="0" fontId="27" fillId="0" borderId="0" xfId="2" applyFont="1" applyAlignment="1">
      <alignment horizontal="center" vertical="top"/>
    </xf>
    <xf numFmtId="43" fontId="29" fillId="0" borderId="0" xfId="1" applyFont="1" applyFill="1" applyAlignment="1">
      <alignment vertical="top"/>
    </xf>
    <xf numFmtId="166" fontId="29" fillId="0" borderId="0" xfId="1" applyNumberFormat="1" applyFont="1" applyFill="1" applyAlignment="1">
      <alignment horizontal="center" vertical="top"/>
    </xf>
    <xf numFmtId="0" fontId="22" fillId="2" borderId="3" xfId="1" applyNumberFormat="1" applyFont="1" applyFill="1" applyBorder="1" applyAlignment="1">
      <alignment horizontal="center" vertical="center"/>
    </xf>
    <xf numFmtId="0" fontId="32" fillId="0" borderId="0" xfId="1" applyNumberFormat="1" applyFont="1" applyFill="1" applyAlignment="1">
      <alignment vertical="center"/>
    </xf>
    <xf numFmtId="166" fontId="33" fillId="0" borderId="6" xfId="1" applyNumberFormat="1" applyFont="1" applyFill="1" applyBorder="1" applyAlignment="1">
      <alignment horizontal="center" vertical="top"/>
    </xf>
    <xf numFmtId="0" fontId="34" fillId="0" borderId="10" xfId="1" quotePrefix="1" applyNumberFormat="1" applyFont="1" applyFill="1" applyBorder="1" applyAlignment="1">
      <alignment horizontal="center" vertical="top"/>
    </xf>
    <xf numFmtId="166" fontId="29" fillId="0" borderId="7" xfId="1" applyNumberFormat="1" applyFont="1" applyFill="1" applyBorder="1" applyAlignment="1">
      <alignment horizontal="center" vertical="top"/>
    </xf>
    <xf numFmtId="0" fontId="29" fillId="0" borderId="12" xfId="1" applyNumberFormat="1" applyFont="1" applyFill="1" applyBorder="1" applyAlignment="1">
      <alignment vertical="top"/>
    </xf>
    <xf numFmtId="166" fontId="22" fillId="3" borderId="4" xfId="1" applyNumberFormat="1" applyFont="1" applyFill="1" applyBorder="1" applyAlignment="1">
      <alignment horizontal="center" vertical="center"/>
    </xf>
    <xf numFmtId="0" fontId="22" fillId="3" borderId="3" xfId="1" applyNumberFormat="1" applyFont="1" applyFill="1" applyBorder="1" applyAlignment="1">
      <alignment horizontal="left" vertical="center"/>
    </xf>
    <xf numFmtId="43" fontId="22" fillId="3" borderId="0" xfId="1" applyFont="1" applyFill="1" applyAlignment="1">
      <alignment vertical="center"/>
    </xf>
    <xf numFmtId="0" fontId="29" fillId="0" borderId="0" xfId="1" applyNumberFormat="1" applyFont="1" applyFill="1" applyAlignment="1">
      <alignment vertical="top"/>
    </xf>
    <xf numFmtId="43" fontId="29" fillId="0" borderId="0" xfId="1" applyFont="1" applyFill="1" applyAlignment="1">
      <alignment horizontal="center" vertical="top"/>
    </xf>
    <xf numFmtId="1" fontId="29" fillId="0" borderId="11" xfId="1" quotePrefix="1" applyNumberFormat="1" applyFont="1" applyFill="1" applyBorder="1" applyAlignment="1">
      <alignment horizontal="center" vertical="top"/>
    </xf>
    <xf numFmtId="0" fontId="22" fillId="2" borderId="3" xfId="1" applyNumberFormat="1" applyFont="1" applyFill="1" applyBorder="1" applyAlignment="1">
      <alignment horizontal="center" vertical="center" wrapText="1"/>
    </xf>
    <xf numFmtId="43" fontId="32" fillId="0" borderId="0" xfId="1" applyNumberFormat="1" applyFont="1" applyFill="1" applyAlignment="1">
      <alignment vertical="center"/>
    </xf>
    <xf numFmtId="43" fontId="32" fillId="0" borderId="0" xfId="1" applyFont="1" applyFill="1" applyAlignment="1">
      <alignment vertical="top"/>
    </xf>
    <xf numFmtId="43" fontId="36" fillId="0" borderId="0" xfId="36" quotePrefix="1" applyNumberFormat="1" applyFont="1" applyFill="1" applyAlignment="1" applyProtection="1">
      <alignment vertical="center"/>
    </xf>
    <xf numFmtId="43" fontId="32" fillId="0" borderId="0" xfId="1" applyFont="1" applyFill="1" applyAlignment="1">
      <alignment vertical="center"/>
    </xf>
    <xf numFmtId="166" fontId="22" fillId="0" borderId="6" xfId="1" applyNumberFormat="1" applyFont="1" applyFill="1" applyBorder="1" applyAlignment="1">
      <alignment horizontal="center" vertical="top"/>
    </xf>
    <xf numFmtId="0" fontId="30" fillId="0" borderId="10" xfId="1" quotePrefix="1" applyNumberFormat="1" applyFont="1" applyFill="1" applyBorder="1" applyAlignment="1">
      <alignment horizontal="center" vertical="top"/>
    </xf>
    <xf numFmtId="43" fontId="22" fillId="0" borderId="10" xfId="1" applyFont="1" applyFill="1" applyBorder="1" applyAlignment="1">
      <alignment horizontal="center" vertical="top"/>
    </xf>
    <xf numFmtId="43" fontId="32" fillId="0" borderId="10" xfId="1" applyFont="1" applyFill="1" applyBorder="1" applyAlignment="1">
      <alignment horizontal="center" vertical="top"/>
    </xf>
    <xf numFmtId="43" fontId="32" fillId="0" borderId="2" xfId="1" applyFont="1" applyFill="1" applyBorder="1" applyAlignment="1">
      <alignment vertical="top"/>
    </xf>
    <xf numFmtId="166" fontId="22" fillId="0" borderId="7" xfId="1" applyNumberFormat="1" applyFont="1" applyFill="1" applyBorder="1" applyAlignment="1">
      <alignment horizontal="center" vertical="top"/>
    </xf>
    <xf numFmtId="0" fontId="30" fillId="0" borderId="11" xfId="1" quotePrefix="1" applyNumberFormat="1" applyFont="1" applyFill="1" applyBorder="1" applyAlignment="1">
      <alignment horizontal="center" vertical="top"/>
    </xf>
    <xf numFmtId="43" fontId="22" fillId="0" borderId="11" xfId="1" applyFont="1" applyFill="1" applyBorder="1" applyAlignment="1">
      <alignment horizontal="center" vertical="top"/>
    </xf>
    <xf numFmtId="43" fontId="32" fillId="0" borderId="11" xfId="1" applyFont="1" applyFill="1" applyBorder="1" applyAlignment="1">
      <alignment horizontal="center" vertical="top"/>
    </xf>
    <xf numFmtId="0" fontId="30" fillId="0" borderId="11" xfId="1" applyNumberFormat="1" applyFont="1" applyFill="1" applyBorder="1" applyAlignment="1">
      <alignment horizontal="center" vertical="top"/>
    </xf>
    <xf numFmtId="0" fontId="22" fillId="0" borderId="11" xfId="1" applyNumberFormat="1" applyFont="1" applyFill="1" applyBorder="1" applyAlignment="1">
      <alignment horizontal="left" vertical="top"/>
    </xf>
    <xf numFmtId="0" fontId="30" fillId="0" borderId="11" xfId="1" applyNumberFormat="1" applyFont="1" applyFill="1" applyBorder="1" applyAlignment="1">
      <alignment horizontal="left" vertical="top"/>
    </xf>
    <xf numFmtId="1" fontId="32" fillId="0" borderId="7" xfId="1" quotePrefix="1" applyNumberFormat="1" applyFont="1" applyFill="1" applyBorder="1" applyAlignment="1">
      <alignment horizontal="center" vertical="top"/>
    </xf>
    <xf numFmtId="0" fontId="37" fillId="0" borderId="11" xfId="1" applyNumberFormat="1" applyFont="1" applyFill="1" applyBorder="1" applyAlignment="1">
      <alignment horizontal="left" vertical="top"/>
    </xf>
    <xf numFmtId="166" fontId="32" fillId="0" borderId="7" xfId="1" applyNumberFormat="1" applyFont="1" applyFill="1" applyBorder="1" applyAlignment="1">
      <alignment horizontal="center" vertical="top"/>
    </xf>
    <xf numFmtId="0" fontId="32" fillId="0" borderId="11" xfId="1" applyNumberFormat="1" applyFont="1" applyFill="1" applyBorder="1" applyAlignment="1">
      <alignment horizontal="left" vertical="top"/>
    </xf>
    <xf numFmtId="166" fontId="22" fillId="0" borderId="7" xfId="1" quotePrefix="1" applyNumberFormat="1" applyFont="1" applyFill="1" applyBorder="1" applyAlignment="1">
      <alignment horizontal="center" vertical="top"/>
    </xf>
    <xf numFmtId="0" fontId="30" fillId="0" borderId="11" xfId="1" applyNumberFormat="1" applyFont="1" applyFill="1" applyBorder="1" applyAlignment="1">
      <alignment vertical="top"/>
    </xf>
    <xf numFmtId="0" fontId="32" fillId="0" borderId="11" xfId="1" applyNumberFormat="1" applyFont="1" applyFill="1" applyBorder="1" applyAlignment="1">
      <alignment horizontal="justify" vertical="top"/>
    </xf>
    <xf numFmtId="0" fontId="32" fillId="0" borderId="11" xfId="5" applyNumberFormat="1" applyFont="1" applyFill="1" applyBorder="1" applyAlignment="1">
      <alignment horizontal="left" vertical="top" wrapText="1"/>
    </xf>
    <xf numFmtId="43" fontId="32" fillId="0" borderId="11" xfId="1" applyFont="1" applyFill="1" applyBorder="1" applyAlignment="1">
      <alignment vertical="top"/>
    </xf>
    <xf numFmtId="0" fontId="32" fillId="0" borderId="11" xfId="1" applyNumberFormat="1" applyFont="1" applyFill="1" applyBorder="1" applyAlignment="1">
      <alignment vertical="top" wrapText="1"/>
    </xf>
    <xf numFmtId="0" fontId="32" fillId="0" borderId="11" xfId="1" applyNumberFormat="1" applyFont="1" applyFill="1" applyBorder="1" applyAlignment="1">
      <alignment vertical="top"/>
    </xf>
    <xf numFmtId="1" fontId="32" fillId="0" borderId="8" xfId="1" quotePrefix="1" applyNumberFormat="1" applyFont="1" applyFill="1" applyBorder="1" applyAlignment="1">
      <alignment horizontal="center" vertical="top"/>
    </xf>
    <xf numFmtId="43" fontId="32" fillId="0" borderId="12" xfId="1" applyFont="1" applyFill="1" applyBorder="1" applyAlignment="1">
      <alignment horizontal="center" vertical="top"/>
    </xf>
    <xf numFmtId="43" fontId="32" fillId="0" borderId="9" xfId="1" applyFont="1" applyFill="1" applyBorder="1" applyAlignment="1">
      <alignment vertical="top"/>
    </xf>
    <xf numFmtId="0" fontId="30" fillId="0" borderId="11" xfId="5" applyNumberFormat="1" applyFont="1" applyFill="1" applyBorder="1" applyAlignment="1">
      <alignment horizontal="left" vertical="top" wrapText="1"/>
    </xf>
    <xf numFmtId="0" fontId="38" fillId="0" borderId="11" xfId="0" applyNumberFormat="1" applyFont="1" applyFill="1" applyBorder="1" applyAlignment="1">
      <alignment horizontal="left" vertical="top" wrapText="1"/>
    </xf>
    <xf numFmtId="0" fontId="30" fillId="0" borderId="11" xfId="5" applyFont="1" applyBorder="1" applyAlignment="1">
      <alignment vertical="top" wrapText="1"/>
    </xf>
    <xf numFmtId="1" fontId="32" fillId="0" borderId="7" xfId="1" applyNumberFormat="1" applyFont="1" applyFill="1" applyBorder="1" applyAlignment="1">
      <alignment horizontal="center" vertical="top"/>
    </xf>
    <xf numFmtId="0" fontId="32" fillId="0" borderId="11" xfId="1" applyNumberFormat="1" applyFont="1" applyFill="1" applyBorder="1" applyAlignment="1">
      <alignment horizontal="left" vertical="top" wrapText="1"/>
    </xf>
    <xf numFmtId="0" fontId="30" fillId="0" borderId="11" xfId="1" applyNumberFormat="1" applyFont="1" applyFill="1" applyBorder="1" applyAlignment="1">
      <alignment horizontal="justify" vertical="top"/>
    </xf>
    <xf numFmtId="166" fontId="22" fillId="2" borderId="4" xfId="1" applyNumberFormat="1" applyFont="1" applyFill="1" applyBorder="1" applyAlignment="1">
      <alignment horizontal="center" vertical="center"/>
    </xf>
    <xf numFmtId="0" fontId="22" fillId="2" borderId="3" xfId="1" quotePrefix="1" applyNumberFormat="1" applyFont="1" applyFill="1" applyBorder="1" applyAlignment="1">
      <alignment horizontal="left" vertical="center"/>
    </xf>
    <xf numFmtId="43" fontId="22" fillId="2" borderId="3" xfId="1" applyFont="1" applyFill="1" applyBorder="1" applyAlignment="1">
      <alignment horizontal="center" vertical="center"/>
    </xf>
    <xf numFmtId="43" fontId="22" fillId="2" borderId="3" xfId="1" applyFont="1" applyFill="1" applyBorder="1" applyAlignment="1">
      <alignment vertical="center"/>
    </xf>
    <xf numFmtId="43" fontId="22" fillId="2" borderId="5" xfId="1" applyFont="1" applyFill="1" applyBorder="1" applyAlignment="1">
      <alignment vertical="center"/>
    </xf>
    <xf numFmtId="43" fontId="22" fillId="0" borderId="0" xfId="1" applyFont="1" applyFill="1" applyAlignment="1">
      <alignment vertical="center"/>
    </xf>
    <xf numFmtId="166" fontId="32" fillId="0" borderId="0" xfId="1" applyNumberFormat="1" applyFont="1" applyFill="1" applyAlignment="1">
      <alignment horizontal="center" vertical="top"/>
    </xf>
    <xf numFmtId="0" fontId="32" fillId="0" borderId="0" xfId="1" applyNumberFormat="1" applyFont="1" applyFill="1" applyAlignment="1">
      <alignment vertical="top"/>
    </xf>
    <xf numFmtId="43" fontId="32" fillId="0" borderId="0" xfId="1" applyFont="1" applyFill="1" applyAlignment="1">
      <alignment horizontal="center" vertical="top"/>
    </xf>
    <xf numFmtId="43" fontId="22" fillId="0" borderId="11" xfId="1" applyFont="1" applyFill="1" applyBorder="1" applyAlignment="1">
      <alignment horizontal="right" vertical="top"/>
    </xf>
    <xf numFmtId="43" fontId="32" fillId="0" borderId="10" xfId="1" applyFont="1" applyFill="1" applyBorder="1" applyAlignment="1">
      <alignment vertical="top"/>
    </xf>
    <xf numFmtId="43" fontId="22" fillId="0" borderId="11" xfId="1" applyFont="1" applyFill="1" applyBorder="1" applyAlignment="1">
      <alignment vertical="top"/>
    </xf>
    <xf numFmtId="167" fontId="32" fillId="0" borderId="7" xfId="1" quotePrefix="1" applyNumberFormat="1" applyFont="1" applyFill="1" applyBorder="1" applyAlignment="1">
      <alignment horizontal="center" vertical="top"/>
    </xf>
    <xf numFmtId="43" fontId="32" fillId="0" borderId="11" xfId="1" applyFont="1" applyFill="1" applyBorder="1" applyAlignment="1">
      <alignment horizontal="right" vertical="top"/>
    </xf>
    <xf numFmtId="43" fontId="32" fillId="0" borderId="11" xfId="1" applyFont="1" applyFill="1" applyBorder="1" applyAlignment="1">
      <alignment horizontal="center" vertical="top" wrapText="1"/>
    </xf>
    <xf numFmtId="0" fontId="32" fillId="0" borderId="11" xfId="1" quotePrefix="1" applyNumberFormat="1" applyFont="1" applyFill="1" applyBorder="1" applyAlignment="1">
      <alignment horizontal="justify" vertical="top" wrapText="1"/>
    </xf>
    <xf numFmtId="1" fontId="32" fillId="0" borderId="7" xfId="1" quotePrefix="1" applyNumberFormat="1" applyFont="1" applyFill="1" applyBorder="1" applyAlignment="1">
      <alignment horizontal="center" vertical="center"/>
    </xf>
    <xf numFmtId="0" fontId="32" fillId="0" borderId="11" xfId="1" applyNumberFormat="1" applyFont="1" applyFill="1" applyBorder="1" applyAlignment="1">
      <alignment horizontal="left" vertical="center" wrapText="1"/>
    </xf>
    <xf numFmtId="43" fontId="32" fillId="0" borderId="11" xfId="1" applyFont="1" applyFill="1" applyBorder="1" applyAlignment="1">
      <alignment horizontal="center" vertical="center"/>
    </xf>
    <xf numFmtId="43" fontId="32" fillId="0" borderId="11" xfId="1" applyFont="1" applyFill="1" applyBorder="1" applyAlignment="1">
      <alignment horizontal="right" vertical="center"/>
    </xf>
    <xf numFmtId="43" fontId="32" fillId="0" borderId="11" xfId="1" applyFont="1" applyFill="1" applyBorder="1" applyAlignment="1">
      <alignment vertical="center"/>
    </xf>
    <xf numFmtId="0" fontId="30" fillId="0" borderId="11" xfId="1" quotePrefix="1" applyNumberFormat="1" applyFont="1" applyFill="1" applyBorder="1" applyAlignment="1">
      <alignment horizontal="justify" vertical="top"/>
    </xf>
    <xf numFmtId="0" fontId="32" fillId="0" borderId="11" xfId="1" quotePrefix="1" applyNumberFormat="1" applyFont="1" applyFill="1" applyBorder="1" applyAlignment="1">
      <alignment vertical="top" wrapText="1"/>
    </xf>
    <xf numFmtId="0" fontId="32" fillId="0" borderId="11" xfId="1" quotePrefix="1" applyNumberFormat="1" applyFont="1" applyFill="1" applyBorder="1" applyAlignment="1">
      <alignment horizontal="justify" vertical="top"/>
    </xf>
    <xf numFmtId="0" fontId="37" fillId="0" borderId="11" xfId="1" applyNumberFormat="1" applyFont="1" applyFill="1" applyBorder="1" applyAlignment="1">
      <alignment horizontal="justify" vertical="top"/>
    </xf>
    <xf numFmtId="43" fontId="39" fillId="0" borderId="0" xfId="1" applyFont="1" applyFill="1" applyAlignment="1">
      <alignment vertical="top"/>
    </xf>
    <xf numFmtId="0" fontId="32" fillId="0" borderId="12" xfId="1" applyNumberFormat="1" applyFont="1" applyFill="1" applyBorder="1" applyAlignment="1">
      <alignment horizontal="justify" vertical="top"/>
    </xf>
    <xf numFmtId="43" fontId="32" fillId="0" borderId="12" xfId="1" applyFont="1" applyFill="1" applyBorder="1" applyAlignment="1">
      <alignment horizontal="right" vertical="top"/>
    </xf>
    <xf numFmtId="43" fontId="32" fillId="0" borderId="12" xfId="1" applyFont="1" applyFill="1" applyBorder="1" applyAlignment="1">
      <alignment vertical="top"/>
    </xf>
    <xf numFmtId="167" fontId="32" fillId="0" borderId="7" xfId="1" applyNumberFormat="1" applyFont="1" applyFill="1" applyBorder="1" applyAlignment="1">
      <alignment horizontal="center" vertical="top"/>
    </xf>
    <xf numFmtId="0" fontId="32" fillId="0" borderId="11" xfId="1" quotePrefix="1" applyNumberFormat="1" applyFont="1" applyFill="1" applyBorder="1" applyAlignment="1">
      <alignment horizontal="left" vertical="top" wrapText="1"/>
    </xf>
    <xf numFmtId="43" fontId="22" fillId="2" borderId="3" xfId="1" applyFont="1" applyFill="1" applyBorder="1" applyAlignment="1">
      <alignment horizontal="right" vertical="center"/>
    </xf>
    <xf numFmtId="43" fontId="32" fillId="0" borderId="0" xfId="1" applyFont="1" applyFill="1" applyAlignment="1">
      <alignment horizontal="right" vertical="top"/>
    </xf>
    <xf numFmtId="0" fontId="32" fillId="0" borderId="11" xfId="4" applyNumberFormat="1" applyFont="1" applyFill="1" applyBorder="1" applyAlignment="1">
      <alignment horizontal="justify" vertical="top"/>
    </xf>
    <xf numFmtId="1" fontId="32" fillId="0" borderId="8" xfId="1" applyNumberFormat="1" applyFont="1" applyFill="1" applyBorder="1" applyAlignment="1">
      <alignment horizontal="center" vertical="top"/>
    </xf>
    <xf numFmtId="0" fontId="32" fillId="0" borderId="12" xfId="1" quotePrefix="1" applyNumberFormat="1" applyFont="1" applyFill="1" applyBorder="1" applyAlignment="1">
      <alignment vertical="top" wrapText="1"/>
    </xf>
    <xf numFmtId="43" fontId="32" fillId="0" borderId="2" xfId="1" applyFont="1" applyFill="1" applyBorder="1" applyAlignment="1">
      <alignment horizontal="center" vertical="top"/>
    </xf>
    <xf numFmtId="168" fontId="32" fillId="0" borderId="11" xfId="1" applyNumberFormat="1" applyFont="1" applyFill="1" applyBorder="1" applyAlignment="1">
      <alignment horizontal="center" vertical="top"/>
    </xf>
    <xf numFmtId="0" fontId="32" fillId="0" borderId="11" xfId="1" quotePrefix="1" applyNumberFormat="1" applyFont="1" applyFill="1" applyBorder="1" applyAlignment="1">
      <alignment horizontal="left" vertical="top"/>
    </xf>
    <xf numFmtId="0" fontId="22" fillId="0" borderId="11" xfId="1" applyNumberFormat="1" applyFont="1" applyFill="1" applyBorder="1" applyAlignment="1">
      <alignment horizontal="justify" vertical="top"/>
    </xf>
    <xf numFmtId="43" fontId="32" fillId="0" borderId="11" xfId="1" applyNumberFormat="1" applyFont="1" applyFill="1" applyBorder="1" applyAlignment="1">
      <alignment horizontal="center" vertical="top"/>
    </xf>
    <xf numFmtId="43" fontId="22" fillId="0" borderId="0" xfId="1" applyFont="1" applyFill="1" applyAlignment="1">
      <alignment vertical="top"/>
    </xf>
    <xf numFmtId="43" fontId="40" fillId="0" borderId="0" xfId="1" applyFont="1" applyFill="1" applyAlignment="1">
      <alignment vertical="top"/>
    </xf>
    <xf numFmtId="43" fontId="32" fillId="0" borderId="0" xfId="1" applyFont="1" applyFill="1" applyAlignment="1">
      <alignment vertical="top" wrapText="1"/>
    </xf>
    <xf numFmtId="43" fontId="32" fillId="0" borderId="0" xfId="1" applyFont="1" applyFill="1" applyBorder="1" applyAlignment="1">
      <alignment vertical="top"/>
    </xf>
    <xf numFmtId="166" fontId="32" fillId="0" borderId="11" xfId="1" applyNumberFormat="1" applyFont="1" applyFill="1" applyBorder="1" applyAlignment="1">
      <alignment horizontal="center" vertical="top"/>
    </xf>
    <xf numFmtId="0" fontId="32" fillId="0" borderId="2" xfId="1" applyNumberFormat="1" applyFont="1" applyFill="1" applyBorder="1" applyAlignment="1">
      <alignment horizontal="justify" vertical="top"/>
    </xf>
    <xf numFmtId="0" fontId="32" fillId="0" borderId="2" xfId="1" applyNumberFormat="1" applyFont="1" applyFill="1" applyBorder="1" applyAlignment="1">
      <alignment vertical="top"/>
    </xf>
    <xf numFmtId="0" fontId="22" fillId="0" borderId="2" xfId="1" applyNumberFormat="1" applyFont="1" applyFill="1" applyBorder="1" applyAlignment="1">
      <alignment vertical="top"/>
    </xf>
    <xf numFmtId="166" fontId="22" fillId="0" borderId="11" xfId="1" applyNumberFormat="1" applyFont="1" applyFill="1" applyBorder="1" applyAlignment="1">
      <alignment horizontal="center" vertical="top"/>
    </xf>
    <xf numFmtId="0" fontId="30" fillId="0" borderId="2" xfId="1" applyNumberFormat="1" applyFont="1" applyFill="1" applyBorder="1" applyAlignment="1">
      <alignment vertical="top"/>
    </xf>
    <xf numFmtId="43" fontId="41" fillId="0" borderId="0" xfId="1" applyFont="1" applyFill="1" applyAlignment="1">
      <alignment horizontal="left" vertical="top"/>
    </xf>
    <xf numFmtId="1" fontId="32" fillId="0" borderId="11" xfId="1" quotePrefix="1" applyNumberFormat="1" applyFont="1" applyFill="1" applyBorder="1" applyAlignment="1">
      <alignment horizontal="center" vertical="top"/>
    </xf>
    <xf numFmtId="43" fontId="42" fillId="0" borderId="0" xfId="1" applyFont="1" applyFill="1" applyAlignment="1">
      <alignment horizontal="left" vertical="top"/>
    </xf>
    <xf numFmtId="0" fontId="38" fillId="0" borderId="2" xfId="1" applyNumberFormat="1" applyFont="1" applyFill="1" applyBorder="1" applyAlignment="1">
      <alignment horizontal="justify" vertical="top"/>
    </xf>
    <xf numFmtId="43" fontId="39" fillId="0" borderId="11" xfId="1" applyFont="1" applyFill="1" applyBorder="1" applyAlignment="1">
      <alignment horizontal="center" vertical="top"/>
    </xf>
    <xf numFmtId="43" fontId="39" fillId="0" borderId="11" xfId="1" applyFont="1" applyFill="1" applyBorder="1" applyAlignment="1">
      <alignment horizontal="right" vertical="top"/>
    </xf>
    <xf numFmtId="43" fontId="39" fillId="0" borderId="2" xfId="1" applyFont="1" applyFill="1" applyBorder="1" applyAlignment="1">
      <alignment vertical="top"/>
    </xf>
    <xf numFmtId="0" fontId="30" fillId="0" borderId="11" xfId="1" applyNumberFormat="1" applyFont="1" applyFill="1" applyBorder="1" applyAlignment="1"/>
    <xf numFmtId="0" fontId="43" fillId="0" borderId="11" xfId="1" applyNumberFormat="1" applyFont="1" applyFill="1" applyBorder="1" applyAlignment="1">
      <alignment horizontal="justify" vertical="top"/>
    </xf>
    <xf numFmtId="169" fontId="39" fillId="0" borderId="0" xfId="1" applyNumberFormat="1" applyFont="1" applyFill="1" applyAlignment="1">
      <alignment vertical="top"/>
    </xf>
    <xf numFmtId="166" fontId="32" fillId="0" borderId="7" xfId="1" applyNumberFormat="1" applyFont="1" applyFill="1" applyBorder="1" applyAlignment="1">
      <alignment horizontal="center" vertical="justify"/>
    </xf>
    <xf numFmtId="0" fontId="32" fillId="0" borderId="11" xfId="1" applyNumberFormat="1" applyFont="1" applyFill="1" applyBorder="1" applyAlignment="1">
      <alignment horizontal="justify" wrapText="1"/>
    </xf>
    <xf numFmtId="43" fontId="32" fillId="0" borderId="11" xfId="1" applyFont="1" applyFill="1" applyBorder="1" applyAlignment="1">
      <alignment horizontal="center"/>
    </xf>
    <xf numFmtId="170" fontId="32" fillId="0" borderId="11" xfId="1" applyNumberFormat="1" applyFont="1" applyFill="1" applyBorder="1" applyAlignment="1">
      <alignment horizontal="right"/>
    </xf>
    <xf numFmtId="43" fontId="32" fillId="0" borderId="11" xfId="1" applyFont="1" applyFill="1" applyBorder="1"/>
    <xf numFmtId="170" fontId="32" fillId="0" borderId="2" xfId="1" applyNumberFormat="1" applyFont="1" applyFill="1" applyBorder="1"/>
    <xf numFmtId="0" fontId="32" fillId="0" borderId="0" xfId="0" applyFont="1" applyFill="1"/>
    <xf numFmtId="166" fontId="22" fillId="0" borderId="7" xfId="1" applyNumberFormat="1" applyFont="1" applyFill="1" applyBorder="1" applyAlignment="1">
      <alignment horizontal="center" vertical="justify"/>
    </xf>
    <xf numFmtId="0" fontId="30" fillId="0" borderId="11" xfId="1" applyNumberFormat="1" applyFont="1" applyFill="1" applyBorder="1" applyAlignment="1">
      <alignment horizontal="justify" vertical="top" wrapText="1"/>
    </xf>
    <xf numFmtId="170" fontId="32" fillId="0" borderId="2" xfId="1" applyNumberFormat="1" applyFont="1" applyFill="1" applyBorder="1" applyAlignment="1">
      <alignment horizontal="center"/>
    </xf>
    <xf numFmtId="167" fontId="32" fillId="0" borderId="7" xfId="1" applyNumberFormat="1" applyFont="1" applyFill="1" applyBorder="1" applyAlignment="1">
      <alignment horizontal="center" vertical="justify"/>
    </xf>
    <xf numFmtId="0" fontId="38" fillId="0" borderId="11" xfId="0" applyNumberFormat="1" applyFont="1" applyFill="1" applyBorder="1" applyAlignment="1">
      <alignment horizontal="left" indent="1"/>
    </xf>
    <xf numFmtId="0" fontId="39" fillId="0" borderId="11" xfId="1" applyNumberFormat="1" applyFont="1" applyFill="1" applyBorder="1" applyAlignment="1">
      <alignment vertical="top" wrapText="1"/>
    </xf>
    <xf numFmtId="0" fontId="38" fillId="0" borderId="11" xfId="1" applyNumberFormat="1" applyFont="1" applyFill="1" applyBorder="1" applyAlignment="1">
      <alignment vertical="top" wrapText="1"/>
    </xf>
    <xf numFmtId="1" fontId="32" fillId="0" borderId="7" xfId="1" applyNumberFormat="1" applyFont="1" applyFill="1" applyBorder="1" applyAlignment="1">
      <alignment horizontal="center" vertical="justify"/>
    </xf>
    <xf numFmtId="43" fontId="32" fillId="0" borderId="11" xfId="1" quotePrefix="1" applyFont="1" applyFill="1" applyBorder="1" applyAlignment="1">
      <alignment horizontal="center" vertical="top"/>
    </xf>
    <xf numFmtId="166" fontId="44" fillId="0" borderId="7" xfId="1" applyNumberFormat="1" applyFont="1" applyFill="1" applyBorder="1" applyAlignment="1">
      <alignment horizontal="center" vertical="top"/>
    </xf>
    <xf numFmtId="1" fontId="32" fillId="0" borderId="11" xfId="1" applyNumberFormat="1" applyFont="1" applyFill="1" applyBorder="1" applyAlignment="1">
      <alignment horizontal="center" vertical="top"/>
    </xf>
    <xf numFmtId="169" fontId="32" fillId="0" borderId="0" xfId="1" applyNumberFormat="1" applyFont="1" applyFill="1" applyAlignment="1">
      <alignment vertical="top"/>
    </xf>
    <xf numFmtId="0" fontId="32" fillId="0" borderId="11" xfId="0" applyNumberFormat="1" applyFont="1" applyFill="1" applyBorder="1" applyAlignment="1">
      <alignment horizontal="left" vertical="top" wrapText="1"/>
    </xf>
    <xf numFmtId="43" fontId="45" fillId="0" borderId="11" xfId="1" applyFont="1" applyFill="1" applyBorder="1" applyAlignment="1">
      <alignment vertical="top"/>
    </xf>
    <xf numFmtId="43" fontId="38" fillId="0" borderId="11" xfId="1" applyFont="1" applyFill="1" applyBorder="1" applyAlignment="1">
      <alignment vertical="top"/>
    </xf>
    <xf numFmtId="167" fontId="22" fillId="0" borderId="7" xfId="1" applyNumberFormat="1" applyFont="1" applyFill="1" applyBorder="1" applyAlignment="1">
      <alignment horizontal="center" vertical="top"/>
    </xf>
    <xf numFmtId="0" fontId="30" fillId="0" borderId="12" xfId="1" applyNumberFormat="1" applyFont="1" applyFill="1" applyBorder="1" applyAlignment="1">
      <alignment horizontal="justify" vertical="top"/>
    </xf>
    <xf numFmtId="43" fontId="32" fillId="0" borderId="12" xfId="1" quotePrefix="1" applyFont="1" applyFill="1" applyBorder="1" applyAlignment="1">
      <alignment horizontal="center" vertical="top"/>
    </xf>
    <xf numFmtId="166" fontId="22" fillId="2" borderId="3" xfId="1" applyNumberFormat="1" applyFont="1" applyFill="1" applyBorder="1" applyAlignment="1">
      <alignment horizontal="center" vertical="center"/>
    </xf>
    <xf numFmtId="169" fontId="32" fillId="0" borderId="0" xfId="1" applyNumberFormat="1" applyFont="1" applyFill="1" applyAlignment="1">
      <alignment vertical="center"/>
    </xf>
    <xf numFmtId="0" fontId="32" fillId="0" borderId="0" xfId="1" applyNumberFormat="1" applyFont="1" applyFill="1" applyBorder="1" applyAlignment="1">
      <alignment vertical="center"/>
    </xf>
    <xf numFmtId="43" fontId="22" fillId="0" borderId="7" xfId="1" applyFont="1" applyFill="1" applyBorder="1" applyAlignment="1">
      <alignment vertical="top" wrapText="1"/>
    </xf>
    <xf numFmtId="43" fontId="22" fillId="0" borderId="2" xfId="1" applyFont="1" applyFill="1" applyBorder="1" applyAlignment="1">
      <alignment vertical="top"/>
    </xf>
    <xf numFmtId="43" fontId="22" fillId="0" borderId="0" xfId="1" applyFont="1" applyFill="1" applyBorder="1" applyAlignment="1">
      <alignment vertical="top"/>
    </xf>
    <xf numFmtId="43" fontId="32" fillId="0" borderId="7" xfId="1" applyFont="1" applyFill="1" applyBorder="1" applyAlignment="1">
      <alignment vertical="top" wrapText="1"/>
    </xf>
    <xf numFmtId="43" fontId="22" fillId="0" borderId="0" xfId="1" applyFont="1" applyFill="1" applyBorder="1" applyAlignment="1">
      <alignment vertical="center"/>
    </xf>
    <xf numFmtId="169" fontId="32" fillId="0" borderId="0" xfId="1" applyNumberFormat="1" applyFont="1" applyFill="1" applyBorder="1" applyAlignment="1">
      <alignment vertical="top"/>
    </xf>
    <xf numFmtId="43" fontId="22" fillId="0" borderId="7" xfId="1" applyFont="1" applyFill="1" applyBorder="1" applyAlignment="1">
      <alignment vertical="top"/>
    </xf>
    <xf numFmtId="0" fontId="32" fillId="0" borderId="11" xfId="1" applyNumberFormat="1" applyFont="1" applyFill="1" applyBorder="1" applyAlignment="1">
      <alignment horizontal="justify" vertical="top" wrapText="1"/>
    </xf>
    <xf numFmtId="0" fontId="46" fillId="0" borderId="11" xfId="1" applyNumberFormat="1" applyFont="1" applyFill="1" applyBorder="1" applyAlignment="1">
      <alignment horizontal="justify" vertical="top"/>
    </xf>
    <xf numFmtId="166" fontId="32" fillId="0" borderId="16" xfId="1" applyNumberFormat="1" applyFont="1" applyFill="1" applyBorder="1" applyAlignment="1">
      <alignment horizontal="center" vertical="center"/>
    </xf>
    <xf numFmtId="0" fontId="32" fillId="0" borderId="17" xfId="1" applyNumberFormat="1" applyFont="1" applyFill="1" applyBorder="1" applyAlignment="1">
      <alignment horizontal="left" vertical="center"/>
    </xf>
    <xf numFmtId="10" fontId="32" fillId="0" borderId="0" xfId="3" applyNumberFormat="1" applyFont="1" applyFill="1" applyAlignment="1">
      <alignment vertical="center"/>
    </xf>
    <xf numFmtId="43" fontId="32" fillId="0" borderId="0" xfId="1" applyFont="1" applyFill="1" applyBorder="1" applyAlignment="1">
      <alignment vertical="center"/>
    </xf>
    <xf numFmtId="0" fontId="32" fillId="0" borderId="11" xfId="1" applyNumberFormat="1" applyFont="1" applyFill="1" applyBorder="1" applyAlignment="1">
      <alignment horizontal="left" vertical="center"/>
    </xf>
    <xf numFmtId="0" fontId="38" fillId="0" borderId="17" xfId="2" applyNumberFormat="1" applyFont="1" applyFill="1" applyBorder="1" applyAlignment="1">
      <alignment horizontal="left" vertical="center" wrapText="1"/>
    </xf>
    <xf numFmtId="0" fontId="32" fillId="0" borderId="7" xfId="1" applyNumberFormat="1" applyFont="1" applyFill="1" applyBorder="1" applyAlignment="1">
      <alignment horizontal="center" vertical="top"/>
    </xf>
    <xf numFmtId="0" fontId="32" fillId="0" borderId="11" xfId="1" applyNumberFormat="1" applyFont="1" applyFill="1" applyBorder="1" applyAlignment="1">
      <alignment horizontal="center" vertical="top"/>
    </xf>
    <xf numFmtId="0" fontId="22" fillId="0" borderId="11" xfId="1" applyNumberFormat="1" applyFont="1" applyFill="1" applyBorder="1" applyAlignment="1">
      <alignment horizontal="center" vertical="top"/>
    </xf>
    <xf numFmtId="0" fontId="32" fillId="0" borderId="2" xfId="1" applyNumberFormat="1" applyFont="1" applyFill="1" applyBorder="1" applyAlignment="1">
      <alignment horizontal="center" vertical="top"/>
    </xf>
    <xf numFmtId="0" fontId="32" fillId="0" borderId="11" xfId="1" applyNumberFormat="1" applyFont="1" applyFill="1" applyBorder="1" applyAlignment="1">
      <alignment horizontal="center" vertical="top" wrapText="1"/>
    </xf>
    <xf numFmtId="0" fontId="22" fillId="0" borderId="0" xfId="1" applyNumberFormat="1" applyFont="1" applyFill="1" applyAlignment="1">
      <alignment vertical="top"/>
    </xf>
    <xf numFmtId="0" fontId="32" fillId="0" borderId="12" xfId="1" applyNumberFormat="1" applyFont="1" applyFill="1" applyBorder="1" applyAlignment="1">
      <alignment horizontal="center" vertical="top"/>
    </xf>
    <xf numFmtId="43" fontId="32" fillId="0" borderId="0" xfId="1" applyFont="1"/>
    <xf numFmtId="0" fontId="32" fillId="0" borderId="0" xfId="1" applyNumberFormat="1" applyFont="1" applyFill="1" applyBorder="1" applyAlignment="1">
      <alignment vertical="top"/>
    </xf>
    <xf numFmtId="0" fontId="32" fillId="0" borderId="8" xfId="1" applyNumberFormat="1" applyFont="1" applyFill="1" applyBorder="1" applyAlignment="1">
      <alignment horizontal="center" vertical="top"/>
    </xf>
    <xf numFmtId="2" fontId="22" fillId="0" borderId="7" xfId="1" applyNumberFormat="1" applyFont="1" applyFill="1" applyBorder="1" applyAlignment="1">
      <alignment horizontal="center" vertical="top"/>
    </xf>
    <xf numFmtId="0" fontId="22" fillId="2" borderId="4" xfId="1" applyNumberFormat="1" applyFont="1" applyFill="1" applyBorder="1" applyAlignment="1">
      <alignment horizontal="center" vertical="center"/>
    </xf>
    <xf numFmtId="0" fontId="22" fillId="0" borderId="0" xfId="1" applyNumberFormat="1" applyFont="1" applyFill="1" applyAlignment="1">
      <alignment vertical="center"/>
    </xf>
    <xf numFmtId="0" fontId="32" fillId="0" borderId="0" xfId="1" applyNumberFormat="1" applyFont="1" applyFill="1" applyAlignment="1">
      <alignment horizontal="center" vertical="top"/>
    </xf>
    <xf numFmtId="43" fontId="22" fillId="0" borderId="11" xfId="1" applyFont="1" applyFill="1" applyBorder="1" applyAlignment="1">
      <alignment horizontal="center" vertical="top" wrapText="1"/>
    </xf>
    <xf numFmtId="43" fontId="22" fillId="0" borderId="2" xfId="1" applyFont="1" applyFill="1" applyBorder="1" applyAlignment="1">
      <alignment horizontal="center" vertical="top"/>
    </xf>
    <xf numFmtId="43" fontId="32" fillId="0" borderId="2" xfId="1" applyFont="1" applyFill="1" applyBorder="1" applyAlignment="1">
      <alignment vertical="center"/>
    </xf>
    <xf numFmtId="0" fontId="30" fillId="0" borderId="7" xfId="1" applyNumberFormat="1" applyFont="1" applyFill="1" applyBorder="1" applyAlignment="1">
      <alignment vertical="top"/>
    </xf>
    <xf numFmtId="0" fontId="48" fillId="0" borderId="11" xfId="1" applyNumberFormat="1" applyFont="1" applyFill="1" applyBorder="1" applyAlignment="1">
      <alignment vertical="top" wrapText="1"/>
    </xf>
    <xf numFmtId="0" fontId="38" fillId="0" borderId="11" xfId="1" applyNumberFormat="1" applyFont="1" applyFill="1" applyBorder="1" applyAlignment="1">
      <alignment horizontal="justify" vertical="top"/>
    </xf>
    <xf numFmtId="43" fontId="39" fillId="0" borderId="0" xfId="1" applyFont="1" applyFill="1" applyBorder="1" applyAlignment="1">
      <alignment vertical="top"/>
    </xf>
    <xf numFmtId="0" fontId="32" fillId="0" borderId="11" xfId="1" applyNumberFormat="1" applyFont="1" applyFill="1" applyBorder="1" applyAlignment="1">
      <alignment horizontal="justify" vertical="center"/>
    </xf>
    <xf numFmtId="0" fontId="22" fillId="0" borderId="11" xfId="1" applyNumberFormat="1" applyFont="1" applyFill="1" applyBorder="1" applyAlignment="1">
      <alignment vertical="top"/>
    </xf>
    <xf numFmtId="43" fontId="41" fillId="0" borderId="0" xfId="1" applyFont="1" applyFill="1" applyAlignment="1">
      <alignment vertical="top"/>
    </xf>
    <xf numFmtId="44" fontId="22" fillId="0" borderId="0" xfId="1" applyNumberFormat="1" applyFont="1" applyFill="1" applyBorder="1" applyAlignment="1">
      <alignment vertical="center"/>
    </xf>
    <xf numFmtId="44" fontId="22" fillId="0" borderId="0" xfId="1" applyNumberFormat="1" applyFont="1" applyFill="1" applyBorder="1" applyAlignment="1">
      <alignment vertical="top"/>
    </xf>
    <xf numFmtId="43" fontId="29" fillId="0" borderId="14" xfId="1" applyFont="1" applyFill="1" applyBorder="1" applyAlignment="1">
      <alignment vertical="top"/>
    </xf>
    <xf numFmtId="0" fontId="30" fillId="0" borderId="11" xfId="1" applyNumberFormat="1" applyFont="1" applyFill="1" applyBorder="1" applyAlignment="1">
      <alignment horizontal="center" vertical="top" wrapText="1"/>
    </xf>
    <xf numFmtId="170" fontId="32" fillId="0" borderId="2" xfId="1" applyNumberFormat="1" applyFont="1" applyFill="1" applyBorder="1" applyAlignment="1">
      <alignment vertical="top"/>
    </xf>
    <xf numFmtId="0" fontId="32" fillId="0" borderId="0" xfId="2" applyFont="1" applyFill="1" applyAlignment="1">
      <alignment vertical="top"/>
    </xf>
    <xf numFmtId="170" fontId="32" fillId="0" borderId="2" xfId="1" applyNumberFormat="1" applyFont="1" applyFill="1" applyBorder="1" applyAlignment="1">
      <alignment horizontal="center" vertical="top"/>
    </xf>
    <xf numFmtId="0" fontId="37" fillId="0" borderId="11" xfId="5" applyFont="1" applyBorder="1" applyAlignment="1">
      <alignment horizontal="left" wrapText="1"/>
    </xf>
    <xf numFmtId="0" fontId="32" fillId="0" borderId="11" xfId="2" applyFont="1" applyBorder="1" applyAlignment="1">
      <alignment vertical="top"/>
    </xf>
    <xf numFmtId="0" fontId="32" fillId="0" borderId="11" xfId="2" applyFont="1" applyBorder="1" applyAlignment="1">
      <alignment vertical="top" wrapText="1"/>
    </xf>
    <xf numFmtId="170" fontId="32" fillId="0" borderId="11" xfId="1" applyNumberFormat="1" applyFont="1" applyFill="1" applyBorder="1" applyAlignment="1">
      <alignment horizontal="center" vertical="top"/>
    </xf>
    <xf numFmtId="2" fontId="32" fillId="0" borderId="7" xfId="1" applyNumberFormat="1" applyFont="1" applyFill="1" applyBorder="1" applyAlignment="1">
      <alignment horizontal="center" vertical="top"/>
    </xf>
    <xf numFmtId="1" fontId="50" fillId="0" borderId="7" xfId="1" applyNumberFormat="1" applyFont="1" applyFill="1" applyBorder="1" applyAlignment="1">
      <alignment horizontal="center" vertical="top"/>
    </xf>
    <xf numFmtId="43" fontId="50" fillId="0" borderId="11" xfId="1" applyFont="1" applyFill="1" applyBorder="1" applyAlignment="1">
      <alignment horizontal="center" vertical="top"/>
    </xf>
    <xf numFmtId="43" fontId="50" fillId="0" borderId="11" xfId="1" applyFont="1" applyFill="1" applyBorder="1" applyAlignment="1">
      <alignment vertical="top"/>
    </xf>
    <xf numFmtId="43" fontId="50" fillId="0" borderId="2" xfId="1" applyFont="1" applyFill="1" applyBorder="1" applyAlignment="1">
      <alignment vertical="top"/>
    </xf>
    <xf numFmtId="43" fontId="50" fillId="0" borderId="0" xfId="1" applyFont="1" applyFill="1" applyAlignment="1">
      <alignment vertical="top"/>
    </xf>
    <xf numFmtId="43" fontId="38" fillId="0" borderId="11" xfId="1" applyFont="1" applyFill="1" applyBorder="1" applyAlignment="1">
      <alignment horizontal="center" vertical="top"/>
    </xf>
    <xf numFmtId="43" fontId="38" fillId="0" borderId="2" xfId="1" applyFont="1" applyFill="1" applyBorder="1" applyAlignment="1">
      <alignment vertical="top"/>
    </xf>
    <xf numFmtId="43" fontId="38" fillId="0" borderId="0" xfId="1" applyFont="1" applyFill="1" applyBorder="1" applyAlignment="1">
      <alignment vertical="top"/>
    </xf>
    <xf numFmtId="1" fontId="50" fillId="0" borderId="11" xfId="1" applyNumberFormat="1" applyFont="1" applyFill="1" applyBorder="1" applyAlignment="1">
      <alignment horizontal="center" vertical="top"/>
    </xf>
    <xf numFmtId="1" fontId="32" fillId="0" borderId="12" xfId="1" applyNumberFormat="1" applyFont="1" applyFill="1" applyBorder="1" applyAlignment="1">
      <alignment horizontal="center" vertical="top"/>
    </xf>
    <xf numFmtId="2" fontId="22" fillId="0" borderId="11" xfId="1" applyNumberFormat="1" applyFont="1" applyFill="1" applyBorder="1" applyAlignment="1">
      <alignment horizontal="center" vertical="top"/>
    </xf>
    <xf numFmtId="2" fontId="32" fillId="0" borderId="11" xfId="1" applyNumberFormat="1" applyFont="1" applyFill="1" applyBorder="1" applyAlignment="1">
      <alignment horizontal="center" vertical="top"/>
    </xf>
    <xf numFmtId="2" fontId="22" fillId="2" borderId="4" xfId="1" applyNumberFormat="1" applyFont="1" applyFill="1" applyBorder="1" applyAlignment="1">
      <alignment horizontal="center" vertical="center"/>
    </xf>
    <xf numFmtId="2" fontId="32" fillId="0" borderId="0" xfId="1" applyNumberFormat="1" applyFont="1" applyFill="1" applyAlignment="1">
      <alignment horizontal="center" vertical="top"/>
    </xf>
    <xf numFmtId="0" fontId="32" fillId="0" borderId="11" xfId="0" applyFont="1" applyBorder="1" applyAlignment="1">
      <alignment vertical="top"/>
    </xf>
    <xf numFmtId="0" fontId="32" fillId="0" borderId="11" xfId="0" applyFont="1" applyBorder="1" applyAlignment="1">
      <alignment vertical="top" wrapText="1"/>
    </xf>
    <xf numFmtId="0" fontId="22" fillId="0" borderId="7" xfId="1" quotePrefix="1" applyNumberFormat="1" applyFont="1" applyFill="1" applyBorder="1" applyAlignment="1">
      <alignment horizontal="center" vertical="top"/>
    </xf>
    <xf numFmtId="0" fontId="22" fillId="0" borderId="7" xfId="1" applyNumberFormat="1" applyFont="1" applyFill="1" applyBorder="1" applyAlignment="1">
      <alignment horizontal="center" vertical="top"/>
    </xf>
    <xf numFmtId="169" fontId="22" fillId="0" borderId="0" xfId="1" applyNumberFormat="1" applyFont="1" applyFill="1" applyAlignment="1">
      <alignment vertical="top"/>
    </xf>
    <xf numFmtId="43" fontId="32" fillId="4" borderId="11" xfId="32" applyFont="1" applyFill="1" applyBorder="1" applyAlignment="1">
      <alignment horizontal="center" vertical="top"/>
    </xf>
    <xf numFmtId="43" fontId="22" fillId="0" borderId="11" xfId="1" quotePrefix="1" applyFont="1" applyFill="1" applyBorder="1" applyAlignment="1">
      <alignment horizontal="center" vertical="top"/>
    </xf>
    <xf numFmtId="0" fontId="33" fillId="0" borderId="0" xfId="1" applyNumberFormat="1" applyFont="1" applyFill="1" applyAlignment="1">
      <alignment vertical="top"/>
    </xf>
    <xf numFmtId="1" fontId="32" fillId="0" borderId="7" xfId="1" applyNumberFormat="1" applyFont="1" applyFill="1" applyBorder="1" applyAlignment="1">
      <alignment horizontal="center" vertical="center"/>
    </xf>
    <xf numFmtId="43" fontId="32" fillId="0" borderId="2" xfId="1" applyFont="1" applyFill="1" applyBorder="1" applyAlignment="1">
      <alignment horizontal="center" vertical="center"/>
    </xf>
    <xf numFmtId="43" fontId="32" fillId="0" borderId="0" xfId="1" applyFont="1" applyFill="1" applyAlignment="1">
      <alignment horizontal="center" vertical="center"/>
    </xf>
    <xf numFmtId="0" fontId="32" fillId="0" borderId="11" xfId="1" applyNumberFormat="1" applyFont="1" applyFill="1" applyBorder="1" applyAlignment="1">
      <alignment horizontal="left" vertical="top" wrapText="1"/>
    </xf>
    <xf numFmtId="0" fontId="30" fillId="0" borderId="7" xfId="1" applyNumberFormat="1" applyFont="1" applyFill="1" applyBorder="1" applyAlignment="1">
      <alignment horizontal="justify" vertical="top"/>
    </xf>
    <xf numFmtId="43" fontId="32" fillId="0" borderId="7" xfId="1" applyFont="1" applyFill="1" applyBorder="1" applyAlignment="1">
      <alignment vertical="top"/>
    </xf>
    <xf numFmtId="1" fontId="29" fillId="0" borderId="7" xfId="1" quotePrefix="1" applyNumberFormat="1" applyFont="1" applyFill="1" applyBorder="1" applyAlignment="1">
      <alignment horizontal="center" vertical="top"/>
    </xf>
    <xf numFmtId="0" fontId="37" fillId="0" borderId="11" xfId="5" applyFont="1" applyBorder="1" applyAlignment="1">
      <alignment horizontal="left" vertical="top" wrapText="1"/>
    </xf>
    <xf numFmtId="1" fontId="29" fillId="0" borderId="12" xfId="1" quotePrefix="1" applyNumberFormat="1" applyFont="1" applyFill="1" applyBorder="1" applyAlignment="1">
      <alignment horizontal="center" vertical="top"/>
    </xf>
    <xf numFmtId="0" fontId="32" fillId="0" borderId="12" xfId="2" applyFont="1" applyBorder="1" applyAlignment="1">
      <alignment vertical="top"/>
    </xf>
    <xf numFmtId="166" fontId="29" fillId="0" borderId="0" xfId="1" applyNumberFormat="1" applyFont="1" applyFill="1" applyAlignment="1">
      <alignment horizontal="center" vertical="top"/>
    </xf>
    <xf numFmtId="0" fontId="39" fillId="0" borderId="11" xfId="1" applyNumberFormat="1" applyFont="1" applyFill="1" applyBorder="1" applyAlignment="1">
      <alignment horizontal="justify" vertical="top"/>
    </xf>
    <xf numFmtId="43" fontId="47" fillId="0" borderId="0" xfId="36" quotePrefix="1" applyNumberFormat="1" applyFont="1" applyFill="1" applyAlignment="1" applyProtection="1">
      <alignment vertical="center"/>
    </xf>
    <xf numFmtId="0" fontId="39" fillId="0" borderId="0" xfId="1" applyNumberFormat="1" applyFont="1" applyFill="1" applyAlignment="1">
      <alignment vertical="center"/>
    </xf>
    <xf numFmtId="43" fontId="43" fillId="0" borderId="0" xfId="1" applyFont="1" applyFill="1" applyAlignment="1">
      <alignment vertical="center"/>
    </xf>
    <xf numFmtId="43" fontId="43" fillId="0" borderId="0" xfId="1" applyFont="1" applyFill="1" applyAlignment="1">
      <alignment vertical="top"/>
    </xf>
    <xf numFmtId="10" fontId="39" fillId="0" borderId="0" xfId="3" applyNumberFormat="1" applyFont="1" applyFill="1" applyAlignment="1">
      <alignment vertical="center"/>
    </xf>
    <xf numFmtId="10" fontId="39" fillId="0" borderId="0" xfId="3" applyNumberFormat="1" applyFont="1" applyFill="1" applyAlignment="1">
      <alignment vertical="center" wrapText="1"/>
    </xf>
    <xf numFmtId="0" fontId="54" fillId="6" borderId="0" xfId="1" applyNumberFormat="1" applyFont="1" applyFill="1" applyAlignment="1">
      <alignment vertical="center"/>
    </xf>
    <xf numFmtId="43" fontId="32" fillId="0" borderId="0" xfId="1" applyFont="1" applyFill="1" applyBorder="1" applyAlignment="1">
      <alignment horizontal="center" vertical="top"/>
    </xf>
    <xf numFmtId="43" fontId="32" fillId="5" borderId="11" xfId="1" applyFont="1" applyFill="1" applyBorder="1" applyAlignment="1">
      <alignment horizontal="center" vertical="top"/>
    </xf>
    <xf numFmtId="43" fontId="43" fillId="0" borderId="7" xfId="1" applyFont="1" applyFill="1" applyBorder="1" applyAlignment="1">
      <alignment vertical="top" wrapText="1"/>
    </xf>
    <xf numFmtId="0" fontId="32" fillId="0" borderId="11" xfId="2" applyFont="1" applyFill="1" applyBorder="1" applyAlignment="1">
      <alignment vertical="top"/>
    </xf>
    <xf numFmtId="2" fontId="32" fillId="0" borderId="12" xfId="1" applyNumberFormat="1" applyFont="1" applyFill="1" applyBorder="1" applyAlignment="1">
      <alignment horizontal="center" vertical="top"/>
    </xf>
    <xf numFmtId="43" fontId="32" fillId="0" borderId="0" xfId="1" applyFont="1" applyBorder="1"/>
    <xf numFmtId="166" fontId="32" fillId="0" borderId="7" xfId="1" quotePrefix="1" applyNumberFormat="1" applyFont="1" applyFill="1" applyBorder="1" applyAlignment="1">
      <alignment horizontal="center" vertical="top"/>
    </xf>
    <xf numFmtId="0" fontId="30" fillId="0" borderId="11" xfId="0" applyFont="1" applyBorder="1" applyAlignment="1">
      <alignment vertical="top"/>
    </xf>
    <xf numFmtId="0" fontId="30" fillId="0" borderId="11" xfId="1" applyNumberFormat="1" applyFont="1" applyFill="1" applyBorder="1" applyAlignment="1">
      <alignment vertical="top" wrapText="1"/>
    </xf>
    <xf numFmtId="0" fontId="38" fillId="0" borderId="12" xfId="0" applyNumberFormat="1" applyFont="1" applyFill="1" applyBorder="1" applyAlignment="1">
      <alignment horizontal="left" vertical="top" wrapText="1"/>
    </xf>
    <xf numFmtId="0" fontId="22" fillId="0" borderId="6" xfId="1" applyNumberFormat="1" applyFont="1" applyFill="1" applyBorder="1" applyAlignment="1">
      <alignment horizontal="center" vertical="center"/>
    </xf>
    <xf numFmtId="0" fontId="22" fillId="0" borderId="10" xfId="1" applyNumberFormat="1" applyFont="1" applyFill="1" applyBorder="1" applyAlignment="1">
      <alignment horizontal="center" vertical="center"/>
    </xf>
    <xf numFmtId="0" fontId="22" fillId="0" borderId="10" xfId="1" applyNumberFormat="1" applyFont="1" applyFill="1" applyBorder="1" applyAlignment="1">
      <alignment horizontal="center" vertical="center" wrapText="1"/>
    </xf>
    <xf numFmtId="0" fontId="22" fillId="0" borderId="2" xfId="1" applyNumberFormat="1" applyFont="1" applyFill="1" applyBorder="1" applyAlignment="1">
      <alignment horizontal="center" vertical="center"/>
    </xf>
    <xf numFmtId="0" fontId="22" fillId="0" borderId="15" xfId="1" applyNumberFormat="1" applyFont="1" applyFill="1" applyBorder="1" applyAlignment="1">
      <alignment horizontal="center" vertical="center"/>
    </xf>
    <xf numFmtId="1" fontId="22" fillId="0" borderId="7" xfId="1" quotePrefix="1" applyNumberFormat="1" applyFont="1" applyFill="1" applyBorder="1" applyAlignment="1">
      <alignment horizontal="center" vertical="top"/>
    </xf>
    <xf numFmtId="166" fontId="22" fillId="0" borderId="7" xfId="1" quotePrefix="1" applyNumberFormat="1" applyFont="1" applyFill="1" applyBorder="1" applyAlignment="1">
      <alignment vertical="center"/>
    </xf>
    <xf numFmtId="1" fontId="38" fillId="0" borderId="7" xfId="1" quotePrefix="1" applyNumberFormat="1" applyFont="1" applyFill="1" applyBorder="1" applyAlignment="1">
      <alignment horizontal="center" vertical="top"/>
    </xf>
    <xf numFmtId="43" fontId="38" fillId="0" borderId="0" xfId="1" applyFont="1" applyFill="1" applyAlignment="1">
      <alignment vertical="top"/>
    </xf>
    <xf numFmtId="43" fontId="38" fillId="0" borderId="0" xfId="1" applyFont="1" applyFill="1" applyAlignment="1">
      <alignment vertical="top" wrapText="1"/>
    </xf>
    <xf numFmtId="0" fontId="32" fillId="0" borderId="0" xfId="0" applyFont="1"/>
    <xf numFmtId="0" fontId="30" fillId="0" borderId="0" xfId="0" applyFont="1"/>
    <xf numFmtId="43" fontId="22" fillId="5" borderId="11" xfId="1" applyFont="1" applyFill="1" applyBorder="1" applyAlignment="1">
      <alignment horizontal="center" vertical="top"/>
    </xf>
    <xf numFmtId="0" fontId="30" fillId="0" borderId="11" xfId="1" applyNumberFormat="1" applyFont="1" applyFill="1" applyBorder="1" applyAlignment="1">
      <alignment horizontal="left" vertical="top" wrapText="1"/>
    </xf>
    <xf numFmtId="1" fontId="32" fillId="0" borderId="7" xfId="1" quotePrefix="1" applyNumberFormat="1" applyFont="1" applyFill="1" applyBorder="1" applyAlignment="1">
      <alignment horizontal="right" vertical="top"/>
    </xf>
    <xf numFmtId="43" fontId="32" fillId="5" borderId="12" xfId="1" applyFont="1" applyFill="1" applyBorder="1" applyAlignment="1">
      <alignment horizontal="center" vertical="top"/>
    </xf>
    <xf numFmtId="1" fontId="55" fillId="0" borderId="11" xfId="1" quotePrefix="1" applyNumberFormat="1" applyFont="1" applyFill="1" applyBorder="1" applyAlignment="1">
      <alignment horizontal="center" vertical="top"/>
    </xf>
    <xf numFmtId="0" fontId="38" fillId="0" borderId="11" xfId="2" applyFont="1" applyBorder="1" applyAlignment="1">
      <alignment vertical="top"/>
    </xf>
    <xf numFmtId="43" fontId="38" fillId="0" borderId="11" xfId="1" applyFont="1" applyFill="1" applyBorder="1" applyAlignment="1">
      <alignment horizontal="center"/>
    </xf>
    <xf numFmtId="170" fontId="38" fillId="0" borderId="11" xfId="1" applyNumberFormat="1" applyFont="1" applyFill="1" applyBorder="1" applyAlignment="1">
      <alignment horizontal="right"/>
    </xf>
    <xf numFmtId="0" fontId="50" fillId="0" borderId="0" xfId="0" applyFont="1" applyFill="1" applyAlignment="1">
      <alignment vertical="top"/>
    </xf>
    <xf numFmtId="0" fontId="38" fillId="0" borderId="0" xfId="0" applyFont="1" applyFill="1"/>
    <xf numFmtId="43" fontId="38" fillId="0" borderId="0" xfId="1" applyFont="1" applyFill="1" applyBorder="1" applyAlignment="1">
      <alignment horizontal="left" vertical="top"/>
    </xf>
    <xf numFmtId="0" fontId="38" fillId="0" borderId="0" xfId="0" applyFont="1" applyFill="1" applyAlignment="1">
      <alignment vertical="top"/>
    </xf>
    <xf numFmtId="1" fontId="38" fillId="0" borderId="11" xfId="1" applyNumberFormat="1" applyFont="1" applyFill="1" applyBorder="1" applyAlignment="1">
      <alignment horizontal="center" vertical="top"/>
    </xf>
    <xf numFmtId="1" fontId="38" fillId="0" borderId="11" xfId="1" quotePrefix="1" applyNumberFormat="1" applyFont="1" applyFill="1" applyBorder="1" applyAlignment="1">
      <alignment horizontal="center" vertical="top"/>
    </xf>
    <xf numFmtId="0" fontId="32" fillId="0" borderId="12" xfId="0" applyFont="1" applyBorder="1" applyAlignment="1">
      <alignment vertical="top"/>
    </xf>
    <xf numFmtId="166" fontId="32" fillId="0" borderId="7" xfId="1" quotePrefix="1" applyNumberFormat="1" applyFont="1" applyFill="1" applyBorder="1" applyAlignment="1">
      <alignment horizontal="right" vertical="top"/>
    </xf>
    <xf numFmtId="0" fontId="48" fillId="0" borderId="11" xfId="1" applyNumberFormat="1" applyFont="1" applyFill="1" applyBorder="1" applyAlignment="1">
      <alignment horizontal="justify" vertical="top"/>
    </xf>
    <xf numFmtId="1" fontId="38" fillId="0" borderId="7" xfId="1" applyNumberFormat="1" applyFont="1" applyFill="1" applyBorder="1" applyAlignment="1">
      <alignment horizontal="center" vertical="top"/>
    </xf>
    <xf numFmtId="0" fontId="38" fillId="0" borderId="11" xfId="1" applyNumberFormat="1" applyFont="1" applyFill="1" applyBorder="1" applyAlignment="1">
      <alignment horizontal="left" vertical="top"/>
    </xf>
    <xf numFmtId="1" fontId="38" fillId="0" borderId="8" xfId="1" applyNumberFormat="1" applyFont="1" applyFill="1" applyBorder="1" applyAlignment="1">
      <alignment horizontal="center" vertical="top"/>
    </xf>
    <xf numFmtId="0" fontId="38" fillId="0" borderId="12" xfId="1" applyNumberFormat="1" applyFont="1" applyFill="1" applyBorder="1" applyAlignment="1">
      <alignment horizontal="left" vertical="top"/>
    </xf>
    <xf numFmtId="43" fontId="38" fillId="0" borderId="12" xfId="1" applyFont="1" applyFill="1" applyBorder="1" applyAlignment="1">
      <alignment horizontal="center" vertical="top"/>
    </xf>
    <xf numFmtId="43" fontId="38" fillId="0" borderId="9" xfId="1" applyFont="1" applyFill="1" applyBorder="1" applyAlignment="1">
      <alignment vertical="top"/>
    </xf>
    <xf numFmtId="170" fontId="38" fillId="0" borderId="11" xfId="1" applyNumberFormat="1" applyFont="1" applyFill="1" applyBorder="1" applyAlignment="1">
      <alignment horizontal="right" vertical="top"/>
    </xf>
    <xf numFmtId="167" fontId="38" fillId="0" borderId="7" xfId="1" applyNumberFormat="1" applyFont="1" applyFill="1" applyBorder="1" applyAlignment="1">
      <alignment horizontal="center" vertical="justify"/>
    </xf>
    <xf numFmtId="170" fontId="38" fillId="0" borderId="2" xfId="1" applyNumberFormat="1" applyFont="1" applyFill="1" applyBorder="1" applyAlignment="1">
      <alignment horizontal="center"/>
    </xf>
    <xf numFmtId="43" fontId="29" fillId="0" borderId="0" xfId="1" applyNumberFormat="1" applyFont="1" applyFill="1" applyAlignment="1">
      <alignment vertical="top"/>
    </xf>
    <xf numFmtId="0" fontId="29" fillId="0" borderId="0" xfId="1" applyNumberFormat="1" applyFont="1" applyFill="1" applyAlignment="1">
      <alignment horizontal="right" vertical="top"/>
    </xf>
    <xf numFmtId="177" fontId="29" fillId="0" borderId="0" xfId="1" applyNumberFormat="1" applyFont="1" applyFill="1" applyAlignment="1">
      <alignment vertical="top"/>
    </xf>
    <xf numFmtId="43" fontId="58" fillId="0" borderId="0" xfId="36" quotePrefix="1" applyNumberFormat="1" applyFont="1" applyFill="1" applyAlignment="1" applyProtection="1">
      <alignment vertical="center"/>
    </xf>
    <xf numFmtId="43" fontId="59" fillId="0" borderId="0" xfId="1" applyFont="1" applyFill="1" applyAlignment="1">
      <alignment vertical="top"/>
    </xf>
    <xf numFmtId="43" fontId="60" fillId="3" borderId="0" xfId="1" applyFont="1" applyFill="1" applyAlignment="1">
      <alignment vertical="center"/>
    </xf>
    <xf numFmtId="43" fontId="29" fillId="0" borderId="0" xfId="1" applyFont="1" applyFill="1" applyBorder="1" applyAlignment="1">
      <alignment vertical="top"/>
    </xf>
    <xf numFmtId="0" fontId="30" fillId="0" borderId="11" xfId="0" applyFont="1" applyBorder="1" applyAlignment="1">
      <alignment vertical="top" wrapText="1"/>
    </xf>
    <xf numFmtId="43" fontId="39" fillId="0" borderId="11" xfId="1" applyFont="1" applyFill="1" applyBorder="1" applyAlignment="1">
      <alignment vertical="top"/>
    </xf>
    <xf numFmtId="166" fontId="32" fillId="0" borderId="7" xfId="1" applyNumberFormat="1" applyFont="1" applyFill="1" applyBorder="1" applyAlignment="1">
      <alignment horizontal="center" vertical="center"/>
    </xf>
    <xf numFmtId="0" fontId="30" fillId="0" borderId="11" xfId="1" applyNumberFormat="1" applyFont="1" applyFill="1" applyBorder="1" applyAlignment="1">
      <alignment horizontal="justify" vertical="center"/>
    </xf>
    <xf numFmtId="0" fontId="37" fillId="0" borderId="11" xfId="1" applyNumberFormat="1" applyFont="1" applyFill="1" applyBorder="1" applyAlignment="1">
      <alignment vertical="top" wrapText="1"/>
    </xf>
    <xf numFmtId="43" fontId="22" fillId="0" borderId="11" xfId="1" applyFont="1" applyFill="1" applyBorder="1" applyAlignment="1">
      <alignment horizontal="center" vertical="center"/>
    </xf>
    <xf numFmtId="43" fontId="22" fillId="0" borderId="11" xfId="1" applyFont="1" applyFill="1" applyBorder="1" applyAlignment="1">
      <alignment vertical="center"/>
    </xf>
    <xf numFmtId="43" fontId="22" fillId="0" borderId="2" xfId="1" applyFont="1" applyFill="1" applyBorder="1" applyAlignment="1">
      <alignment vertical="center"/>
    </xf>
    <xf numFmtId="43" fontId="29" fillId="5" borderId="0" xfId="1" applyFont="1" applyFill="1" applyAlignment="1">
      <alignment vertical="top"/>
    </xf>
    <xf numFmtId="166" fontId="22" fillId="0" borderId="12" xfId="1" applyNumberFormat="1" applyFont="1" applyFill="1" applyBorder="1" applyAlignment="1">
      <alignment horizontal="center" vertical="top"/>
    </xf>
    <xf numFmtId="0" fontId="22" fillId="2" borderId="3" xfId="1" applyNumberFormat="1" applyFont="1" applyFill="1" applyBorder="1" applyAlignment="1">
      <alignment horizontal="center" vertical="top"/>
    </xf>
    <xf numFmtId="0" fontId="22" fillId="2" borderId="3" xfId="1" applyNumberFormat="1" applyFont="1" applyFill="1" applyBorder="1" applyAlignment="1">
      <alignment horizontal="center" vertical="top" wrapText="1"/>
    </xf>
    <xf numFmtId="0" fontId="22" fillId="2" borderId="3" xfId="1" quotePrefix="1" applyNumberFormat="1" applyFont="1" applyFill="1" applyBorder="1" applyAlignment="1">
      <alignment horizontal="left" vertical="top"/>
    </xf>
    <xf numFmtId="43" fontId="22" fillId="2" borderId="3" xfId="1" applyFont="1" applyFill="1" applyBorder="1" applyAlignment="1">
      <alignment horizontal="center" vertical="top"/>
    </xf>
    <xf numFmtId="2" fontId="22" fillId="2" borderId="3" xfId="1" applyNumberFormat="1" applyFont="1" applyFill="1" applyBorder="1" applyAlignment="1">
      <alignment horizontal="center" vertical="top"/>
    </xf>
    <xf numFmtId="43" fontId="22" fillId="2" borderId="3" xfId="1" applyFont="1" applyFill="1" applyBorder="1" applyAlignment="1">
      <alignment vertical="top"/>
    </xf>
    <xf numFmtId="2" fontId="32" fillId="0" borderId="10" xfId="1" applyNumberFormat="1" applyFont="1" applyFill="1" applyBorder="1" applyAlignment="1">
      <alignment horizontal="center" vertical="top"/>
    </xf>
    <xf numFmtId="0" fontId="30" fillId="0" borderId="10" xfId="1" applyNumberFormat="1" applyFont="1" applyFill="1" applyBorder="1" applyAlignment="1">
      <alignment horizontal="center" vertical="top"/>
    </xf>
    <xf numFmtId="0" fontId="22" fillId="0" borderId="11" xfId="1" applyNumberFormat="1" applyFont="1" applyFill="1" applyBorder="1" applyAlignment="1">
      <alignment horizontal="left" vertical="top" wrapText="1"/>
    </xf>
    <xf numFmtId="0" fontId="32" fillId="0" borderId="12" xfId="1" applyNumberFormat="1" applyFont="1" applyFill="1" applyBorder="1" applyAlignment="1">
      <alignment horizontal="left" vertical="top" wrapText="1"/>
    </xf>
    <xf numFmtId="0" fontId="51" fillId="4" borderId="11" xfId="0" applyFont="1" applyFill="1" applyBorder="1" applyAlignment="1">
      <alignment vertical="top" wrapText="1"/>
    </xf>
    <xf numFmtId="49" fontId="32" fillId="4" borderId="11" xfId="32" applyNumberFormat="1" applyFont="1" applyFill="1" applyBorder="1" applyAlignment="1">
      <alignment vertical="top" wrapText="1"/>
    </xf>
    <xf numFmtId="49" fontId="30" fillId="4" borderId="11" xfId="32" applyNumberFormat="1" applyFont="1" applyFill="1" applyBorder="1" applyAlignment="1">
      <alignment vertical="top"/>
    </xf>
    <xf numFmtId="49" fontId="22" fillId="4" borderId="11" xfId="32" applyNumberFormat="1" applyFont="1" applyFill="1" applyBorder="1" applyAlignment="1">
      <alignment vertical="top"/>
    </xf>
    <xf numFmtId="49" fontId="32" fillId="4" borderId="11" xfId="32" applyNumberFormat="1" applyFont="1" applyFill="1" applyBorder="1" applyAlignment="1">
      <alignment vertical="top"/>
    </xf>
    <xf numFmtId="49" fontId="30" fillId="4" borderId="11" xfId="32" applyNumberFormat="1" applyFont="1" applyFill="1" applyBorder="1" applyAlignment="1">
      <alignment vertical="top" wrapText="1"/>
    </xf>
    <xf numFmtId="49" fontId="32" fillId="4" borderId="12" xfId="32" applyNumberFormat="1" applyFont="1" applyFill="1" applyBorder="1" applyAlignment="1">
      <alignment vertical="top"/>
    </xf>
    <xf numFmtId="49" fontId="22" fillId="4" borderId="11" xfId="32" applyNumberFormat="1" applyFont="1" applyFill="1" applyBorder="1" applyAlignment="1">
      <alignment vertical="top" wrapText="1"/>
    </xf>
    <xf numFmtId="0" fontId="50" fillId="0" borderId="11" xfId="1" applyNumberFormat="1" applyFont="1" applyFill="1" applyBorder="1" applyAlignment="1">
      <alignment horizontal="justify" vertical="top"/>
    </xf>
    <xf numFmtId="43" fontId="39" fillId="6" borderId="0" xfId="1" applyFont="1" applyFill="1" applyAlignment="1">
      <alignment vertical="top"/>
    </xf>
    <xf numFmtId="43" fontId="38" fillId="0" borderId="11" xfId="1" applyFont="1" applyFill="1" applyBorder="1" applyAlignment="1">
      <alignment horizontal="center" vertical="center"/>
    </xf>
    <xf numFmtId="0" fontId="22" fillId="0" borderId="11" xfId="0" applyFont="1" applyBorder="1" applyAlignment="1">
      <alignment vertical="top"/>
    </xf>
    <xf numFmtId="43" fontId="32" fillId="0" borderId="11" xfId="33" applyFont="1" applyFill="1" applyBorder="1" applyAlignment="1">
      <alignment horizontal="center" vertical="top"/>
    </xf>
    <xf numFmtId="1" fontId="29" fillId="0" borderId="11" xfId="1" quotePrefix="1" applyNumberFormat="1" applyFont="1" applyFill="1" applyBorder="1" applyAlignment="1">
      <alignment horizontal="center" vertical="center"/>
    </xf>
    <xf numFmtId="0" fontId="32" fillId="0" borderId="11" xfId="2" applyFont="1" applyBorder="1" applyAlignment="1">
      <alignment vertical="center" wrapText="1"/>
    </xf>
    <xf numFmtId="0" fontId="32" fillId="0" borderId="0" xfId="2" applyFont="1" applyFill="1" applyAlignment="1">
      <alignment vertical="center"/>
    </xf>
    <xf numFmtId="0" fontId="32" fillId="0" borderId="11" xfId="2" applyFont="1" applyBorder="1" applyAlignment="1">
      <alignment vertical="center"/>
    </xf>
    <xf numFmtId="0" fontId="39" fillId="0" borderId="0" xfId="2" applyFont="1" applyFill="1" applyAlignment="1">
      <alignment vertical="center"/>
    </xf>
    <xf numFmtId="0" fontId="32" fillId="0" borderId="11" xfId="2" applyFont="1" applyFill="1" applyBorder="1" applyAlignment="1">
      <alignment vertical="top" wrapText="1"/>
    </xf>
    <xf numFmtId="0" fontId="22" fillId="0" borderId="7" xfId="1" applyNumberFormat="1" applyFont="1" applyFill="1" applyBorder="1" applyAlignment="1">
      <alignment horizontal="center" vertical="center"/>
    </xf>
    <xf numFmtId="0" fontId="22" fillId="0" borderId="11" xfId="1" applyNumberFormat="1" applyFont="1" applyFill="1" applyBorder="1" applyAlignment="1">
      <alignment horizontal="center" vertical="center"/>
    </xf>
    <xf numFmtId="0" fontId="32" fillId="0" borderId="11" xfId="2" applyFont="1" applyFill="1" applyBorder="1" applyAlignment="1">
      <alignment vertical="center"/>
    </xf>
    <xf numFmtId="0" fontId="32" fillId="0" borderId="12" xfId="2" applyFont="1" applyBorder="1" applyAlignment="1">
      <alignment vertical="top" wrapText="1"/>
    </xf>
    <xf numFmtId="0" fontId="22" fillId="0" borderId="11" xfId="1" applyNumberFormat="1" applyFont="1" applyFill="1" applyBorder="1" applyAlignment="1">
      <alignment horizontal="center" vertical="center" wrapText="1"/>
    </xf>
    <xf numFmtId="1" fontId="32" fillId="0" borderId="11" xfId="1" quotePrefix="1" applyNumberFormat="1" applyFont="1" applyFill="1" applyBorder="1" applyAlignment="1">
      <alignment horizontal="center" vertical="center"/>
    </xf>
    <xf numFmtId="0" fontId="32" fillId="0" borderId="2" xfId="1" applyNumberFormat="1" applyFont="1" applyFill="1" applyBorder="1" applyAlignment="1">
      <alignment horizontal="justify" vertical="center"/>
    </xf>
    <xf numFmtId="0" fontId="32" fillId="0" borderId="11" xfId="0" applyFont="1" applyBorder="1" applyAlignment="1">
      <alignment horizontal="left" vertical="top" wrapText="1"/>
    </xf>
    <xf numFmtId="1" fontId="29" fillId="0" borderId="11" xfId="1" quotePrefix="1" applyNumberFormat="1" applyFont="1" applyFill="1" applyBorder="1" applyAlignment="1">
      <alignment horizontal="right" vertical="top"/>
    </xf>
    <xf numFmtId="1" fontId="38" fillId="0" borderId="7" xfId="1" quotePrefix="1" applyNumberFormat="1" applyFont="1" applyFill="1" applyBorder="1" applyAlignment="1">
      <alignment horizontal="center" vertical="center"/>
    </xf>
    <xf numFmtId="0" fontId="38" fillId="0" borderId="11" xfId="1" applyNumberFormat="1" applyFont="1" applyFill="1" applyBorder="1" applyAlignment="1">
      <alignment horizontal="justify" vertical="center"/>
    </xf>
    <xf numFmtId="43" fontId="38" fillId="0" borderId="11" xfId="1" applyFont="1" applyFill="1" applyBorder="1" applyAlignment="1">
      <alignment horizontal="right" vertical="center"/>
    </xf>
    <xf numFmtId="43" fontId="38" fillId="0" borderId="11" xfId="1" applyFont="1" applyFill="1" applyBorder="1" applyAlignment="1">
      <alignment vertical="center"/>
    </xf>
    <xf numFmtId="43" fontId="38" fillId="0" borderId="2" xfId="1" applyFont="1" applyFill="1" applyBorder="1" applyAlignment="1">
      <alignment vertical="center"/>
    </xf>
    <xf numFmtId="43" fontId="50" fillId="0" borderId="0" xfId="1" applyFont="1" applyFill="1" applyBorder="1" applyAlignment="1">
      <alignment vertical="center"/>
    </xf>
    <xf numFmtId="169" fontId="38" fillId="0" borderId="0" xfId="1" applyNumberFormat="1" applyFont="1" applyFill="1" applyAlignment="1">
      <alignment vertical="center"/>
    </xf>
    <xf numFmtId="1" fontId="38" fillId="0" borderId="11" xfId="1" applyNumberFormat="1" applyFont="1" applyFill="1" applyBorder="1" applyAlignment="1">
      <alignment horizontal="center" vertical="center"/>
    </xf>
    <xf numFmtId="1" fontId="38" fillId="0" borderId="12" xfId="1" applyNumberFormat="1" applyFont="1" applyFill="1" applyBorder="1" applyAlignment="1">
      <alignment horizontal="center" vertical="top"/>
    </xf>
    <xf numFmtId="1" fontId="32" fillId="0" borderId="12" xfId="1" quotePrefix="1" applyNumberFormat="1" applyFont="1" applyFill="1" applyBorder="1" applyAlignment="1">
      <alignment horizontal="center" vertical="top"/>
    </xf>
    <xf numFmtId="0" fontId="32" fillId="0" borderId="12" xfId="0" applyFont="1" applyBorder="1" applyAlignment="1">
      <alignment vertical="top" wrapText="1"/>
    </xf>
    <xf numFmtId="0" fontId="32" fillId="0" borderId="12" xfId="0" applyFont="1" applyBorder="1" applyAlignment="1">
      <alignment horizontal="left" vertical="top" wrapText="1"/>
    </xf>
    <xf numFmtId="2" fontId="22" fillId="0" borderId="12" xfId="1" applyNumberFormat="1" applyFont="1" applyFill="1" applyBorder="1" applyAlignment="1">
      <alignment horizontal="center" vertical="top"/>
    </xf>
    <xf numFmtId="0" fontId="30" fillId="0" borderId="12" xfId="0" applyFont="1" applyBorder="1" applyAlignment="1">
      <alignment vertical="top"/>
    </xf>
    <xf numFmtId="0" fontId="32" fillId="0" borderId="12" xfId="1" applyNumberFormat="1" applyFont="1" applyFill="1" applyBorder="1" applyAlignment="1">
      <alignment horizontal="left" vertical="top"/>
    </xf>
    <xf numFmtId="0" fontId="22" fillId="0" borderId="8" xfId="1" applyNumberFormat="1" applyFont="1" applyFill="1" applyBorder="1" applyAlignment="1">
      <alignment horizontal="center" vertical="top"/>
    </xf>
    <xf numFmtId="0" fontId="43" fillId="0" borderId="12" xfId="1" applyNumberFormat="1" applyFont="1" applyFill="1" applyBorder="1" applyAlignment="1">
      <alignment horizontal="justify" vertical="top"/>
    </xf>
    <xf numFmtId="0" fontId="22" fillId="0" borderId="12" xfId="1" applyNumberFormat="1" applyFont="1" applyFill="1" applyBorder="1" applyAlignment="1">
      <alignment horizontal="center" vertical="top"/>
    </xf>
    <xf numFmtId="43" fontId="22" fillId="0" borderId="12" xfId="1" applyFont="1" applyFill="1" applyBorder="1" applyAlignment="1">
      <alignment horizontal="center" vertical="top"/>
    </xf>
    <xf numFmtId="43" fontId="22" fillId="0" borderId="12" xfId="1" applyFont="1" applyFill="1" applyBorder="1" applyAlignment="1">
      <alignment vertical="top"/>
    </xf>
    <xf numFmtId="0" fontId="22" fillId="0" borderId="9" xfId="1" applyNumberFormat="1" applyFont="1" applyFill="1" applyBorder="1" applyAlignment="1">
      <alignment vertical="top"/>
    </xf>
    <xf numFmtId="43" fontId="32" fillId="0" borderId="1" xfId="1" applyFont="1" applyFill="1" applyBorder="1" applyAlignment="1">
      <alignment horizontal="center" vertical="top"/>
    </xf>
    <xf numFmtId="0" fontId="32" fillId="0" borderId="9" xfId="1" applyNumberFormat="1" applyFont="1" applyFill="1" applyBorder="1" applyAlignment="1">
      <alignment vertical="top"/>
    </xf>
    <xf numFmtId="43" fontId="39" fillId="0" borderId="0" xfId="1" applyFont="1" applyFill="1" applyAlignment="1">
      <alignment vertical="center"/>
    </xf>
    <xf numFmtId="1" fontId="32" fillId="0" borderId="8" xfId="1" quotePrefix="1" applyNumberFormat="1" applyFont="1" applyFill="1" applyBorder="1" applyAlignment="1">
      <alignment horizontal="center" vertical="center"/>
    </xf>
    <xf numFmtId="0" fontId="32" fillId="0" borderId="12" xfId="1" applyNumberFormat="1" applyFont="1" applyFill="1" applyBorder="1" applyAlignment="1">
      <alignment horizontal="justify" vertical="center"/>
    </xf>
    <xf numFmtId="43" fontId="32" fillId="0" borderId="12" xfId="1" applyFont="1" applyFill="1" applyBorder="1" applyAlignment="1">
      <alignment horizontal="center" vertical="center"/>
    </xf>
    <xf numFmtId="43" fontId="32" fillId="0" borderId="9" xfId="1" applyFont="1" applyFill="1" applyBorder="1" applyAlignment="1">
      <alignment vertical="center"/>
    </xf>
    <xf numFmtId="166" fontId="57" fillId="0" borderId="0" xfId="1" applyNumberFormat="1" applyFont="1" applyFill="1" applyAlignment="1">
      <alignment vertical="center"/>
    </xf>
    <xf numFmtId="178" fontId="57" fillId="0" borderId="0" xfId="1" applyNumberFormat="1" applyFont="1" applyFill="1" applyAlignment="1">
      <alignment vertical="center"/>
    </xf>
    <xf numFmtId="0" fontId="48" fillId="0" borderId="0" xfId="1" applyNumberFormat="1" applyFont="1" applyFill="1" applyBorder="1" applyAlignment="1">
      <alignment horizontal="justify" vertical="top"/>
    </xf>
    <xf numFmtId="43" fontId="32" fillId="0" borderId="14" xfId="1" applyFont="1" applyFill="1" applyBorder="1" applyAlignment="1">
      <alignment vertical="top"/>
    </xf>
    <xf numFmtId="43" fontId="22" fillId="0" borderId="14" xfId="1" applyFont="1" applyFill="1" applyBorder="1" applyAlignment="1">
      <alignment vertical="top"/>
    </xf>
    <xf numFmtId="43" fontId="38" fillId="0" borderId="11" xfId="1" applyFont="1" applyFill="1" applyBorder="1" applyAlignment="1">
      <alignment horizontal="right" vertical="top"/>
    </xf>
    <xf numFmtId="1" fontId="29" fillId="0" borderId="11" xfId="1" quotePrefix="1" applyNumberFormat="1" applyFont="1" applyFill="1" applyBorder="1" applyAlignment="1">
      <alignment horizontal="center"/>
    </xf>
    <xf numFmtId="0" fontId="32" fillId="0" borderId="11" xfId="1" applyNumberFormat="1" applyFont="1" applyFill="1" applyBorder="1" applyAlignment="1">
      <alignment horizontal="justify"/>
    </xf>
    <xf numFmtId="43" fontId="32" fillId="0" borderId="11" xfId="1" applyFont="1" applyFill="1" applyBorder="1" applyAlignment="1">
      <alignment horizontal="right"/>
    </xf>
    <xf numFmtId="43" fontId="32" fillId="0" borderId="2" xfId="1" applyFont="1" applyFill="1" applyBorder="1" applyAlignment="1"/>
    <xf numFmtId="169" fontId="32" fillId="0" borderId="0" xfId="1" applyNumberFormat="1" applyFont="1" applyFill="1" applyAlignment="1"/>
    <xf numFmtId="43" fontId="62" fillId="0" borderId="0" xfId="1" applyFont="1" applyFill="1" applyAlignment="1">
      <alignment vertical="top"/>
    </xf>
    <xf numFmtId="0" fontId="62" fillId="0" borderId="0" xfId="1" applyNumberFormat="1" applyFont="1" applyFill="1" applyAlignment="1">
      <alignment vertical="center"/>
    </xf>
    <xf numFmtId="43" fontId="63" fillId="0" borderId="0" xfId="36" quotePrefix="1" applyNumberFormat="1" applyFont="1" applyFill="1" applyAlignment="1" applyProtection="1">
      <alignment vertical="center"/>
    </xf>
    <xf numFmtId="43" fontId="64" fillId="3" borderId="0" xfId="1" applyFont="1" applyFill="1" applyAlignment="1">
      <alignment vertical="center"/>
    </xf>
    <xf numFmtId="166" fontId="22" fillId="0" borderId="7" xfId="1" quotePrefix="1" applyNumberFormat="1" applyFont="1" applyFill="1" applyBorder="1" applyAlignment="1">
      <alignment horizontal="center" vertical="center"/>
    </xf>
    <xf numFmtId="0" fontId="38" fillId="0" borderId="11" xfId="2" applyFont="1" applyBorder="1" applyAlignment="1">
      <alignment vertical="top" wrapText="1"/>
    </xf>
    <xf numFmtId="1" fontId="32" fillId="0" borderId="10" xfId="1" quotePrefix="1" applyNumberFormat="1" applyFont="1" applyFill="1" applyBorder="1" applyAlignment="1">
      <alignment horizontal="center" vertical="top"/>
    </xf>
    <xf numFmtId="166" fontId="22" fillId="0" borderId="11" xfId="1" quotePrefix="1" applyNumberFormat="1" applyFont="1" applyFill="1" applyBorder="1" applyAlignment="1">
      <alignment horizontal="center" vertical="top"/>
    </xf>
    <xf numFmtId="1" fontId="22" fillId="0" borderId="11" xfId="1" quotePrefix="1" applyNumberFormat="1" applyFont="1" applyFill="1" applyBorder="1" applyAlignment="1">
      <alignment horizontal="center" vertical="top"/>
    </xf>
    <xf numFmtId="1" fontId="32" fillId="0" borderId="11" xfId="1" quotePrefix="1" applyNumberFormat="1" applyFont="1" applyFill="1" applyBorder="1" applyAlignment="1">
      <alignment horizontal="right" vertical="top"/>
    </xf>
    <xf numFmtId="1" fontId="32" fillId="0" borderId="11" xfId="1" quotePrefix="1" applyNumberFormat="1" applyFont="1" applyFill="1" applyBorder="1" applyAlignment="1">
      <alignment horizontal="right" vertical="center"/>
    </xf>
    <xf numFmtId="166" fontId="32" fillId="0" borderId="11" xfId="1" applyNumberFormat="1" applyFont="1" applyFill="1" applyBorder="1" applyAlignment="1">
      <alignment horizontal="center" vertical="justify"/>
    </xf>
    <xf numFmtId="1" fontId="22" fillId="0" borderId="11" xfId="1" applyNumberFormat="1" applyFont="1" applyFill="1" applyBorder="1" applyAlignment="1">
      <alignment horizontal="center" vertical="justify"/>
    </xf>
    <xf numFmtId="1" fontId="39" fillId="0" borderId="11" xfId="1" quotePrefix="1" applyNumberFormat="1" applyFont="1" applyFill="1" applyBorder="1" applyAlignment="1">
      <alignment horizontal="center" vertical="top"/>
    </xf>
    <xf numFmtId="166" fontId="32" fillId="0" borderId="12" xfId="1" applyNumberFormat="1" applyFont="1" applyFill="1" applyBorder="1" applyAlignment="1">
      <alignment horizontal="center" vertical="top"/>
    </xf>
    <xf numFmtId="0" fontId="32" fillId="0" borderId="10" xfId="1" applyNumberFormat="1" applyFont="1" applyFill="1" applyBorder="1" applyAlignment="1">
      <alignment horizontal="justify" vertical="top"/>
    </xf>
    <xf numFmtId="0" fontId="32" fillId="0" borderId="12" xfId="1" applyNumberFormat="1" applyFont="1" applyFill="1" applyBorder="1" applyAlignment="1">
      <alignment vertical="top"/>
    </xf>
    <xf numFmtId="1" fontId="29" fillId="0" borderId="7" xfId="1" quotePrefix="1" applyNumberFormat="1" applyFont="1" applyFill="1" applyBorder="1" applyAlignment="1">
      <alignment horizontal="center" vertical="center"/>
    </xf>
    <xf numFmtId="1" fontId="29" fillId="0" borderId="8" xfId="1" quotePrefix="1" applyNumberFormat="1" applyFont="1" applyFill="1" applyBorder="1" applyAlignment="1">
      <alignment horizontal="center" vertical="center"/>
    </xf>
    <xf numFmtId="43" fontId="32" fillId="0" borderId="12" xfId="1" applyFont="1" applyFill="1" applyBorder="1" applyAlignment="1">
      <alignment horizontal="right" vertical="center"/>
    </xf>
    <xf numFmtId="43" fontId="38" fillId="0" borderId="0" xfId="1" applyFont="1" applyFill="1" applyBorder="1" applyAlignment="1">
      <alignment horizontal="center" vertical="top" wrapText="1"/>
    </xf>
    <xf numFmtId="1" fontId="38" fillId="0" borderId="12" xfId="1" applyNumberFormat="1" applyFont="1" applyFill="1" applyBorder="1" applyAlignment="1">
      <alignment horizontal="center" vertical="center"/>
    </xf>
    <xf numFmtId="43" fontId="38" fillId="0" borderId="12" xfId="1" applyFont="1" applyFill="1" applyBorder="1" applyAlignment="1">
      <alignment horizontal="center" vertical="center"/>
    </xf>
    <xf numFmtId="43" fontId="32" fillId="0" borderId="12" xfId="1" applyFont="1" applyFill="1" applyBorder="1" applyAlignment="1">
      <alignment vertical="center"/>
    </xf>
    <xf numFmtId="1" fontId="32" fillId="0" borderId="6" xfId="1" quotePrefix="1" applyNumberFormat="1" applyFont="1" applyFill="1" applyBorder="1" applyAlignment="1">
      <alignment horizontal="center" vertical="top"/>
    </xf>
    <xf numFmtId="43" fontId="32" fillId="5" borderId="10" xfId="1" applyFont="1" applyFill="1" applyBorder="1" applyAlignment="1">
      <alignment horizontal="center" vertical="top"/>
    </xf>
    <xf numFmtId="43" fontId="32" fillId="0" borderId="15" xfId="1" applyFont="1" applyFill="1" applyBorder="1" applyAlignment="1">
      <alignment vertical="top"/>
    </xf>
    <xf numFmtId="1" fontId="32" fillId="0" borderId="10" xfId="1" applyNumberFormat="1" applyFont="1" applyFill="1" applyBorder="1" applyAlignment="1">
      <alignment horizontal="center" vertical="top"/>
    </xf>
    <xf numFmtId="49" fontId="32" fillId="4" borderId="10" xfId="32" applyNumberFormat="1" applyFont="1" applyFill="1" applyBorder="1" applyAlignment="1">
      <alignment vertical="top"/>
    </xf>
    <xf numFmtId="43" fontId="32" fillId="0" borderId="0" xfId="1" applyFont="1" applyFill="1" applyBorder="1" applyAlignment="1">
      <alignment vertical="top" wrapText="1"/>
    </xf>
    <xf numFmtId="43" fontId="32" fillId="0" borderId="0" xfId="1" applyFont="1" applyFill="1" applyBorder="1" applyAlignment="1">
      <alignment vertical="center" wrapText="1"/>
    </xf>
    <xf numFmtId="166" fontId="65" fillId="4" borderId="20" xfId="1" applyNumberFormat="1" applyFont="1" applyFill="1" applyBorder="1" applyAlignment="1">
      <alignment horizontal="right" vertical="justify"/>
    </xf>
    <xf numFmtId="43" fontId="65" fillId="7" borderId="21" xfId="1" applyNumberFormat="1" applyFont="1" applyFill="1" applyBorder="1"/>
    <xf numFmtId="43" fontId="67" fillId="0" borderId="21" xfId="1" applyFont="1" applyFill="1" applyBorder="1" applyAlignment="1">
      <alignment horizontal="center"/>
    </xf>
    <xf numFmtId="43" fontId="68" fillId="0" borderId="22" xfId="1" applyFont="1" applyFill="1" applyBorder="1"/>
    <xf numFmtId="166" fontId="65" fillId="4" borderId="23" xfId="1" applyNumberFormat="1" applyFont="1" applyFill="1" applyBorder="1" applyAlignment="1">
      <alignment horizontal="right" vertical="justify"/>
    </xf>
    <xf numFmtId="43" fontId="65" fillId="7" borderId="24" xfId="1" applyNumberFormat="1" applyFont="1" applyFill="1" applyBorder="1"/>
    <xf numFmtId="43" fontId="68" fillId="0" borderId="24" xfId="1" applyFont="1" applyFill="1" applyBorder="1" applyAlignment="1">
      <alignment horizontal="center"/>
    </xf>
    <xf numFmtId="43" fontId="68" fillId="0" borderId="25" xfId="1" applyFont="1" applyFill="1" applyBorder="1"/>
    <xf numFmtId="166" fontId="69" fillId="4" borderId="23" xfId="1" applyNumberFormat="1" applyFont="1" applyFill="1" applyBorder="1" applyAlignment="1">
      <alignment horizontal="right" vertical="justify"/>
    </xf>
    <xf numFmtId="43" fontId="71" fillId="0" borderId="24" xfId="1" applyNumberFormat="1" applyFont="1" applyFill="1" applyBorder="1"/>
    <xf numFmtId="43" fontId="1" fillId="0" borderId="24" xfId="1" applyFont="1" applyFill="1" applyBorder="1" applyAlignment="1">
      <alignment horizontal="center"/>
    </xf>
    <xf numFmtId="43" fontId="1" fillId="0" borderId="25" xfId="1" applyFont="1" applyFill="1" applyBorder="1"/>
    <xf numFmtId="166" fontId="71" fillId="4" borderId="23" xfId="1" applyNumberFormat="1" applyFont="1" applyFill="1" applyBorder="1" applyAlignment="1">
      <alignment horizontal="right" vertical="justify"/>
    </xf>
    <xf numFmtId="166" fontId="72" fillId="4" borderId="7" xfId="1" applyNumberFormat="1" applyFont="1" applyFill="1" applyBorder="1" applyAlignment="1">
      <alignment horizontal="right" vertical="justify"/>
    </xf>
    <xf numFmtId="167" fontId="6" fillId="4" borderId="7" xfId="1" applyNumberFormat="1" applyFont="1" applyFill="1" applyBorder="1" applyAlignment="1">
      <alignment horizontal="right" vertical="justify"/>
    </xf>
    <xf numFmtId="43" fontId="6" fillId="0" borderId="24" xfId="1" applyFont="1" applyFill="1" applyBorder="1" applyAlignment="1"/>
    <xf numFmtId="43" fontId="73" fillId="0" borderId="24" xfId="1" applyNumberFormat="1" applyFont="1" applyFill="1" applyBorder="1" applyAlignment="1"/>
    <xf numFmtId="0" fontId="5" fillId="0" borderId="0" xfId="0" applyFont="1"/>
    <xf numFmtId="166" fontId="74" fillId="4" borderId="7" xfId="1" applyNumberFormat="1" applyFont="1" applyFill="1" applyBorder="1" applyAlignment="1">
      <alignment horizontal="right" vertical="justify"/>
    </xf>
    <xf numFmtId="43" fontId="74" fillId="0" borderId="26" xfId="1" quotePrefix="1" applyFont="1" applyFill="1" applyBorder="1" applyAlignment="1">
      <alignment horizontal="left"/>
    </xf>
    <xf numFmtId="43" fontId="73" fillId="0" borderId="24" xfId="1" applyNumberFormat="1" applyFont="1" applyFill="1" applyBorder="1" applyAlignment="1">
      <alignment horizontal="center"/>
    </xf>
    <xf numFmtId="43" fontId="76" fillId="0" borderId="24" xfId="1" applyFont="1" applyFill="1" applyBorder="1" applyAlignment="1">
      <alignment horizontal="center"/>
    </xf>
    <xf numFmtId="166" fontId="73" fillId="4" borderId="7" xfId="1" applyNumberFormat="1" applyFont="1" applyFill="1" applyBorder="1" applyAlignment="1">
      <alignment horizontal="right" vertical="justify"/>
    </xf>
    <xf numFmtId="43" fontId="76" fillId="0" borderId="24" xfId="1" applyFont="1" applyFill="1" applyBorder="1"/>
    <xf numFmtId="166" fontId="78" fillId="7" borderId="27" xfId="1" applyNumberFormat="1" applyFont="1" applyFill="1" applyBorder="1" applyAlignment="1">
      <alignment horizontal="right" vertical="justify"/>
    </xf>
    <xf numFmtId="167" fontId="78" fillId="7" borderId="27" xfId="1" applyNumberFormat="1" applyFont="1" applyFill="1" applyBorder="1" applyAlignment="1">
      <alignment horizontal="right" vertical="justify"/>
    </xf>
    <xf numFmtId="166" fontId="79" fillId="7" borderId="27" xfId="1" applyNumberFormat="1" applyFont="1" applyFill="1" applyBorder="1" applyAlignment="1">
      <alignment horizontal="right" vertical="top"/>
    </xf>
    <xf numFmtId="43" fontId="79" fillId="7" borderId="27" xfId="1" applyFont="1" applyFill="1" applyBorder="1" applyAlignment="1">
      <alignment horizontal="right" vertical="top" wrapText="1"/>
    </xf>
    <xf numFmtId="40" fontId="76" fillId="0" borderId="25" xfId="1" applyNumberFormat="1" applyFont="1" applyFill="1" applyBorder="1"/>
    <xf numFmtId="167" fontId="78" fillId="0" borderId="27" xfId="1" applyNumberFormat="1" applyFont="1" applyBorder="1" applyAlignment="1">
      <alignment horizontal="right" vertical="center"/>
    </xf>
    <xf numFmtId="167" fontId="78" fillId="0" borderId="27" xfId="1" applyNumberFormat="1" applyFont="1" applyFill="1" applyBorder="1" applyAlignment="1">
      <alignment horizontal="right" vertical="justify"/>
    </xf>
    <xf numFmtId="43" fontId="35" fillId="0" borderId="0" xfId="36" quotePrefix="1" applyNumberFormat="1" applyFill="1" applyAlignment="1" applyProtection="1">
      <alignment vertical="center"/>
    </xf>
    <xf numFmtId="0" fontId="38" fillId="0" borderId="7" xfId="0" applyNumberFormat="1" applyFont="1" applyFill="1" applyBorder="1" applyAlignment="1">
      <alignment horizontal="left" vertical="top" wrapText="1"/>
    </xf>
    <xf numFmtId="0" fontId="73" fillId="0" borderId="26" xfId="1" applyNumberFormat="1" applyFont="1" applyFill="1" applyBorder="1" applyAlignment="1">
      <alignment horizontal="left" vertical="top" wrapText="1"/>
    </xf>
    <xf numFmtId="0" fontId="75" fillId="0" borderId="26" xfId="1" applyNumberFormat="1" applyFont="1" applyFill="1" applyBorder="1" applyAlignment="1">
      <alignment horizontal="justify"/>
    </xf>
    <xf numFmtId="43" fontId="66" fillId="4" borderId="28" xfId="1" applyFont="1" applyFill="1" applyBorder="1" applyAlignment="1">
      <alignment horizontal="center"/>
    </xf>
    <xf numFmtId="43" fontId="66" fillId="4" borderId="26" xfId="1" applyFont="1" applyFill="1" applyBorder="1" applyAlignment="1">
      <alignment horizontal="centerContinuous"/>
    </xf>
    <xf numFmtId="0" fontId="70" fillId="0" borderId="26" xfId="1" applyNumberFormat="1" applyFont="1" applyFill="1" applyBorder="1" applyAlignment="1">
      <alignment horizontal="justify"/>
    </xf>
    <xf numFmtId="0" fontId="69" fillId="0" borderId="26" xfId="1" applyNumberFormat="1" applyFont="1" applyFill="1" applyBorder="1" applyAlignment="1">
      <alignment horizontal="justify"/>
    </xf>
    <xf numFmtId="43" fontId="75" fillId="0" borderId="26" xfId="1" applyFont="1" applyFill="1" applyBorder="1" applyAlignment="1">
      <alignment horizontal="centerContinuous"/>
    </xf>
    <xf numFmtId="43" fontId="73" fillId="0" borderId="26" xfId="1" applyFont="1" applyFill="1" applyBorder="1" applyAlignment="1">
      <alignment horizontal="justify"/>
    </xf>
    <xf numFmtId="43" fontId="78" fillId="0" borderId="29" xfId="1" applyFont="1" applyFill="1" applyBorder="1" applyAlignment="1">
      <alignment horizontal="justify" wrapText="1"/>
    </xf>
    <xf numFmtId="43" fontId="78" fillId="0" borderId="29" xfId="1" applyFont="1" applyFill="1" applyBorder="1" applyAlignment="1">
      <alignment horizontal="justify" vertical="top" wrapText="1"/>
    </xf>
    <xf numFmtId="43" fontId="80" fillId="0" borderId="29" xfId="1" applyFont="1" applyFill="1" applyBorder="1" applyAlignment="1">
      <alignment horizontal="left" wrapText="1"/>
    </xf>
    <xf numFmtId="43" fontId="65" fillId="7" borderId="20" xfId="1" applyFont="1" applyFill="1" applyBorder="1" applyAlignment="1">
      <alignment horizontal="center"/>
    </xf>
    <xf numFmtId="43" fontId="65" fillId="7" borderId="23" xfId="1" applyFont="1" applyFill="1" applyBorder="1" applyAlignment="1">
      <alignment horizontal="center"/>
    </xf>
    <xf numFmtId="43" fontId="71" fillId="0" borderId="23" xfId="1" applyFont="1" applyFill="1" applyBorder="1" applyAlignment="1">
      <alignment horizontal="center"/>
    </xf>
    <xf numFmtId="43" fontId="73" fillId="0" borderId="23" xfId="1" applyFont="1" applyFill="1" applyBorder="1" applyAlignment="1">
      <alignment horizontal="center"/>
    </xf>
    <xf numFmtId="43" fontId="74" fillId="0" borderId="23" xfId="1" applyFont="1" applyFill="1" applyBorder="1" applyAlignment="1">
      <alignment horizontal="center"/>
    </xf>
    <xf numFmtId="43" fontId="74" fillId="0" borderId="24" xfId="1" applyNumberFormat="1" applyFont="1" applyFill="1" applyBorder="1"/>
    <xf numFmtId="43" fontId="67" fillId="0" borderId="24" xfId="1" applyFont="1" applyFill="1" applyBorder="1"/>
    <xf numFmtId="40" fontId="77" fillId="0" borderId="25" xfId="1" applyNumberFormat="1" applyFont="1" applyFill="1" applyBorder="1" applyAlignment="1">
      <alignment horizontal="center"/>
    </xf>
    <xf numFmtId="43" fontId="78" fillId="0" borderId="23" xfId="1" applyFont="1" applyFill="1" applyBorder="1" applyAlignment="1">
      <alignment horizontal="right"/>
    </xf>
    <xf numFmtId="179" fontId="78" fillId="0" borderId="24" xfId="1" applyNumberFormat="1" applyFont="1" applyFill="1" applyBorder="1" applyAlignment="1">
      <alignment horizontal="center"/>
    </xf>
    <xf numFmtId="43" fontId="78" fillId="0" borderId="23" xfId="1" applyFont="1" applyFill="1" applyBorder="1"/>
    <xf numFmtId="43" fontId="78" fillId="0" borderId="24" xfId="1" applyFont="1" applyFill="1" applyBorder="1"/>
    <xf numFmtId="43" fontId="78" fillId="0" borderId="24" xfId="1" applyFont="1" applyFill="1" applyBorder="1" applyAlignment="1">
      <alignment horizontal="center"/>
    </xf>
    <xf numFmtId="43" fontId="78" fillId="0" borderId="23" xfId="1" applyFont="1" applyFill="1" applyBorder="1" applyAlignment="1">
      <alignment horizontal="center"/>
    </xf>
    <xf numFmtId="43" fontId="73" fillId="0" borderId="30" xfId="1" applyFont="1" applyFill="1" applyBorder="1" applyAlignment="1">
      <alignment horizontal="center"/>
    </xf>
    <xf numFmtId="43" fontId="73" fillId="0" borderId="31" xfId="1" applyNumberFormat="1" applyFont="1" applyFill="1" applyBorder="1" applyAlignment="1">
      <alignment horizontal="center"/>
    </xf>
    <xf numFmtId="43" fontId="73" fillId="0" borderId="31" xfId="1" applyFont="1" applyFill="1" applyBorder="1"/>
    <xf numFmtId="40" fontId="73" fillId="0" borderId="32" xfId="1" applyNumberFormat="1" applyFont="1" applyFill="1" applyBorder="1"/>
    <xf numFmtId="43" fontId="22" fillId="2" borderId="33" xfId="1" applyFont="1" applyFill="1" applyBorder="1" applyAlignment="1">
      <alignment horizontal="center" vertical="center"/>
    </xf>
    <xf numFmtId="43" fontId="22" fillId="2" borderId="34" xfId="1" applyFont="1" applyFill="1" applyBorder="1" applyAlignment="1">
      <alignment horizontal="right" vertical="center"/>
    </xf>
    <xf numFmtId="43" fontId="22" fillId="2" borderId="34" xfId="1" applyFont="1" applyFill="1" applyBorder="1" applyAlignment="1">
      <alignment vertical="center"/>
    </xf>
    <xf numFmtId="43" fontId="22" fillId="2" borderId="35" xfId="1" applyFont="1" applyFill="1" applyBorder="1" applyAlignment="1">
      <alignment vertical="center"/>
    </xf>
    <xf numFmtId="0" fontId="22" fillId="0" borderId="0" xfId="2" applyFont="1" applyAlignment="1">
      <alignment horizontal="left" vertical="center"/>
    </xf>
    <xf numFmtId="0" fontId="28" fillId="0" borderId="0" xfId="2" applyFont="1" applyBorder="1" applyAlignment="1">
      <alignment horizontal="center" vertical="center" wrapText="1"/>
    </xf>
    <xf numFmtId="0" fontId="21" fillId="0" borderId="0" xfId="2" applyFont="1" applyBorder="1" applyAlignment="1">
      <alignment horizontal="center" wrapText="1"/>
    </xf>
    <xf numFmtId="0" fontId="18" fillId="0" borderId="0" xfId="2" applyFont="1" applyBorder="1" applyAlignment="1">
      <alignment horizontal="center" vertical="center"/>
    </xf>
    <xf numFmtId="0" fontId="21" fillId="0" borderId="0" xfId="2" applyFont="1" applyAlignment="1">
      <alignment horizontal="center" vertical="center"/>
    </xf>
    <xf numFmtId="166" fontId="24" fillId="0" borderId="0" xfId="1" applyNumberFormat="1" applyFont="1" applyFill="1" applyAlignment="1">
      <alignment horizontal="center" vertical="center" wrapText="1"/>
    </xf>
    <xf numFmtId="0" fontId="21" fillId="0" borderId="0" xfId="2" applyFont="1" applyBorder="1" applyAlignment="1">
      <alignment horizontal="center" vertical="center" wrapText="1"/>
    </xf>
    <xf numFmtId="0" fontId="27" fillId="0" borderId="0" xfId="2" applyFont="1" applyAlignment="1">
      <alignment horizontal="center" vertical="top"/>
    </xf>
    <xf numFmtId="166" fontId="49" fillId="0" borderId="0" xfId="1" applyNumberFormat="1" applyFont="1" applyFill="1" applyAlignment="1">
      <alignment horizontal="center" vertical="center" wrapText="1"/>
    </xf>
    <xf numFmtId="166" fontId="30" fillId="0" borderId="0" xfId="1" applyNumberFormat="1" applyFont="1" applyFill="1" applyAlignment="1">
      <alignment horizontal="center" vertical="center"/>
    </xf>
    <xf numFmtId="0" fontId="22" fillId="2" borderId="4" xfId="1" applyNumberFormat="1" applyFont="1" applyFill="1" applyBorder="1" applyAlignment="1">
      <alignment horizontal="center" vertical="center" wrapText="1"/>
    </xf>
    <xf numFmtId="0" fontId="22" fillId="2" borderId="13" xfId="1" applyNumberFormat="1" applyFont="1" applyFill="1" applyBorder="1" applyAlignment="1">
      <alignment horizontal="center" vertical="center" wrapText="1"/>
    </xf>
    <xf numFmtId="0" fontId="22" fillId="2" borderId="5" xfId="1" applyNumberFormat="1" applyFont="1" applyFill="1" applyBorder="1" applyAlignment="1">
      <alignment horizontal="center" vertical="center" wrapText="1"/>
    </xf>
    <xf numFmtId="43" fontId="32" fillId="0" borderId="16" xfId="1" applyFont="1" applyFill="1" applyBorder="1" applyAlignment="1">
      <alignment horizontal="center" vertical="center"/>
    </xf>
    <xf numFmtId="43" fontId="32" fillId="0" borderId="18" xfId="1" applyFont="1" applyFill="1" applyBorder="1" applyAlignment="1">
      <alignment horizontal="center" vertical="center"/>
    </xf>
    <xf numFmtId="43" fontId="32" fillId="0" borderId="19" xfId="1" applyFont="1" applyFill="1" applyBorder="1" applyAlignment="1">
      <alignment horizontal="center" vertical="center"/>
    </xf>
    <xf numFmtId="43" fontId="22" fillId="3" borderId="4" xfId="1" applyFont="1" applyFill="1" applyBorder="1" applyAlignment="1">
      <alignment horizontal="center" vertical="center"/>
    </xf>
    <xf numFmtId="43" fontId="22" fillId="3" borderId="13" xfId="1" applyFont="1" applyFill="1" applyBorder="1" applyAlignment="1">
      <alignment horizontal="center" vertical="center"/>
    </xf>
    <xf numFmtId="43" fontId="22" fillId="3" borderId="5" xfId="1" applyFont="1" applyFill="1" applyBorder="1" applyAlignment="1">
      <alignment horizontal="center" vertical="center"/>
    </xf>
    <xf numFmtId="43" fontId="53" fillId="0" borderId="7" xfId="36" quotePrefix="1" applyNumberFormat="1" applyFont="1" applyFill="1" applyBorder="1" applyAlignment="1" applyProtection="1">
      <alignment horizontal="center" vertical="center"/>
    </xf>
    <xf numFmtId="43" fontId="53" fillId="0" borderId="0" xfId="36" quotePrefix="1" applyNumberFormat="1" applyFont="1" applyFill="1" applyAlignment="1" applyProtection="1">
      <alignment horizontal="center" vertical="center"/>
    </xf>
    <xf numFmtId="43" fontId="29" fillId="0" borderId="8" xfId="1" applyFont="1" applyFill="1" applyBorder="1" applyAlignment="1">
      <alignment horizontal="center" vertical="top"/>
    </xf>
    <xf numFmtId="43" fontId="29" fillId="0" borderId="1" xfId="1" applyFont="1" applyFill="1" applyBorder="1" applyAlignment="1">
      <alignment horizontal="center" vertical="top"/>
    </xf>
    <xf numFmtId="43" fontId="29" fillId="0" borderId="9" xfId="1" applyFont="1" applyFill="1" applyBorder="1" applyAlignment="1">
      <alignment horizontal="center" vertical="top"/>
    </xf>
    <xf numFmtId="43" fontId="33" fillId="0" borderId="6" xfId="1" applyFont="1" applyFill="1" applyBorder="1" applyAlignment="1">
      <alignment horizontal="center" vertical="top"/>
    </xf>
    <xf numFmtId="43" fontId="33" fillId="0" borderId="14" xfId="1" applyFont="1" applyFill="1" applyBorder="1" applyAlignment="1">
      <alignment horizontal="center" vertical="top"/>
    </xf>
    <xf numFmtId="43" fontId="33" fillId="0" borderId="15" xfId="1" applyFont="1" applyFill="1" applyBorder="1" applyAlignment="1">
      <alignment horizontal="center" vertical="top"/>
    </xf>
    <xf numFmtId="166" fontId="57" fillId="0" borderId="0" xfId="1" applyNumberFormat="1" applyFont="1" applyFill="1" applyAlignment="1">
      <alignment horizontal="center" vertical="center"/>
    </xf>
    <xf numFmtId="43" fontId="32" fillId="0" borderId="7" xfId="1" applyFont="1" applyFill="1" applyBorder="1" applyAlignment="1">
      <alignment horizontal="center" vertical="top" wrapText="1"/>
    </xf>
    <xf numFmtId="0" fontId="32" fillId="0" borderId="0" xfId="1" applyNumberFormat="1" applyFont="1" applyFill="1" applyAlignment="1">
      <alignment horizontal="center" vertical="top" wrapText="1"/>
    </xf>
    <xf numFmtId="44" fontId="22" fillId="0" borderId="0" xfId="1" applyNumberFormat="1" applyFont="1" applyFill="1" applyBorder="1" applyAlignment="1">
      <alignment horizontal="center" vertical="top" wrapText="1"/>
    </xf>
    <xf numFmtId="43" fontId="38" fillId="0" borderId="7" xfId="1" applyFont="1" applyFill="1" applyBorder="1" applyAlignment="1">
      <alignment horizontal="center" vertical="top" wrapText="1"/>
    </xf>
    <xf numFmtId="0" fontId="32" fillId="0" borderId="11" xfId="0" applyFont="1" applyBorder="1" applyAlignment="1">
      <alignment horizontal="left" vertical="top" wrapText="1"/>
    </xf>
  </cellXfs>
  <cellStyles count="40">
    <cellStyle name="??" xfId="7" xr:uid="{00000000-0005-0000-0000-000000000000}"/>
    <cellStyle name="?? [0.00]_laroux" xfId="8" xr:uid="{00000000-0005-0000-0000-000001000000}"/>
    <cellStyle name="???? [0.00]_laroux" xfId="9" xr:uid="{00000000-0005-0000-0000-000002000000}"/>
    <cellStyle name="????_laroux" xfId="10" xr:uid="{00000000-0005-0000-0000-000003000000}"/>
    <cellStyle name="??_??" xfId="11" xr:uid="{00000000-0005-0000-0000-000004000000}"/>
    <cellStyle name="©öe¨¬¨¢A©÷_¡¾aA¢¬" xfId="12" xr:uid="{00000000-0005-0000-0000-000005000000}"/>
    <cellStyle name="•W_Electrical" xfId="13" xr:uid="{00000000-0005-0000-0000-000006000000}"/>
    <cellStyle name="A¨­¢¬¢Ò [0]_¡¾aA¢¬" xfId="14" xr:uid="{00000000-0005-0000-0000-000007000000}"/>
    <cellStyle name="A¨­¢¬¢Ò_¡¾aA¢¬" xfId="15" xr:uid="{00000000-0005-0000-0000-000008000000}"/>
    <cellStyle name="AeE¡© [0]_¡¾aA¢¬" xfId="16" xr:uid="{00000000-0005-0000-0000-000009000000}"/>
    <cellStyle name="AeE¡©_¡¾aA¢¬" xfId="17" xr:uid="{00000000-0005-0000-0000-00000A000000}"/>
    <cellStyle name="C¡ÍA¨ª_¡ÆeE©ö" xfId="18" xr:uid="{00000000-0005-0000-0000-00000B000000}"/>
    <cellStyle name="Comma" xfId="1" builtinId="3"/>
    <cellStyle name="Comma 2" xfId="33" xr:uid="{00000000-0005-0000-0000-00000D000000}"/>
    <cellStyle name="Comma 3" xfId="38" xr:uid="{00000000-0005-0000-0000-00000E000000}"/>
    <cellStyle name="Comma_BOQPRE~1" xfId="32" xr:uid="{00000000-0005-0000-0000-00000F000000}"/>
    <cellStyle name="DESCRIPTION" xfId="19" xr:uid="{00000000-0005-0000-0000-000010000000}"/>
    <cellStyle name="HEADDING SUB" xfId="20" xr:uid="{00000000-0005-0000-0000-000011000000}"/>
    <cellStyle name="HEADER1" xfId="21" xr:uid="{00000000-0005-0000-0000-000012000000}"/>
    <cellStyle name="Header2" xfId="22" xr:uid="{00000000-0005-0000-0000-000013000000}"/>
    <cellStyle name="Hyperlink" xfId="36" builtinId="8"/>
    <cellStyle name="ITEM" xfId="23" xr:uid="{00000000-0005-0000-0000-000015000000}"/>
    <cellStyle name="Normal" xfId="0" builtinId="0"/>
    <cellStyle name="Normal 11" xfId="4" xr:uid="{00000000-0005-0000-0000-000017000000}"/>
    <cellStyle name="Normal 2" xfId="2" xr:uid="{00000000-0005-0000-0000-000018000000}"/>
    <cellStyle name="Normal 2 2" xfId="31" xr:uid="{00000000-0005-0000-0000-000019000000}"/>
    <cellStyle name="Normal 2 3" xfId="5" xr:uid="{00000000-0005-0000-0000-00001A000000}"/>
    <cellStyle name="Normal 3" xfId="34" xr:uid="{00000000-0005-0000-0000-00001B000000}"/>
    <cellStyle name="Normal 3 2" xfId="35" xr:uid="{00000000-0005-0000-0000-00001C000000}"/>
    <cellStyle name="Normal 4" xfId="37" xr:uid="{00000000-0005-0000-0000-00001D000000}"/>
    <cellStyle name="Normal 4 2" xfId="6" xr:uid="{00000000-0005-0000-0000-00001E000000}"/>
    <cellStyle name="Percent 2" xfId="3" xr:uid="{00000000-0005-0000-0000-00001F000000}"/>
    <cellStyle name="Percent 3" xfId="39" xr:uid="{00000000-0005-0000-0000-000020000000}"/>
    <cellStyle name="TOTALS" xfId="24" xr:uid="{00000000-0005-0000-0000-000021000000}"/>
    <cellStyle name="units" xfId="25" xr:uid="{00000000-0005-0000-0000-000022000000}"/>
    <cellStyle name="桁区切り [0.00]_laroux" xfId="26" xr:uid="{00000000-0005-0000-0000-000023000000}"/>
    <cellStyle name="桁区切り_laroux" xfId="27" xr:uid="{00000000-0005-0000-0000-000024000000}"/>
    <cellStyle name="標準_94物件" xfId="28" xr:uid="{00000000-0005-0000-0000-000025000000}"/>
    <cellStyle name="通貨 [0.00]_laroux" xfId="29" xr:uid="{00000000-0005-0000-0000-000026000000}"/>
    <cellStyle name="通貨_laroux" xfId="30" xr:uid="{00000000-0005-0000-0000-00002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476250</xdr:colOff>
      <xdr:row>41</xdr:row>
      <xdr:rowOff>76200</xdr:rowOff>
    </xdr:from>
    <xdr:to>
      <xdr:col>11</xdr:col>
      <xdr:colOff>204108</xdr:colOff>
      <xdr:row>49</xdr:row>
      <xdr:rowOff>4989</xdr:rowOff>
    </xdr:to>
    <xdr:pic>
      <xdr:nvPicPr>
        <xdr:cNvPr id="2" name="Picture 1" descr="Gedor Consulting LOGO 120314.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5962650" y="6715125"/>
          <a:ext cx="947058" cy="1224189"/>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a:solidFill>
            <a:schemeClr val="bg1"/>
          </a:solidFill>
        </a:ln>
      </a:spPr>
      <a:bodyPr rtlCol="0" anchor="ctr"/>
      <a:lstStyle>
        <a:defPPr algn="ctr">
          <a:defRPr sz="1600" b="0" cap="none" spc="50">
            <a:ln w="13500">
              <a:solidFill>
                <a:schemeClr val="accent1">
                  <a:shade val="2500"/>
                  <a:alpha val="6500"/>
                </a:schemeClr>
              </a:solidFill>
              <a:prstDash val="solid"/>
            </a:ln>
            <a:solidFill>
              <a:schemeClr val="accent1">
                <a:tint val="3000"/>
                <a:alpha val="95000"/>
              </a:schemeClr>
            </a:solidFill>
            <a:effectLst>
              <a:innerShdw blurRad="50900" dist="38500" dir="13500000">
                <a:srgbClr val="000000">
                  <a:alpha val="60000"/>
                </a:srgbClr>
              </a:innerShdw>
            </a:effectLst>
            <a:latin typeface="Garamond" pitchFamily="18" charset="0"/>
          </a:defRPr>
        </a:defPPr>
      </a:lstStyle>
      <a:style>
        <a:lnRef idx="2">
          <a:schemeClr val="dk1"/>
        </a:lnRef>
        <a:fillRef idx="1">
          <a:schemeClr val="lt1"/>
        </a:fillRef>
        <a:effectRef idx="0">
          <a:schemeClr val="dk1"/>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5:M29"/>
  <sheetViews>
    <sheetView view="pageBreakPreview" zoomScaleSheetLayoutView="100" workbookViewId="0">
      <selection activeCell="A28" sqref="A28:L28"/>
    </sheetView>
  </sheetViews>
  <sheetFormatPr defaultRowHeight="12.75"/>
  <cols>
    <col min="1" max="10" width="9.140625" style="2"/>
    <col min="11" max="11" width="13.85546875" style="2" customWidth="1"/>
    <col min="12" max="12" width="4.85546875" style="2" customWidth="1"/>
    <col min="13" max="16384" width="9.140625" style="2"/>
  </cols>
  <sheetData>
    <row r="5" spans="1:13" ht="24.95" customHeight="1">
      <c r="A5" s="482" t="s">
        <v>189</v>
      </c>
      <c r="B5" s="482"/>
      <c r="C5" s="482"/>
      <c r="D5" s="482"/>
      <c r="E5" s="482"/>
      <c r="F5" s="482"/>
      <c r="G5" s="482"/>
      <c r="H5" s="482"/>
      <c r="I5" s="482"/>
      <c r="J5" s="482"/>
      <c r="K5" s="482"/>
      <c r="L5" s="482"/>
      <c r="M5" s="1"/>
    </row>
    <row r="6" spans="1:13" ht="20.100000000000001" customHeight="1">
      <c r="A6" s="483"/>
      <c r="B6" s="483"/>
      <c r="C6" s="483"/>
      <c r="D6" s="483"/>
      <c r="E6" s="483"/>
      <c r="F6" s="483"/>
      <c r="G6" s="483"/>
      <c r="H6" s="483"/>
      <c r="I6" s="483"/>
      <c r="J6" s="483"/>
      <c r="K6" s="483"/>
      <c r="L6" s="483"/>
    </row>
    <row r="7" spans="1:13" ht="23.1" customHeight="1">
      <c r="A7" s="482"/>
      <c r="B7" s="482"/>
      <c r="C7" s="482"/>
      <c r="D7" s="482"/>
      <c r="E7" s="482"/>
      <c r="F7" s="482"/>
      <c r="G7" s="482"/>
      <c r="H7" s="482"/>
      <c r="I7" s="482"/>
      <c r="J7" s="482"/>
      <c r="K7" s="482"/>
      <c r="L7" s="482"/>
    </row>
    <row r="18" spans="1:13" ht="24.75" customHeight="1">
      <c r="A18" s="479" t="s">
        <v>199</v>
      </c>
      <c r="B18" s="479"/>
      <c r="C18" s="479"/>
      <c r="D18" s="479"/>
      <c r="E18" s="479"/>
      <c r="F18" s="479"/>
      <c r="G18" s="479"/>
      <c r="H18" s="479"/>
      <c r="I18" s="479"/>
      <c r="J18" s="479"/>
      <c r="K18" s="479"/>
      <c r="L18" s="479"/>
      <c r="M18" s="3"/>
    </row>
    <row r="19" spans="1:13" s="5" customFormat="1" ht="90.75" customHeight="1">
      <c r="A19" s="484" t="str">
        <f>+'BOQ Summary'!A2:E2</f>
        <v>Construction of 3 Storey Court Complex Building at Hithadhoo - Atoll of Addu , Maldives. For the Client of Department Of Judicial Administration.</v>
      </c>
      <c r="B19" s="484"/>
      <c r="C19" s="484"/>
      <c r="D19" s="484"/>
      <c r="E19" s="484"/>
      <c r="F19" s="484"/>
      <c r="G19" s="484"/>
      <c r="H19" s="484"/>
      <c r="I19" s="484"/>
      <c r="J19" s="484"/>
      <c r="K19" s="484"/>
      <c r="L19" s="484"/>
      <c r="M19" s="4"/>
    </row>
    <row r="20" spans="1:13" ht="24.95" customHeight="1">
      <c r="A20" s="485"/>
      <c r="B20" s="485"/>
      <c r="C20" s="485"/>
      <c r="D20" s="485"/>
      <c r="E20" s="485"/>
      <c r="F20" s="485"/>
      <c r="G20" s="485"/>
      <c r="H20" s="485"/>
      <c r="I20" s="485"/>
      <c r="J20" s="6"/>
      <c r="K20" s="6"/>
      <c r="L20" s="6"/>
      <c r="M20" s="6"/>
    </row>
    <row r="21" spans="1:13" ht="19.5" customHeight="1">
      <c r="A21" s="486"/>
      <c r="B21" s="486"/>
      <c r="C21" s="486"/>
      <c r="D21" s="486"/>
      <c r="E21" s="486"/>
      <c r="F21" s="486"/>
      <c r="G21" s="486"/>
      <c r="H21" s="486"/>
      <c r="I21" s="486"/>
    </row>
    <row r="22" spans="1:13" ht="19.5" customHeight="1">
      <c r="A22" s="7"/>
      <c r="B22" s="7"/>
      <c r="C22" s="7"/>
      <c r="D22" s="7"/>
      <c r="E22" s="7"/>
      <c r="F22" s="7"/>
      <c r="G22" s="7"/>
      <c r="H22" s="7"/>
      <c r="I22" s="7"/>
    </row>
    <row r="23" spans="1:13" ht="19.5" customHeight="1">
      <c r="A23" s="7"/>
      <c r="B23" s="7"/>
      <c r="C23" s="7"/>
      <c r="D23" s="7"/>
      <c r="E23" s="7"/>
      <c r="F23" s="7"/>
      <c r="G23" s="7"/>
      <c r="H23" s="7"/>
      <c r="I23" s="7"/>
    </row>
    <row r="24" spans="1:13" ht="19.5" customHeight="1">
      <c r="A24" s="7"/>
      <c r="B24" s="7"/>
      <c r="C24" s="7"/>
      <c r="D24" s="7"/>
      <c r="E24" s="7"/>
      <c r="F24" s="7"/>
      <c r="G24" s="7"/>
      <c r="H24" s="7"/>
      <c r="I24" s="7"/>
    </row>
    <row r="25" spans="1:13" ht="19.5" customHeight="1">
      <c r="A25" s="7"/>
      <c r="B25" s="7"/>
      <c r="C25" s="7"/>
      <c r="D25" s="7"/>
      <c r="E25" s="7"/>
      <c r="F25" s="7"/>
      <c r="G25" s="7"/>
      <c r="H25" s="7"/>
      <c r="I25" s="7"/>
    </row>
    <row r="27" spans="1:13" ht="24.75" customHeight="1">
      <c r="A27" s="479" t="s">
        <v>200</v>
      </c>
      <c r="B27" s="479"/>
      <c r="C27" s="479"/>
      <c r="D27" s="479"/>
      <c r="E27" s="479"/>
      <c r="F27" s="479"/>
      <c r="G27" s="479"/>
      <c r="H27" s="479"/>
      <c r="I27" s="479"/>
      <c r="J27" s="3"/>
      <c r="K27" s="3"/>
      <c r="L27" s="3"/>
      <c r="M27" s="3"/>
    </row>
    <row r="28" spans="1:13" ht="108" customHeight="1">
      <c r="A28" s="480" t="s">
        <v>400</v>
      </c>
      <c r="B28" s="480"/>
      <c r="C28" s="480"/>
      <c r="D28" s="480"/>
      <c r="E28" s="480"/>
      <c r="F28" s="480"/>
      <c r="G28" s="480"/>
      <c r="H28" s="480"/>
      <c r="I28" s="480"/>
      <c r="J28" s="480"/>
      <c r="K28" s="480"/>
      <c r="L28" s="480"/>
      <c r="M28" s="6"/>
    </row>
    <row r="29" spans="1:13" ht="24.95" customHeight="1">
      <c r="A29" s="481"/>
      <c r="B29" s="481"/>
      <c r="C29" s="481"/>
      <c r="D29" s="481"/>
      <c r="E29" s="481"/>
      <c r="F29" s="481"/>
      <c r="G29" s="481"/>
      <c r="H29" s="481"/>
      <c r="I29" s="481"/>
      <c r="J29" s="481"/>
      <c r="K29" s="481"/>
      <c r="L29" s="481"/>
      <c r="M29" s="6"/>
    </row>
  </sheetData>
  <mergeCells count="10">
    <mergeCell ref="A27:I27"/>
    <mergeCell ref="A28:L28"/>
    <mergeCell ref="A29:L29"/>
    <mergeCell ref="A18:L18"/>
    <mergeCell ref="A5:L5"/>
    <mergeCell ref="A6:L6"/>
    <mergeCell ref="A7:L7"/>
    <mergeCell ref="A19:L19"/>
    <mergeCell ref="A20:I20"/>
    <mergeCell ref="A21:I21"/>
  </mergeCells>
  <pageMargins left="0.7" right="0.7" top="0.75" bottom="0.75" header="0.3" footer="0.3"/>
  <pageSetup paperSize="9" scale="80" orientation="portrait"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Q97"/>
  <sheetViews>
    <sheetView view="pageBreakPreview" zoomScaleNormal="100" zoomScaleSheetLayoutView="100" workbookViewId="0">
      <pane xSplit="1" ySplit="1" topLeftCell="B56" activePane="bottomRight" state="frozen"/>
      <selection activeCell="B33" sqref="B33"/>
      <selection pane="topRight" activeCell="B33" sqref="B33"/>
      <selection pane="bottomLeft" activeCell="B33" sqref="B33"/>
      <selection pane="bottomRight" activeCell="E102" sqref="E102"/>
    </sheetView>
  </sheetViews>
  <sheetFormatPr defaultRowHeight="15.75"/>
  <cols>
    <col min="1" max="1" width="7.85546875" style="65" customWidth="1"/>
    <col min="2" max="2" width="56.140625" style="66" customWidth="1"/>
    <col min="3" max="3" width="6.42578125" style="67" customWidth="1"/>
    <col min="4" max="4" width="8.7109375" style="67" customWidth="1"/>
    <col min="5" max="5" width="14.42578125" style="24" customWidth="1"/>
    <col min="6" max="6" width="15.7109375" style="24" customWidth="1"/>
    <col min="7" max="7" width="15.28515625" style="24" customWidth="1"/>
    <col min="8" max="8" width="14.5703125" style="188" customWidth="1"/>
    <col min="9" max="10" width="14.28515625" style="103" customWidth="1"/>
    <col min="11" max="13" width="9.140625" style="103"/>
    <col min="14" max="14" width="5.7109375" style="103" customWidth="1"/>
    <col min="15" max="17" width="9.140625" style="103"/>
    <col min="18" max="16384" width="9.140625" style="24"/>
  </cols>
  <sheetData>
    <row r="1" spans="1:17" s="11" customFormat="1" ht="22.5" customHeight="1">
      <c r="A1" s="10" t="s">
        <v>2</v>
      </c>
      <c r="B1" s="10" t="s">
        <v>0</v>
      </c>
      <c r="C1" s="10" t="s">
        <v>1</v>
      </c>
      <c r="D1" s="61" t="s">
        <v>3</v>
      </c>
      <c r="E1" s="22" t="s">
        <v>301</v>
      </c>
      <c r="F1" s="10" t="s">
        <v>302</v>
      </c>
      <c r="H1" s="187"/>
      <c r="I1" s="147"/>
      <c r="J1" s="147"/>
      <c r="K1" s="147"/>
      <c r="L1" s="147"/>
      <c r="M1" s="147"/>
      <c r="N1" s="147"/>
      <c r="O1" s="147"/>
      <c r="P1" s="147"/>
      <c r="Q1" s="147"/>
    </row>
    <row r="2" spans="1:17" s="11" customFormat="1" ht="22.5" customHeight="1">
      <c r="A2" s="334"/>
      <c r="B2" s="335"/>
      <c r="C2" s="335"/>
      <c r="D2" s="300"/>
      <c r="E2" s="338"/>
      <c r="F2" s="253"/>
      <c r="H2" s="187"/>
      <c r="I2" s="147"/>
      <c r="J2" s="147"/>
      <c r="K2" s="147"/>
      <c r="L2" s="147"/>
      <c r="M2" s="147"/>
      <c r="N2" s="147"/>
      <c r="O2" s="147"/>
      <c r="P2" s="147"/>
      <c r="Q2" s="147"/>
    </row>
    <row r="3" spans="1:17">
      <c r="A3" s="41"/>
      <c r="B3" s="33" t="s">
        <v>203</v>
      </c>
      <c r="C3" s="35"/>
      <c r="D3" s="35"/>
      <c r="E3" s="47"/>
      <c r="F3" s="31"/>
    </row>
    <row r="4" spans="1:17" ht="21" customHeight="1">
      <c r="A4" s="41"/>
      <c r="B4" s="36" t="s">
        <v>303</v>
      </c>
      <c r="C4" s="35"/>
      <c r="D4" s="35"/>
      <c r="E4" s="47"/>
      <c r="F4" s="31"/>
    </row>
    <row r="5" spans="1:17">
      <c r="A5" s="32">
        <v>7.1</v>
      </c>
      <c r="B5" s="38" t="s">
        <v>10</v>
      </c>
      <c r="C5" s="35"/>
      <c r="D5" s="35"/>
      <c r="E5" s="47"/>
      <c r="F5" s="31"/>
    </row>
    <row r="6" spans="1:17" ht="60.75" customHeight="1">
      <c r="A6" s="32"/>
      <c r="B6" s="45" t="s">
        <v>72</v>
      </c>
      <c r="C6" s="35"/>
      <c r="D6" s="35"/>
      <c r="E6" s="47"/>
      <c r="F6" s="31"/>
    </row>
    <row r="7" spans="1:17" ht="76.5" customHeight="1">
      <c r="A7" s="41"/>
      <c r="B7" s="45" t="s">
        <v>107</v>
      </c>
      <c r="C7" s="35"/>
      <c r="D7" s="35"/>
      <c r="E7" s="47"/>
      <c r="F7" s="31"/>
    </row>
    <row r="8" spans="1:17" ht="69" customHeight="1">
      <c r="A8" s="41"/>
      <c r="B8" s="45" t="s">
        <v>108</v>
      </c>
      <c r="C8" s="35"/>
      <c r="D8" s="35"/>
      <c r="E8" s="47"/>
      <c r="F8" s="31"/>
    </row>
    <row r="9" spans="1:17" ht="47.25" customHeight="1">
      <c r="A9" s="41"/>
      <c r="B9" s="45" t="s">
        <v>264</v>
      </c>
      <c r="C9" s="35"/>
      <c r="D9" s="35"/>
      <c r="E9" s="47"/>
      <c r="F9" s="31"/>
    </row>
    <row r="10" spans="1:17" ht="27" customHeight="1">
      <c r="A10" s="41"/>
      <c r="B10" s="45" t="s">
        <v>45</v>
      </c>
      <c r="C10" s="35"/>
      <c r="D10" s="35"/>
      <c r="E10" s="47"/>
      <c r="F10" s="31"/>
    </row>
    <row r="11" spans="1:17" ht="71.25" customHeight="1">
      <c r="A11" s="41"/>
      <c r="B11" s="45" t="s">
        <v>272</v>
      </c>
      <c r="C11" s="35"/>
      <c r="D11" s="35"/>
      <c r="E11" s="47"/>
      <c r="F11" s="31"/>
    </row>
    <row r="12" spans="1:17" ht="58.5" customHeight="1">
      <c r="A12" s="41"/>
      <c r="B12" s="45" t="s">
        <v>242</v>
      </c>
      <c r="C12" s="35"/>
      <c r="D12" s="35"/>
      <c r="E12" s="47"/>
      <c r="F12" s="31"/>
    </row>
    <row r="13" spans="1:17" ht="59.25" customHeight="1">
      <c r="A13" s="41"/>
      <c r="B13" s="45" t="s">
        <v>240</v>
      </c>
      <c r="C13" s="35"/>
      <c r="D13" s="35"/>
      <c r="E13" s="47"/>
      <c r="F13" s="31"/>
    </row>
    <row r="14" spans="1:17" ht="42" customHeight="1">
      <c r="A14" s="41"/>
      <c r="B14" s="45" t="s">
        <v>265</v>
      </c>
      <c r="C14" s="35"/>
      <c r="D14" s="35"/>
      <c r="E14" s="47"/>
      <c r="F14" s="31"/>
    </row>
    <row r="15" spans="1:17" ht="42" customHeight="1">
      <c r="A15" s="41"/>
      <c r="B15" s="45"/>
      <c r="C15" s="35"/>
      <c r="D15" s="35"/>
      <c r="E15" s="47"/>
      <c r="F15" s="31"/>
    </row>
    <row r="16" spans="1:17">
      <c r="A16" s="41"/>
      <c r="B16" s="45"/>
      <c r="C16" s="35"/>
      <c r="D16" s="35"/>
      <c r="E16" s="47"/>
      <c r="F16" s="31"/>
    </row>
    <row r="17" spans="1:17">
      <c r="A17" s="32">
        <v>7.2</v>
      </c>
      <c r="B17" s="58" t="s">
        <v>13</v>
      </c>
      <c r="C17" s="35"/>
      <c r="D17" s="35"/>
      <c r="E17" s="47"/>
      <c r="F17" s="31"/>
      <c r="G17" s="148"/>
    </row>
    <row r="18" spans="1:17" ht="20.100000000000001" customHeight="1">
      <c r="A18" s="32"/>
      <c r="B18" s="58"/>
      <c r="C18" s="35"/>
      <c r="D18" s="35"/>
      <c r="E18" s="47"/>
      <c r="F18" s="31"/>
      <c r="G18" s="148"/>
    </row>
    <row r="19" spans="1:17" s="100" customFormat="1">
      <c r="A19" s="32" t="s">
        <v>684</v>
      </c>
      <c r="B19" s="58" t="s">
        <v>23</v>
      </c>
      <c r="C19" s="34"/>
      <c r="D19" s="34"/>
      <c r="E19" s="34"/>
      <c r="F19" s="149"/>
      <c r="G19" s="148"/>
      <c r="H19" s="188"/>
      <c r="I19" s="150"/>
      <c r="J19" s="150"/>
      <c r="K19" s="150"/>
      <c r="L19" s="150"/>
      <c r="M19" s="150"/>
      <c r="N19" s="150"/>
      <c r="O19" s="150"/>
      <c r="P19" s="150"/>
      <c r="Q19" s="150"/>
    </row>
    <row r="20" spans="1:17" s="100" customFormat="1" ht="9.75" customHeight="1">
      <c r="A20" s="32"/>
      <c r="B20" s="58"/>
      <c r="C20" s="34"/>
      <c r="D20" s="34"/>
      <c r="E20" s="34"/>
      <c r="F20" s="149"/>
      <c r="G20" s="148"/>
      <c r="H20" s="188"/>
      <c r="I20" s="150"/>
      <c r="J20" s="150"/>
      <c r="K20" s="150"/>
      <c r="L20" s="150"/>
      <c r="M20" s="150"/>
      <c r="N20" s="150"/>
      <c r="O20" s="150"/>
      <c r="P20" s="150"/>
      <c r="Q20" s="150"/>
    </row>
    <row r="21" spans="1:17" ht="31.5">
      <c r="A21" s="39">
        <v>1</v>
      </c>
      <c r="B21" s="45" t="s">
        <v>670</v>
      </c>
      <c r="C21" s="35" t="s">
        <v>99</v>
      </c>
      <c r="D21" s="35">
        <v>2</v>
      </c>
      <c r="E21" s="47"/>
      <c r="F21" s="31">
        <f t="shared" ref="F21:F39" si="0">+ROUND(D21*E21,2)</f>
        <v>0</v>
      </c>
      <c r="G21" s="148"/>
    </row>
    <row r="22" spans="1:17" ht="31.5">
      <c r="A22" s="39">
        <v>2</v>
      </c>
      <c r="B22" s="45" t="s">
        <v>671</v>
      </c>
      <c r="C22" s="35" t="s">
        <v>99</v>
      </c>
      <c r="D22" s="35">
        <v>2</v>
      </c>
      <c r="E22" s="47"/>
      <c r="F22" s="31">
        <f t="shared" si="0"/>
        <v>0</v>
      </c>
      <c r="G22" s="148"/>
    </row>
    <row r="23" spans="1:17" ht="31.5">
      <c r="A23" s="39">
        <v>3</v>
      </c>
      <c r="B23" s="45" t="s">
        <v>672</v>
      </c>
      <c r="C23" s="35" t="s">
        <v>99</v>
      </c>
      <c r="D23" s="35">
        <v>16</v>
      </c>
      <c r="E23" s="47"/>
      <c r="F23" s="31">
        <f t="shared" si="0"/>
        <v>0</v>
      </c>
      <c r="G23" s="148"/>
    </row>
    <row r="24" spans="1:17" ht="31.5">
      <c r="A24" s="39">
        <v>4</v>
      </c>
      <c r="B24" s="45" t="s">
        <v>673</v>
      </c>
      <c r="C24" s="35" t="s">
        <v>99</v>
      </c>
      <c r="D24" s="35">
        <v>33</v>
      </c>
      <c r="E24" s="47"/>
      <c r="F24" s="31">
        <f t="shared" si="0"/>
        <v>0</v>
      </c>
      <c r="G24" s="148"/>
    </row>
    <row r="25" spans="1:17" ht="31.5">
      <c r="A25" s="39">
        <v>5</v>
      </c>
      <c r="B25" s="45" t="s">
        <v>674</v>
      </c>
      <c r="C25" s="35" t="s">
        <v>99</v>
      </c>
      <c r="D25" s="35">
        <v>10</v>
      </c>
      <c r="E25" s="47"/>
      <c r="F25" s="31">
        <f t="shared" si="0"/>
        <v>0</v>
      </c>
      <c r="G25" s="148"/>
    </row>
    <row r="26" spans="1:17" ht="20.100000000000001" customHeight="1">
      <c r="A26" s="39"/>
      <c r="B26" s="45"/>
      <c r="C26" s="35"/>
      <c r="D26" s="35"/>
      <c r="E26" s="47"/>
      <c r="F26" s="31"/>
      <c r="G26" s="148"/>
      <c r="J26" s="374"/>
    </row>
    <row r="27" spans="1:17" ht="20.100000000000001" customHeight="1">
      <c r="A27" s="50"/>
      <c r="B27" s="85"/>
      <c r="C27" s="51"/>
      <c r="D27" s="51"/>
      <c r="E27" s="87"/>
      <c r="F27" s="52"/>
      <c r="G27" s="148"/>
    </row>
    <row r="28" spans="1:17">
      <c r="A28" s="39"/>
      <c r="B28" s="45"/>
      <c r="C28" s="35"/>
      <c r="D28" s="35"/>
      <c r="E28" s="47"/>
      <c r="F28" s="31"/>
      <c r="G28" s="148"/>
    </row>
    <row r="29" spans="1:17" ht="31.5">
      <c r="A29" s="39">
        <v>6</v>
      </c>
      <c r="B29" s="45" t="s">
        <v>675</v>
      </c>
      <c r="C29" s="35" t="s">
        <v>99</v>
      </c>
      <c r="D29" s="35">
        <v>26</v>
      </c>
      <c r="E29" s="47"/>
      <c r="F29" s="31">
        <f t="shared" si="0"/>
        <v>0</v>
      </c>
      <c r="G29" s="148"/>
    </row>
    <row r="30" spans="1:17" ht="31.5">
      <c r="A30" s="39">
        <v>7</v>
      </c>
      <c r="B30" s="45" t="s">
        <v>676</v>
      </c>
      <c r="C30" s="35" t="s">
        <v>99</v>
      </c>
      <c r="D30" s="35">
        <v>22</v>
      </c>
      <c r="E30" s="47"/>
      <c r="F30" s="31">
        <f t="shared" si="0"/>
        <v>0</v>
      </c>
      <c r="G30" s="148"/>
    </row>
    <row r="31" spans="1:17" ht="31.5">
      <c r="A31" s="39">
        <v>8</v>
      </c>
      <c r="B31" s="45" t="s">
        <v>677</v>
      </c>
      <c r="C31" s="35" t="s">
        <v>99</v>
      </c>
      <c r="D31" s="35">
        <v>5</v>
      </c>
      <c r="E31" s="47"/>
      <c r="F31" s="31">
        <f t="shared" si="0"/>
        <v>0</v>
      </c>
      <c r="G31" s="148"/>
    </row>
    <row r="32" spans="1:17" ht="31.5">
      <c r="A32" s="39">
        <v>9</v>
      </c>
      <c r="B32" s="45" t="s">
        <v>678</v>
      </c>
      <c r="C32" s="35" t="s">
        <v>99</v>
      </c>
      <c r="D32" s="35">
        <v>21</v>
      </c>
      <c r="E32" s="47"/>
      <c r="F32" s="31">
        <f t="shared" si="0"/>
        <v>0</v>
      </c>
      <c r="G32" s="148"/>
    </row>
    <row r="33" spans="1:17" ht="31.5">
      <c r="A33" s="39">
        <v>10</v>
      </c>
      <c r="B33" s="45" t="s">
        <v>679</v>
      </c>
      <c r="C33" s="35" t="s">
        <v>99</v>
      </c>
      <c r="D33" s="35">
        <v>5</v>
      </c>
      <c r="E33" s="47"/>
      <c r="F33" s="31">
        <f t="shared" si="0"/>
        <v>0</v>
      </c>
      <c r="G33" s="148"/>
    </row>
    <row r="34" spans="1:17" ht="31.5">
      <c r="A34" s="39">
        <v>11</v>
      </c>
      <c r="B34" s="45" t="s">
        <v>680</v>
      </c>
      <c r="C34" s="35" t="s">
        <v>99</v>
      </c>
      <c r="D34" s="35">
        <v>2</v>
      </c>
      <c r="E34" s="47"/>
      <c r="F34" s="31">
        <f t="shared" si="0"/>
        <v>0</v>
      </c>
      <c r="G34" s="148"/>
    </row>
    <row r="35" spans="1:17" ht="31.5">
      <c r="A35" s="39">
        <v>12</v>
      </c>
      <c r="B35" s="45" t="s">
        <v>681</v>
      </c>
      <c r="C35" s="35" t="s">
        <v>99</v>
      </c>
      <c r="D35" s="35">
        <v>4</v>
      </c>
      <c r="E35" s="47"/>
      <c r="F35" s="31">
        <f t="shared" si="0"/>
        <v>0</v>
      </c>
      <c r="G35" s="148"/>
    </row>
    <row r="36" spans="1:17" ht="20.100000000000001" customHeight="1">
      <c r="A36" s="39">
        <v>13</v>
      </c>
      <c r="B36" s="45" t="s">
        <v>685</v>
      </c>
      <c r="C36" s="35" t="s">
        <v>99</v>
      </c>
      <c r="D36" s="35">
        <v>1</v>
      </c>
      <c r="E36" s="47"/>
      <c r="F36" s="31">
        <f t="shared" si="0"/>
        <v>0</v>
      </c>
      <c r="G36" s="148"/>
    </row>
    <row r="37" spans="1:17" ht="20.100000000000001" customHeight="1">
      <c r="A37" s="39">
        <v>14</v>
      </c>
      <c r="B37" s="45" t="s">
        <v>686</v>
      </c>
      <c r="C37" s="35" t="s">
        <v>99</v>
      </c>
      <c r="D37" s="35">
        <v>7</v>
      </c>
      <c r="E37" s="47"/>
      <c r="F37" s="31">
        <f t="shared" si="0"/>
        <v>0</v>
      </c>
      <c r="G37" s="148"/>
    </row>
    <row r="38" spans="1:17" ht="20.100000000000001" customHeight="1">
      <c r="A38" s="39">
        <v>15</v>
      </c>
      <c r="B38" s="45" t="s">
        <v>682</v>
      </c>
      <c r="C38" s="35" t="s">
        <v>99</v>
      </c>
      <c r="D38" s="35">
        <v>7</v>
      </c>
      <c r="E38" s="47"/>
      <c r="F38" s="31">
        <f t="shared" si="0"/>
        <v>0</v>
      </c>
      <c r="G38" s="148"/>
    </row>
    <row r="39" spans="1:17" ht="20.100000000000001" customHeight="1">
      <c r="A39" s="39">
        <v>16</v>
      </c>
      <c r="B39" s="45" t="s">
        <v>683</v>
      </c>
      <c r="C39" s="35" t="s">
        <v>99</v>
      </c>
      <c r="D39" s="35">
        <v>2</v>
      </c>
      <c r="E39" s="47"/>
      <c r="F39" s="31">
        <f t="shared" si="0"/>
        <v>0</v>
      </c>
      <c r="G39" s="148"/>
    </row>
    <row r="40" spans="1:17" ht="20.100000000000001" customHeight="1">
      <c r="A40" s="111"/>
      <c r="B40" s="45"/>
      <c r="C40" s="35"/>
      <c r="D40" s="35"/>
      <c r="E40" s="47"/>
      <c r="F40" s="31"/>
      <c r="G40" s="151"/>
      <c r="J40" s="374"/>
    </row>
    <row r="41" spans="1:17" s="100" customFormat="1">
      <c r="A41" s="32" t="s">
        <v>266</v>
      </c>
      <c r="B41" s="58" t="s">
        <v>26</v>
      </c>
      <c r="C41" s="34"/>
      <c r="D41" s="34"/>
      <c r="E41" s="34"/>
      <c r="F41" s="149"/>
      <c r="G41" s="148"/>
      <c r="H41" s="188"/>
      <c r="I41" s="150"/>
      <c r="J41" s="150"/>
      <c r="K41" s="150"/>
      <c r="L41" s="150"/>
      <c r="M41" s="150"/>
      <c r="N41" s="150"/>
      <c r="O41" s="150"/>
      <c r="P41" s="150"/>
      <c r="Q41" s="150"/>
    </row>
    <row r="42" spans="1:17" ht="6" customHeight="1">
      <c r="A42" s="39"/>
      <c r="B42" s="45"/>
      <c r="C42" s="35"/>
      <c r="D42" s="35"/>
      <c r="E42" s="35"/>
      <c r="F42" s="31"/>
      <c r="G42" s="148"/>
    </row>
    <row r="43" spans="1:17" ht="31.5">
      <c r="A43" s="39">
        <v>1</v>
      </c>
      <c r="B43" s="45" t="s">
        <v>672</v>
      </c>
      <c r="C43" s="35" t="s">
        <v>99</v>
      </c>
      <c r="D43" s="35">
        <v>9</v>
      </c>
      <c r="E43" s="47"/>
      <c r="F43" s="31">
        <f t="shared" ref="F43:F50" si="1">+ROUND(D43*E43,2)</f>
        <v>0</v>
      </c>
      <c r="G43" s="148"/>
    </row>
    <row r="44" spans="1:17" ht="31.5">
      <c r="A44" s="39">
        <v>2</v>
      </c>
      <c r="B44" s="45" t="s">
        <v>673</v>
      </c>
      <c r="C44" s="35" t="s">
        <v>99</v>
      </c>
      <c r="D44" s="35">
        <v>20</v>
      </c>
      <c r="E44" s="47"/>
      <c r="F44" s="31">
        <f t="shared" si="1"/>
        <v>0</v>
      </c>
      <c r="G44" s="148"/>
    </row>
    <row r="45" spans="1:17" ht="31.5">
      <c r="A45" s="39">
        <v>3</v>
      </c>
      <c r="B45" s="45" t="s">
        <v>674</v>
      </c>
      <c r="C45" s="35" t="s">
        <v>99</v>
      </c>
      <c r="D45" s="35">
        <v>6</v>
      </c>
      <c r="E45" s="47"/>
      <c r="F45" s="31">
        <f t="shared" si="1"/>
        <v>0</v>
      </c>
      <c r="G45" s="148"/>
    </row>
    <row r="46" spans="1:17" ht="31.5">
      <c r="A46" s="39">
        <v>4</v>
      </c>
      <c r="B46" s="45" t="s">
        <v>675</v>
      </c>
      <c r="C46" s="35" t="s">
        <v>99</v>
      </c>
      <c r="D46" s="35">
        <v>21</v>
      </c>
      <c r="E46" s="47"/>
      <c r="F46" s="31">
        <f t="shared" si="1"/>
        <v>0</v>
      </c>
      <c r="G46" s="148"/>
    </row>
    <row r="47" spans="1:17" ht="31.5">
      <c r="A47" s="39">
        <v>5</v>
      </c>
      <c r="B47" s="45" t="s">
        <v>676</v>
      </c>
      <c r="C47" s="35" t="s">
        <v>99</v>
      </c>
      <c r="D47" s="35">
        <v>14</v>
      </c>
      <c r="E47" s="47"/>
      <c r="F47" s="31">
        <f t="shared" si="1"/>
        <v>0</v>
      </c>
      <c r="G47" s="148"/>
    </row>
    <row r="48" spans="1:17" ht="31.5">
      <c r="A48" s="39">
        <v>6</v>
      </c>
      <c r="B48" s="45" t="s">
        <v>677</v>
      </c>
      <c r="C48" s="35" t="s">
        <v>99</v>
      </c>
      <c r="D48" s="35">
        <v>9</v>
      </c>
      <c r="E48" s="47"/>
      <c r="F48" s="31">
        <f t="shared" si="1"/>
        <v>0</v>
      </c>
      <c r="G48" s="148"/>
    </row>
    <row r="49" spans="1:17" ht="31.5">
      <c r="A49" s="39">
        <v>7</v>
      </c>
      <c r="B49" s="45" t="s">
        <v>678</v>
      </c>
      <c r="C49" s="35" t="s">
        <v>99</v>
      </c>
      <c r="D49" s="35">
        <v>14</v>
      </c>
      <c r="E49" s="47"/>
      <c r="F49" s="31">
        <f t="shared" si="1"/>
        <v>0</v>
      </c>
      <c r="G49" s="148"/>
    </row>
    <row r="50" spans="1:17" ht="31.5">
      <c r="A50" s="39">
        <v>8</v>
      </c>
      <c r="B50" s="45" t="s">
        <v>681</v>
      </c>
      <c r="C50" s="35" t="s">
        <v>99</v>
      </c>
      <c r="D50" s="35">
        <v>4</v>
      </c>
      <c r="E50" s="47"/>
      <c r="F50" s="31">
        <f t="shared" si="1"/>
        <v>0</v>
      </c>
      <c r="G50" s="148"/>
    </row>
    <row r="51" spans="1:17">
      <c r="A51" s="32"/>
      <c r="B51" s="45"/>
      <c r="C51" s="35"/>
      <c r="D51" s="35"/>
      <c r="E51" s="47"/>
      <c r="F51" s="31"/>
      <c r="G51" s="148"/>
      <c r="J51" s="374"/>
    </row>
    <row r="52" spans="1:17" s="100" customFormat="1">
      <c r="A52" s="32" t="s">
        <v>267</v>
      </c>
      <c r="B52" s="58" t="s">
        <v>33</v>
      </c>
      <c r="C52" s="34"/>
      <c r="D52" s="34"/>
      <c r="E52" s="34"/>
      <c r="F52" s="149"/>
      <c r="G52" s="148"/>
      <c r="H52" s="188"/>
      <c r="I52" s="150"/>
      <c r="J52" s="150"/>
      <c r="K52" s="150"/>
      <c r="L52" s="150"/>
      <c r="M52" s="150"/>
      <c r="N52" s="150"/>
      <c r="O52" s="150"/>
      <c r="P52" s="150"/>
      <c r="Q52" s="150"/>
    </row>
    <row r="53" spans="1:17" ht="6" customHeight="1">
      <c r="A53" s="39"/>
      <c r="B53" s="45"/>
      <c r="C53" s="35"/>
      <c r="D53" s="35"/>
      <c r="E53" s="35"/>
      <c r="F53" s="31"/>
      <c r="G53" s="148"/>
    </row>
    <row r="54" spans="1:17" ht="31.5">
      <c r="A54" s="39">
        <v>1</v>
      </c>
      <c r="B54" s="45" t="s">
        <v>672</v>
      </c>
      <c r="C54" s="35" t="s">
        <v>99</v>
      </c>
      <c r="D54" s="35">
        <v>5</v>
      </c>
      <c r="E54" s="47"/>
      <c r="F54" s="31">
        <f t="shared" ref="F54:F61" si="2">+ROUND(D54*E54,2)</f>
        <v>0</v>
      </c>
      <c r="G54" s="148"/>
    </row>
    <row r="55" spans="1:17" ht="31.5">
      <c r="A55" s="39">
        <v>2</v>
      </c>
      <c r="B55" s="45" t="s">
        <v>673</v>
      </c>
      <c r="C55" s="35" t="s">
        <v>99</v>
      </c>
      <c r="D55" s="35">
        <v>4</v>
      </c>
      <c r="E55" s="47"/>
      <c r="F55" s="31">
        <f t="shared" si="2"/>
        <v>0</v>
      </c>
      <c r="G55" s="148"/>
    </row>
    <row r="56" spans="1:17" ht="31.5">
      <c r="A56" s="39">
        <v>3</v>
      </c>
      <c r="B56" s="45" t="s">
        <v>675</v>
      </c>
      <c r="C56" s="35" t="s">
        <v>99</v>
      </c>
      <c r="D56" s="35">
        <v>2</v>
      </c>
      <c r="E56" s="47"/>
      <c r="F56" s="31">
        <f t="shared" si="2"/>
        <v>0</v>
      </c>
      <c r="G56" s="148"/>
    </row>
    <row r="57" spans="1:17" ht="31.5">
      <c r="A57" s="39">
        <v>4</v>
      </c>
      <c r="B57" s="45" t="s">
        <v>676</v>
      </c>
      <c r="C57" s="35" t="s">
        <v>99</v>
      </c>
      <c r="D57" s="35">
        <v>9</v>
      </c>
      <c r="E57" s="47"/>
      <c r="F57" s="31">
        <f t="shared" si="2"/>
        <v>0</v>
      </c>
      <c r="G57" s="148"/>
    </row>
    <row r="58" spans="1:17" ht="31.5">
      <c r="A58" s="39">
        <v>5</v>
      </c>
      <c r="B58" s="45" t="s">
        <v>677</v>
      </c>
      <c r="C58" s="35" t="s">
        <v>99</v>
      </c>
      <c r="D58" s="35">
        <v>12</v>
      </c>
      <c r="E58" s="47"/>
      <c r="F58" s="31">
        <f t="shared" si="2"/>
        <v>0</v>
      </c>
      <c r="G58" s="148"/>
    </row>
    <row r="59" spans="1:17" ht="31.5">
      <c r="A59" s="39">
        <v>6</v>
      </c>
      <c r="B59" s="45" t="s">
        <v>678</v>
      </c>
      <c r="C59" s="35" t="s">
        <v>99</v>
      </c>
      <c r="D59" s="35">
        <v>9</v>
      </c>
      <c r="E59" s="47"/>
      <c r="F59" s="31">
        <f t="shared" si="2"/>
        <v>0</v>
      </c>
      <c r="G59" s="148"/>
    </row>
    <row r="60" spans="1:17" ht="31.5">
      <c r="A60" s="39">
        <v>7</v>
      </c>
      <c r="B60" s="45" t="s">
        <v>679</v>
      </c>
      <c r="C60" s="35" t="s">
        <v>99</v>
      </c>
      <c r="D60" s="35">
        <v>1</v>
      </c>
      <c r="E60" s="47"/>
      <c r="F60" s="31">
        <f t="shared" si="2"/>
        <v>0</v>
      </c>
      <c r="G60" s="148"/>
    </row>
    <row r="61" spans="1:17" ht="31.5">
      <c r="A61" s="39">
        <v>8</v>
      </c>
      <c r="B61" s="45" t="s">
        <v>681</v>
      </c>
      <c r="C61" s="35" t="s">
        <v>99</v>
      </c>
      <c r="D61" s="35">
        <v>4</v>
      </c>
      <c r="E61" s="47"/>
      <c r="F61" s="31">
        <f t="shared" si="2"/>
        <v>0</v>
      </c>
      <c r="G61" s="148"/>
    </row>
    <row r="62" spans="1:17">
      <c r="A62" s="50"/>
      <c r="B62" s="85"/>
      <c r="C62" s="51"/>
      <c r="D62" s="51"/>
      <c r="E62" s="87"/>
      <c r="F62" s="52"/>
      <c r="G62" s="148"/>
      <c r="J62" s="374"/>
    </row>
    <row r="63" spans="1:17" ht="20.100000000000001" customHeight="1">
      <c r="A63" s="39"/>
      <c r="B63" s="45"/>
      <c r="C63" s="35"/>
      <c r="D63" s="35"/>
      <c r="E63" s="35"/>
      <c r="F63" s="31"/>
      <c r="G63" s="151"/>
    </row>
    <row r="64" spans="1:17" s="100" customFormat="1">
      <c r="A64" s="32" t="s">
        <v>789</v>
      </c>
      <c r="B64" s="58" t="s">
        <v>779</v>
      </c>
      <c r="C64" s="34"/>
      <c r="D64" s="34"/>
      <c r="E64" s="34"/>
      <c r="F64" s="149"/>
      <c r="G64" s="148"/>
      <c r="H64" s="188"/>
      <c r="I64" s="150"/>
      <c r="J64" s="150"/>
      <c r="K64" s="150"/>
      <c r="L64" s="150"/>
      <c r="M64" s="150"/>
      <c r="N64" s="150"/>
      <c r="O64" s="150"/>
      <c r="P64" s="150"/>
      <c r="Q64" s="150"/>
    </row>
    <row r="65" spans="1:17" s="26" customFormat="1" ht="20.100000000000001" customHeight="1">
      <c r="A65" s="75">
        <v>1</v>
      </c>
      <c r="B65" s="184" t="s">
        <v>790</v>
      </c>
      <c r="C65" s="77" t="s">
        <v>99</v>
      </c>
      <c r="D65" s="77">
        <v>3</v>
      </c>
      <c r="E65" s="77"/>
      <c r="F65" s="179">
        <f>+ROUND(D65*E65,2)</f>
        <v>0</v>
      </c>
      <c r="G65" s="412"/>
      <c r="H65" s="187"/>
      <c r="I65" s="160"/>
      <c r="J65" s="160"/>
      <c r="K65" s="160"/>
      <c r="L65" s="160"/>
      <c r="M65" s="160"/>
      <c r="N65" s="160"/>
      <c r="O65" s="160"/>
      <c r="P65" s="160"/>
      <c r="Q65" s="160"/>
    </row>
    <row r="66" spans="1:17" ht="20.100000000000001" customHeight="1">
      <c r="A66" s="39"/>
      <c r="B66" s="45"/>
      <c r="C66" s="35"/>
      <c r="D66" s="35"/>
      <c r="E66" s="35"/>
      <c r="F66" s="31"/>
      <c r="G66" s="411"/>
    </row>
    <row r="67" spans="1:17" ht="20.100000000000001" customHeight="1">
      <c r="A67" s="32">
        <v>7.3</v>
      </c>
      <c r="B67" s="58" t="s">
        <v>14</v>
      </c>
      <c r="C67" s="35"/>
      <c r="D67" s="35"/>
      <c r="E67" s="47"/>
      <c r="F67" s="31"/>
    </row>
    <row r="68" spans="1:17" ht="20.100000000000001" customHeight="1">
      <c r="A68" s="32"/>
      <c r="B68" s="58"/>
      <c r="C68" s="35"/>
      <c r="D68" s="35"/>
      <c r="E68" s="47"/>
      <c r="F68" s="31"/>
    </row>
    <row r="69" spans="1:17" s="100" customFormat="1">
      <c r="A69" s="32" t="s">
        <v>694</v>
      </c>
      <c r="B69" s="58" t="s">
        <v>23</v>
      </c>
      <c r="C69" s="34"/>
      <c r="D69" s="34"/>
      <c r="E69" s="34"/>
      <c r="F69" s="149"/>
      <c r="H69" s="188"/>
      <c r="I69" s="150"/>
      <c r="J69" s="150"/>
      <c r="K69" s="150"/>
      <c r="L69" s="150"/>
      <c r="M69" s="150"/>
      <c r="N69" s="150"/>
      <c r="O69" s="150"/>
      <c r="P69" s="150"/>
      <c r="Q69" s="150"/>
    </row>
    <row r="70" spans="1:17" ht="20.100000000000001" customHeight="1">
      <c r="A70" s="88"/>
      <c r="B70" s="45"/>
      <c r="C70" s="35"/>
      <c r="D70" s="35"/>
      <c r="E70" s="35"/>
      <c r="F70" s="31"/>
    </row>
    <row r="71" spans="1:17" ht="39.75" customHeight="1">
      <c r="A71" s="39">
        <v>1</v>
      </c>
      <c r="B71" s="45" t="s">
        <v>687</v>
      </c>
      <c r="C71" s="35" t="s">
        <v>99</v>
      </c>
      <c r="D71" s="35">
        <v>8</v>
      </c>
      <c r="E71" s="47"/>
      <c r="F71" s="31">
        <f t="shared" ref="F71:F74" si="3">+ROUND(D71*E71,2)</f>
        <v>0</v>
      </c>
    </row>
    <row r="72" spans="1:17" ht="36.75" customHeight="1">
      <c r="A72" s="39">
        <v>2</v>
      </c>
      <c r="B72" s="45" t="s">
        <v>688</v>
      </c>
      <c r="C72" s="35" t="s">
        <v>99</v>
      </c>
      <c r="D72" s="35">
        <v>1</v>
      </c>
      <c r="E72" s="47"/>
      <c r="F72" s="31">
        <f t="shared" si="3"/>
        <v>0</v>
      </c>
    </row>
    <row r="73" spans="1:17" ht="39" customHeight="1">
      <c r="A73" s="39">
        <v>3</v>
      </c>
      <c r="B73" s="45" t="s">
        <v>689</v>
      </c>
      <c r="C73" s="35" t="s">
        <v>99</v>
      </c>
      <c r="D73" s="35">
        <v>7</v>
      </c>
      <c r="E73" s="47"/>
      <c r="F73" s="31">
        <f t="shared" si="3"/>
        <v>0</v>
      </c>
    </row>
    <row r="74" spans="1:17" ht="37.5" customHeight="1">
      <c r="A74" s="39">
        <v>4</v>
      </c>
      <c r="B74" s="45" t="s">
        <v>691</v>
      </c>
      <c r="C74" s="35" t="s">
        <v>99</v>
      </c>
      <c r="D74" s="35">
        <v>4</v>
      </c>
      <c r="E74" s="47"/>
      <c r="F74" s="31">
        <f t="shared" si="3"/>
        <v>0</v>
      </c>
    </row>
    <row r="75" spans="1:17" ht="20.100000000000001" customHeight="1">
      <c r="A75" s="111"/>
      <c r="B75" s="45"/>
      <c r="C75" s="35"/>
      <c r="D75" s="35"/>
      <c r="E75" s="35"/>
      <c r="F75" s="31"/>
      <c r="I75" s="150"/>
      <c r="J75" s="375"/>
    </row>
    <row r="76" spans="1:17" s="100" customFormat="1">
      <c r="A76" s="32" t="s">
        <v>355</v>
      </c>
      <c r="B76" s="58" t="s">
        <v>26</v>
      </c>
      <c r="C76" s="34"/>
      <c r="D76" s="34"/>
      <c r="E76" s="34"/>
      <c r="F76" s="149"/>
      <c r="G76" s="148"/>
      <c r="H76" s="188"/>
      <c r="I76" s="150"/>
      <c r="J76" s="150"/>
      <c r="K76" s="150"/>
      <c r="L76" s="150"/>
      <c r="M76" s="150"/>
      <c r="N76" s="150"/>
      <c r="O76" s="150"/>
      <c r="P76" s="150"/>
      <c r="Q76" s="150"/>
    </row>
    <row r="77" spans="1:17" ht="20.100000000000001" customHeight="1">
      <c r="A77" s="111"/>
      <c r="B77" s="45"/>
      <c r="C77" s="35"/>
      <c r="D77" s="35"/>
      <c r="E77" s="35"/>
      <c r="F77" s="31"/>
      <c r="I77" s="150"/>
      <c r="J77" s="150"/>
    </row>
    <row r="78" spans="1:17" ht="36.75" customHeight="1">
      <c r="A78" s="39">
        <v>1</v>
      </c>
      <c r="B78" s="45" t="s">
        <v>688</v>
      </c>
      <c r="C78" s="35" t="s">
        <v>99</v>
      </c>
      <c r="D78" s="35">
        <v>2</v>
      </c>
      <c r="E78" s="47"/>
      <c r="F78" s="31">
        <f t="shared" ref="F78:F82" si="4">+ROUND(D78*E78,2)</f>
        <v>0</v>
      </c>
    </row>
    <row r="79" spans="1:17" ht="39" customHeight="1">
      <c r="A79" s="39">
        <v>2</v>
      </c>
      <c r="B79" s="45" t="s">
        <v>689</v>
      </c>
      <c r="C79" s="35" t="s">
        <v>99</v>
      </c>
      <c r="D79" s="35">
        <v>9</v>
      </c>
      <c r="E79" s="47"/>
      <c r="F79" s="31">
        <f t="shared" si="4"/>
        <v>0</v>
      </c>
    </row>
    <row r="80" spans="1:17" ht="39" customHeight="1">
      <c r="A80" s="39">
        <v>3</v>
      </c>
      <c r="B80" s="45" t="s">
        <v>690</v>
      </c>
      <c r="C80" s="35" t="s">
        <v>99</v>
      </c>
      <c r="D80" s="35">
        <v>7</v>
      </c>
      <c r="E80" s="47"/>
      <c r="F80" s="31">
        <f t="shared" si="4"/>
        <v>0</v>
      </c>
    </row>
    <row r="81" spans="1:17" ht="37.5" customHeight="1">
      <c r="A81" s="39">
        <v>4</v>
      </c>
      <c r="B81" s="45" t="s">
        <v>691</v>
      </c>
      <c r="C81" s="35" t="s">
        <v>99</v>
      </c>
      <c r="D81" s="35">
        <v>4</v>
      </c>
      <c r="E81" s="47"/>
      <c r="F81" s="31">
        <f t="shared" si="4"/>
        <v>0</v>
      </c>
    </row>
    <row r="82" spans="1:17" ht="55.5" customHeight="1">
      <c r="A82" s="111">
        <v>5</v>
      </c>
      <c r="B82" s="45" t="s">
        <v>693</v>
      </c>
      <c r="C82" s="35" t="s">
        <v>99</v>
      </c>
      <c r="D82" s="35">
        <v>1</v>
      </c>
      <c r="E82" s="47"/>
      <c r="F82" s="31">
        <f t="shared" si="4"/>
        <v>0</v>
      </c>
    </row>
    <row r="83" spans="1:17" ht="20.100000000000001" customHeight="1">
      <c r="A83" s="111"/>
      <c r="B83" s="45"/>
      <c r="C83" s="35"/>
      <c r="D83" s="35"/>
      <c r="E83" s="35"/>
      <c r="F83" s="31"/>
      <c r="I83" s="150"/>
      <c r="J83" s="375"/>
    </row>
    <row r="84" spans="1:17" s="100" customFormat="1">
      <c r="A84" s="32" t="s">
        <v>356</v>
      </c>
      <c r="B84" s="58" t="s">
        <v>33</v>
      </c>
      <c r="C84" s="34"/>
      <c r="D84" s="34"/>
      <c r="E84" s="34"/>
      <c r="F84" s="149"/>
      <c r="G84" s="148"/>
      <c r="H84" s="188"/>
      <c r="I84" s="150"/>
      <c r="J84" s="150"/>
      <c r="K84" s="150"/>
      <c r="L84" s="150"/>
      <c r="M84" s="150"/>
      <c r="N84" s="150"/>
      <c r="O84" s="150"/>
      <c r="P84" s="150"/>
      <c r="Q84" s="150"/>
    </row>
    <row r="85" spans="1:17" ht="20.100000000000001" customHeight="1">
      <c r="A85" s="111"/>
      <c r="B85" s="45"/>
      <c r="C85" s="35"/>
      <c r="D85" s="35"/>
      <c r="E85" s="35"/>
      <c r="F85" s="31"/>
      <c r="I85" s="150"/>
      <c r="J85" s="150"/>
    </row>
    <row r="86" spans="1:17" ht="36.75" customHeight="1">
      <c r="A86" s="39">
        <v>1</v>
      </c>
      <c r="B86" s="45" t="s">
        <v>688</v>
      </c>
      <c r="C86" s="35" t="s">
        <v>99</v>
      </c>
      <c r="D86" s="35">
        <v>2</v>
      </c>
      <c r="E86" s="47"/>
      <c r="F86" s="31">
        <f t="shared" ref="F86:F90" si="5">+ROUND(D86*E86,2)</f>
        <v>0</v>
      </c>
    </row>
    <row r="87" spans="1:17" ht="39" customHeight="1">
      <c r="A87" s="39">
        <v>2</v>
      </c>
      <c r="B87" s="45" t="s">
        <v>689</v>
      </c>
      <c r="C87" s="35" t="s">
        <v>99</v>
      </c>
      <c r="D87" s="35">
        <v>2</v>
      </c>
      <c r="E87" s="47"/>
      <c r="F87" s="31">
        <f t="shared" si="5"/>
        <v>0</v>
      </c>
    </row>
    <row r="88" spans="1:17" ht="39" customHeight="1">
      <c r="A88" s="39">
        <v>3</v>
      </c>
      <c r="B88" s="45" t="s">
        <v>690</v>
      </c>
      <c r="C88" s="35" t="s">
        <v>99</v>
      </c>
      <c r="D88" s="35">
        <v>3</v>
      </c>
      <c r="E88" s="47"/>
      <c r="F88" s="31">
        <f t="shared" si="5"/>
        <v>0</v>
      </c>
    </row>
    <row r="89" spans="1:17" ht="39" customHeight="1">
      <c r="A89" s="39">
        <v>4</v>
      </c>
      <c r="B89" s="45" t="s">
        <v>692</v>
      </c>
      <c r="C89" s="35" t="s">
        <v>99</v>
      </c>
      <c r="D89" s="35">
        <v>10</v>
      </c>
      <c r="E89" s="47"/>
      <c r="F89" s="31">
        <f t="shared" si="5"/>
        <v>0</v>
      </c>
    </row>
    <row r="90" spans="1:17" ht="55.5" customHeight="1">
      <c r="A90" s="111">
        <v>5</v>
      </c>
      <c r="B90" s="45" t="s">
        <v>693</v>
      </c>
      <c r="C90" s="35" t="s">
        <v>99</v>
      </c>
      <c r="D90" s="35">
        <v>1</v>
      </c>
      <c r="E90" s="47"/>
      <c r="F90" s="31">
        <f t="shared" si="5"/>
        <v>0</v>
      </c>
    </row>
    <row r="91" spans="1:17" ht="20.100000000000001" customHeight="1">
      <c r="A91" s="111"/>
      <c r="B91" s="45"/>
      <c r="C91" s="35"/>
      <c r="D91" s="35"/>
      <c r="E91" s="35"/>
      <c r="F91" s="31"/>
      <c r="H91" s="509"/>
      <c r="I91" s="150"/>
      <c r="J91" s="150"/>
    </row>
    <row r="92" spans="1:17" ht="20.100000000000001" customHeight="1">
      <c r="A92" s="39"/>
      <c r="B92" s="45"/>
      <c r="C92" s="35"/>
      <c r="D92" s="35"/>
      <c r="E92" s="35"/>
      <c r="F92" s="31"/>
      <c r="H92" s="509"/>
      <c r="I92" s="150"/>
      <c r="J92" s="150"/>
    </row>
    <row r="93" spans="1:17" s="64" customFormat="1" ht="24" customHeight="1">
      <c r="A93" s="59"/>
      <c r="B93" s="60" t="s">
        <v>165</v>
      </c>
      <c r="C93" s="61"/>
      <c r="D93" s="61"/>
      <c r="E93" s="62"/>
      <c r="F93" s="63">
        <f>SUM(F17:F92)</f>
        <v>0</v>
      </c>
      <c r="H93" s="187"/>
      <c r="I93" s="152"/>
      <c r="J93" s="152"/>
      <c r="K93" s="152"/>
      <c r="L93" s="152"/>
      <c r="M93" s="152"/>
      <c r="N93" s="152"/>
      <c r="O93" s="152"/>
      <c r="P93" s="152"/>
      <c r="Q93" s="152"/>
    </row>
    <row r="94" spans="1:17" s="138" customFormat="1">
      <c r="A94" s="65"/>
      <c r="B94" s="66"/>
      <c r="C94" s="67"/>
      <c r="D94" s="67"/>
      <c r="E94" s="24"/>
      <c r="F94" s="24"/>
      <c r="H94" s="188"/>
      <c r="I94" s="153"/>
      <c r="J94" s="153"/>
      <c r="K94" s="153"/>
      <c r="L94" s="153"/>
      <c r="M94" s="153"/>
      <c r="N94" s="153"/>
      <c r="O94" s="153"/>
      <c r="P94" s="153"/>
      <c r="Q94" s="153"/>
    </row>
    <row r="95" spans="1:17" s="138" customFormat="1">
      <c r="A95" s="65"/>
      <c r="B95" s="66"/>
      <c r="C95" s="67"/>
      <c r="D95" s="67"/>
      <c r="E95" s="24"/>
      <c r="F95" s="100"/>
      <c r="H95" s="188"/>
      <c r="I95" s="153"/>
      <c r="J95" s="153"/>
      <c r="K95" s="153"/>
      <c r="L95" s="153"/>
      <c r="M95" s="153"/>
      <c r="N95" s="153"/>
      <c r="O95" s="153"/>
      <c r="P95" s="153"/>
      <c r="Q95" s="153"/>
    </row>
    <row r="96" spans="1:17" s="138" customFormat="1">
      <c r="A96" s="65"/>
      <c r="B96" s="66"/>
      <c r="C96" s="67"/>
      <c r="D96" s="67"/>
      <c r="E96" s="24"/>
      <c r="F96" s="100"/>
      <c r="H96" s="188"/>
      <c r="I96" s="153"/>
      <c r="J96" s="153"/>
      <c r="K96" s="153"/>
      <c r="L96" s="153"/>
      <c r="M96" s="153"/>
      <c r="N96" s="153"/>
      <c r="O96" s="153"/>
      <c r="P96" s="153"/>
      <c r="Q96" s="153"/>
    </row>
    <row r="97" spans="1:17" s="138" customFormat="1">
      <c r="A97" s="65"/>
      <c r="B97" s="66"/>
      <c r="C97" s="67"/>
      <c r="D97" s="67"/>
      <c r="E97" s="24"/>
      <c r="F97" s="100"/>
      <c r="H97" s="188"/>
      <c r="I97" s="153"/>
      <c r="J97" s="153"/>
      <c r="K97" s="153"/>
      <c r="L97" s="153"/>
      <c r="M97" s="153"/>
      <c r="N97" s="153"/>
      <c r="O97" s="153"/>
      <c r="P97" s="153"/>
      <c r="Q97" s="153"/>
    </row>
  </sheetData>
  <mergeCells count="1">
    <mergeCell ref="H91:H92"/>
  </mergeCells>
  <pageMargins left="0.8" right="0.7" top="0.75" bottom="0.75" header="0.4" footer="0.5"/>
  <pageSetup paperSize="9" scale="80" orientation="portrait" r:id="rId1"/>
  <headerFooter>
    <oddHeader>&amp;L&amp;"Times New Roman,Bold"&amp;11Addu Court Complex
Maldives&amp;C&amp;"Times New Roman,Bold"&amp;11Bill of Quantities</oddHeader>
    <oddFooter>&amp;C&amp;"Garamond,Bold"Bill No 7 -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H79"/>
  <sheetViews>
    <sheetView view="pageBreakPreview" zoomScaleNormal="100" zoomScaleSheetLayoutView="100" workbookViewId="0">
      <pane xSplit="1" ySplit="1" topLeftCell="B65" activePane="bottomRight" state="frozen"/>
      <selection activeCell="B33" sqref="B33"/>
      <selection pane="topRight" activeCell="B33" sqref="B33"/>
      <selection pane="bottomLeft" activeCell="B33" sqref="B33"/>
      <selection pane="bottomRight" activeCell="E54" sqref="E54:E59"/>
    </sheetView>
  </sheetViews>
  <sheetFormatPr defaultRowHeight="15.75"/>
  <cols>
    <col min="1" max="1" width="7.85546875" style="65" customWidth="1"/>
    <col min="2" max="2" width="56.140625" style="66" customWidth="1"/>
    <col min="3" max="3" width="6.42578125" style="67" customWidth="1"/>
    <col min="4" max="4" width="10.42578125" style="91" customWidth="1"/>
    <col min="5" max="5" width="13.42578125" style="24" customWidth="1"/>
    <col min="6" max="6" width="15.7109375" style="24" customWidth="1"/>
    <col min="7" max="7" width="26.5703125" style="24" customWidth="1"/>
    <col min="8" max="8" width="21.28515625" style="24" customWidth="1"/>
    <col min="9" max="16384" width="9.140625" style="24"/>
  </cols>
  <sheetData>
    <row r="1" spans="1:7" s="11" customFormat="1" ht="22.5" customHeight="1">
      <c r="A1" s="10" t="s">
        <v>2</v>
      </c>
      <c r="B1" s="10" t="s">
        <v>0</v>
      </c>
      <c r="C1" s="10" t="s">
        <v>1</v>
      </c>
      <c r="D1" s="10" t="s">
        <v>3</v>
      </c>
      <c r="E1" s="22" t="s">
        <v>301</v>
      </c>
      <c r="F1" s="10" t="s">
        <v>302</v>
      </c>
    </row>
    <row r="2" spans="1:7" s="11" customFormat="1" ht="22.5" customHeight="1">
      <c r="A2" s="334"/>
      <c r="B2" s="335"/>
      <c r="C2" s="335"/>
      <c r="D2" s="335"/>
      <c r="E2" s="338"/>
      <c r="F2" s="253"/>
    </row>
    <row r="3" spans="1:7">
      <c r="A3" s="41"/>
      <c r="B3" s="33" t="s">
        <v>166</v>
      </c>
      <c r="C3" s="35"/>
      <c r="D3" s="72"/>
      <c r="E3" s="47"/>
      <c r="F3" s="31"/>
    </row>
    <row r="4" spans="1:7">
      <c r="A4" s="41"/>
      <c r="B4" s="36" t="s">
        <v>75</v>
      </c>
      <c r="C4" s="35"/>
      <c r="D4" s="72"/>
      <c r="E4" s="47"/>
      <c r="F4" s="31"/>
    </row>
    <row r="5" spans="1:7">
      <c r="A5" s="43">
        <v>8.1</v>
      </c>
      <c r="B5" s="58" t="s">
        <v>10</v>
      </c>
      <c r="C5" s="35" t="s">
        <v>6</v>
      </c>
      <c r="D5" s="72"/>
      <c r="E5" s="47"/>
      <c r="F5" s="31"/>
    </row>
    <row r="6" spans="1:7" ht="21.75" customHeight="1">
      <c r="A6" s="43"/>
      <c r="B6" s="58" t="s">
        <v>75</v>
      </c>
      <c r="C6" s="35"/>
      <c r="D6" s="72"/>
      <c r="E6" s="47"/>
      <c r="F6" s="31"/>
    </row>
    <row r="7" spans="1:7" ht="86.25" customHeight="1">
      <c r="A7" s="41"/>
      <c r="B7" s="45" t="s">
        <v>74</v>
      </c>
      <c r="C7" s="35"/>
      <c r="D7" s="72"/>
      <c r="E7" s="47"/>
      <c r="F7" s="31"/>
    </row>
    <row r="8" spans="1:7" ht="39.75" customHeight="1">
      <c r="A8" s="41"/>
      <c r="B8" s="45" t="s">
        <v>8</v>
      </c>
      <c r="C8" s="35"/>
      <c r="D8" s="72"/>
      <c r="E8" s="47"/>
      <c r="F8" s="31"/>
    </row>
    <row r="9" spans="1:7" ht="27.75" customHeight="1">
      <c r="A9" s="41"/>
      <c r="B9" s="45" t="s">
        <v>228</v>
      </c>
      <c r="C9" s="35"/>
      <c r="D9" s="72"/>
      <c r="E9" s="47"/>
      <c r="F9" s="31"/>
    </row>
    <row r="10" spans="1:7" ht="23.25" customHeight="1">
      <c r="A10" s="41"/>
      <c r="B10" s="45" t="s">
        <v>229</v>
      </c>
      <c r="C10" s="35"/>
      <c r="D10" s="72"/>
      <c r="E10" s="47"/>
      <c r="F10" s="31"/>
    </row>
    <row r="11" spans="1:7" ht="41.25" customHeight="1">
      <c r="A11" s="41"/>
      <c r="B11" s="45" t="s">
        <v>230</v>
      </c>
      <c r="C11" s="35"/>
      <c r="D11" s="72"/>
      <c r="E11" s="47"/>
      <c r="F11" s="31"/>
    </row>
    <row r="12" spans="1:7" ht="57" customHeight="1">
      <c r="A12" s="41"/>
      <c r="B12" s="45" t="s">
        <v>167</v>
      </c>
      <c r="C12" s="35"/>
      <c r="D12" s="72"/>
      <c r="E12" s="47"/>
      <c r="F12" s="31"/>
    </row>
    <row r="13" spans="1:7" ht="21" customHeight="1">
      <c r="A13" s="41"/>
      <c r="B13" s="49" t="s">
        <v>231</v>
      </c>
      <c r="C13" s="35"/>
      <c r="D13" s="72"/>
      <c r="E13" s="47"/>
      <c r="F13" s="31"/>
    </row>
    <row r="14" spans="1:7" ht="6" customHeight="1">
      <c r="A14" s="41"/>
      <c r="B14" s="185"/>
      <c r="C14" s="35"/>
      <c r="D14" s="72"/>
      <c r="E14" s="47"/>
      <c r="F14" s="31"/>
    </row>
    <row r="15" spans="1:7" ht="22.5" customHeight="1">
      <c r="A15" s="32">
        <v>8.1999999999999993</v>
      </c>
      <c r="B15" s="44" t="s">
        <v>43</v>
      </c>
      <c r="C15" s="35"/>
      <c r="D15" s="72"/>
      <c r="E15" s="47"/>
      <c r="F15" s="31"/>
      <c r="G15" s="186"/>
    </row>
    <row r="16" spans="1:7" ht="8.25" customHeight="1">
      <c r="A16" s="32"/>
      <c r="B16" s="44"/>
      <c r="C16" s="35"/>
      <c r="D16" s="72"/>
      <c r="E16" s="47"/>
      <c r="F16" s="31"/>
      <c r="G16" s="186"/>
    </row>
    <row r="17" spans="1:8" ht="71.25" customHeight="1">
      <c r="A17" s="32"/>
      <c r="B17" s="45" t="s">
        <v>223</v>
      </c>
      <c r="C17" s="35"/>
      <c r="D17" s="72"/>
      <c r="E17" s="35"/>
      <c r="F17" s="31"/>
      <c r="G17" s="110"/>
    </row>
    <row r="18" spans="1:8" s="258" customFormat="1" ht="20.100000000000001" customHeight="1">
      <c r="A18" s="257">
        <v>1</v>
      </c>
      <c r="B18" s="182" t="s">
        <v>25</v>
      </c>
      <c r="C18" s="204" t="s">
        <v>4</v>
      </c>
      <c r="D18" s="376">
        <v>5878</v>
      </c>
      <c r="E18" s="204"/>
      <c r="F18" s="205">
        <f t="shared" ref="F18:F21" si="0">+ROUND(D18*E18,2)</f>
        <v>0</v>
      </c>
      <c r="G18" s="510"/>
      <c r="H18" s="206"/>
    </row>
    <row r="19" spans="1:8" s="258" customFormat="1" ht="20.100000000000001" customHeight="1">
      <c r="A19" s="257">
        <v>2</v>
      </c>
      <c r="B19" s="182" t="s">
        <v>24</v>
      </c>
      <c r="C19" s="204" t="s">
        <v>4</v>
      </c>
      <c r="D19" s="376">
        <v>3718</v>
      </c>
      <c r="E19" s="204"/>
      <c r="F19" s="205">
        <f t="shared" si="0"/>
        <v>0</v>
      </c>
      <c r="G19" s="510"/>
      <c r="H19" s="206"/>
    </row>
    <row r="20" spans="1:8" s="258" customFormat="1" ht="20.100000000000001" customHeight="1">
      <c r="A20" s="257">
        <v>3</v>
      </c>
      <c r="B20" s="182" t="s">
        <v>34</v>
      </c>
      <c r="C20" s="204" t="s">
        <v>4</v>
      </c>
      <c r="D20" s="376">
        <v>2144</v>
      </c>
      <c r="E20" s="204"/>
      <c r="F20" s="205">
        <f t="shared" si="0"/>
        <v>0</v>
      </c>
      <c r="G20" s="510"/>
      <c r="H20" s="206"/>
    </row>
    <row r="21" spans="1:8" s="258" customFormat="1" ht="20.100000000000001" customHeight="1">
      <c r="A21" s="257">
        <v>4</v>
      </c>
      <c r="B21" s="182" t="s">
        <v>634</v>
      </c>
      <c r="C21" s="204" t="s">
        <v>4</v>
      </c>
      <c r="D21" s="376">
        <v>87</v>
      </c>
      <c r="E21" s="204"/>
      <c r="F21" s="205">
        <f t="shared" si="0"/>
        <v>0</v>
      </c>
      <c r="G21" s="402"/>
      <c r="H21" s="206"/>
    </row>
    <row r="22" spans="1:8" ht="20.100000000000001" customHeight="1">
      <c r="A22" s="39"/>
      <c r="B22" s="45"/>
      <c r="C22" s="35"/>
      <c r="D22" s="72"/>
      <c r="E22" s="35"/>
      <c r="F22" s="31"/>
      <c r="H22" s="103"/>
    </row>
    <row r="23" spans="1:8" ht="36" customHeight="1">
      <c r="A23" s="32">
        <v>8.3000000000000007</v>
      </c>
      <c r="B23" s="248" t="s">
        <v>768</v>
      </c>
      <c r="C23" s="35"/>
      <c r="D23" s="72"/>
      <c r="E23" s="47"/>
      <c r="F23" s="31"/>
      <c r="G23" s="186"/>
    </row>
    <row r="24" spans="1:8" ht="54.75" customHeight="1">
      <c r="A24" s="39"/>
      <c r="B24" s="45" t="s">
        <v>767</v>
      </c>
      <c r="C24" s="35"/>
      <c r="D24" s="72"/>
      <c r="E24" s="35"/>
      <c r="F24" s="31"/>
      <c r="H24" s="103"/>
    </row>
    <row r="25" spans="1:8" s="258" customFormat="1" ht="20.100000000000001" customHeight="1">
      <c r="A25" s="257">
        <v>1</v>
      </c>
      <c r="B25" s="182" t="s">
        <v>25</v>
      </c>
      <c r="C25" s="204" t="s">
        <v>4</v>
      </c>
      <c r="D25" s="376">
        <v>0</v>
      </c>
      <c r="E25" s="204"/>
      <c r="F25" s="205">
        <f t="shared" ref="F25:F27" si="1">+ROUND(D25*E25,2)</f>
        <v>0</v>
      </c>
      <c r="G25" s="510"/>
      <c r="H25" s="206"/>
    </row>
    <row r="26" spans="1:8" s="258" customFormat="1" ht="20.100000000000001" customHeight="1">
      <c r="A26" s="257">
        <v>2</v>
      </c>
      <c r="B26" s="182" t="s">
        <v>24</v>
      </c>
      <c r="C26" s="204" t="s">
        <v>4</v>
      </c>
      <c r="D26" s="376">
        <v>0</v>
      </c>
      <c r="E26" s="204"/>
      <c r="F26" s="205">
        <f t="shared" si="1"/>
        <v>0</v>
      </c>
      <c r="G26" s="510"/>
      <c r="H26" s="206"/>
    </row>
    <row r="27" spans="1:8" s="258" customFormat="1" ht="20.100000000000001" customHeight="1">
      <c r="A27" s="257">
        <v>3</v>
      </c>
      <c r="B27" s="182" t="s">
        <v>34</v>
      </c>
      <c r="C27" s="204" t="s">
        <v>4</v>
      </c>
      <c r="D27" s="376">
        <v>0</v>
      </c>
      <c r="E27" s="204"/>
      <c r="F27" s="205">
        <f t="shared" si="1"/>
        <v>0</v>
      </c>
      <c r="G27" s="510"/>
      <c r="H27" s="206"/>
    </row>
    <row r="28" spans="1:8" ht="20.100000000000001" customHeight="1">
      <c r="A28" s="39">
        <v>4</v>
      </c>
      <c r="B28" s="45" t="s">
        <v>634</v>
      </c>
      <c r="C28" s="204" t="s">
        <v>4</v>
      </c>
      <c r="D28" s="72">
        <v>87</v>
      </c>
      <c r="E28" s="204"/>
      <c r="F28" s="205">
        <f>+ROUND(D28*E28,2)</f>
        <v>0</v>
      </c>
      <c r="H28" s="103"/>
    </row>
    <row r="29" spans="1:8" ht="20.100000000000001" customHeight="1">
      <c r="A29" s="39"/>
      <c r="B29" s="45"/>
      <c r="C29" s="35"/>
      <c r="D29" s="72"/>
      <c r="E29" s="35"/>
      <c r="F29" s="31"/>
      <c r="H29" s="103"/>
    </row>
    <row r="30" spans="1:8" ht="20.100000000000001" customHeight="1">
      <c r="A30" s="39"/>
      <c r="B30" s="45"/>
      <c r="C30" s="35"/>
      <c r="D30" s="72"/>
      <c r="E30" s="35"/>
      <c r="F30" s="31"/>
      <c r="H30" s="103"/>
    </row>
    <row r="31" spans="1:8" ht="20.100000000000001" customHeight="1">
      <c r="A31" s="39"/>
      <c r="B31" s="45"/>
      <c r="C31" s="35"/>
      <c r="D31" s="72"/>
      <c r="E31" s="35"/>
      <c r="F31" s="31"/>
      <c r="H31" s="103"/>
    </row>
    <row r="32" spans="1:8" ht="20.100000000000001" customHeight="1">
      <c r="A32" s="39"/>
      <c r="B32" s="45"/>
      <c r="C32" s="35"/>
      <c r="D32" s="72"/>
      <c r="E32" s="35"/>
      <c r="F32" s="31"/>
      <c r="H32" s="103"/>
    </row>
    <row r="33" spans="1:8" ht="20.100000000000001" customHeight="1">
      <c r="A33" s="39"/>
      <c r="B33" s="45"/>
      <c r="C33" s="35"/>
      <c r="D33" s="72"/>
      <c r="E33" s="35"/>
      <c r="F33" s="31"/>
      <c r="H33" s="103"/>
    </row>
    <row r="34" spans="1:8" ht="20.100000000000001" customHeight="1">
      <c r="A34" s="39"/>
      <c r="B34" s="45"/>
      <c r="C34" s="35"/>
      <c r="D34" s="72"/>
      <c r="E34" s="35"/>
      <c r="F34" s="31"/>
      <c r="H34" s="103"/>
    </row>
    <row r="35" spans="1:8" ht="20.100000000000001" customHeight="1">
      <c r="A35" s="50"/>
      <c r="B35" s="85"/>
      <c r="C35" s="51"/>
      <c r="D35" s="86"/>
      <c r="E35" s="51"/>
      <c r="F35" s="52"/>
      <c r="H35" s="103"/>
    </row>
    <row r="36" spans="1:8" ht="20.100000000000001" customHeight="1">
      <c r="A36" s="39"/>
      <c r="B36" s="45"/>
      <c r="C36" s="35"/>
      <c r="D36" s="72"/>
      <c r="E36" s="35"/>
      <c r="F36" s="31"/>
      <c r="H36" s="103"/>
    </row>
    <row r="37" spans="1:8" ht="22.5" customHeight="1">
      <c r="A37" s="32" t="s">
        <v>744</v>
      </c>
      <c r="B37" s="44" t="s">
        <v>745</v>
      </c>
      <c r="C37" s="35"/>
      <c r="D37" s="72"/>
      <c r="E37" s="47"/>
      <c r="F37" s="31"/>
      <c r="G37" s="186"/>
    </row>
    <row r="38" spans="1:8" ht="54.75" customHeight="1">
      <c r="A38" s="39"/>
      <c r="B38" s="45" t="s">
        <v>767</v>
      </c>
      <c r="C38" s="35"/>
      <c r="D38" s="72"/>
      <c r="E38" s="35"/>
      <c r="F38" s="31"/>
      <c r="H38" s="103"/>
    </row>
    <row r="39" spans="1:8" ht="20.100000000000001" customHeight="1">
      <c r="A39" s="39">
        <v>1</v>
      </c>
      <c r="B39" s="45" t="s">
        <v>24</v>
      </c>
      <c r="C39" s="77" t="s">
        <v>4</v>
      </c>
      <c r="D39" s="72">
        <v>133</v>
      </c>
      <c r="E39" s="35"/>
      <c r="F39" s="31">
        <f t="shared" ref="F39:F41" si="2">+ROUND(D39*E39,2)</f>
        <v>0</v>
      </c>
      <c r="H39" s="103"/>
    </row>
    <row r="40" spans="1:8" ht="20.100000000000001" customHeight="1">
      <c r="A40" s="39">
        <v>2</v>
      </c>
      <c r="B40" s="45" t="s">
        <v>34</v>
      </c>
      <c r="C40" s="77" t="s">
        <v>4</v>
      </c>
      <c r="D40" s="72">
        <v>353</v>
      </c>
      <c r="E40" s="35"/>
      <c r="F40" s="31">
        <f t="shared" si="2"/>
        <v>0</v>
      </c>
      <c r="H40" s="103"/>
    </row>
    <row r="41" spans="1:8" ht="20.100000000000001" customHeight="1">
      <c r="A41" s="75">
        <v>3</v>
      </c>
      <c r="B41" s="184" t="s">
        <v>634</v>
      </c>
      <c r="C41" s="77" t="s">
        <v>4</v>
      </c>
      <c r="D41" s="72">
        <v>100</v>
      </c>
      <c r="E41" s="35"/>
      <c r="F41" s="31">
        <f t="shared" si="2"/>
        <v>0</v>
      </c>
      <c r="H41" s="103"/>
    </row>
    <row r="42" spans="1:8" ht="20.100000000000001" customHeight="1">
      <c r="A42" s="39"/>
      <c r="B42" s="45"/>
      <c r="C42" s="35"/>
      <c r="D42" s="72"/>
      <c r="E42" s="35"/>
      <c r="F42" s="31"/>
      <c r="H42" s="103"/>
    </row>
    <row r="43" spans="1:8" ht="20.100000000000001" customHeight="1">
      <c r="A43" s="39"/>
      <c r="B43" s="45"/>
      <c r="C43" s="35"/>
      <c r="D43" s="72"/>
      <c r="E43" s="35"/>
      <c r="F43" s="31"/>
      <c r="H43" s="103"/>
    </row>
    <row r="44" spans="1:8" ht="22.5" customHeight="1">
      <c r="A44" s="32">
        <v>8.4</v>
      </c>
      <c r="B44" s="44" t="s">
        <v>224</v>
      </c>
      <c r="C44" s="35"/>
      <c r="D44" s="72"/>
      <c r="E44" s="47"/>
      <c r="F44" s="31"/>
      <c r="G44" s="186"/>
    </row>
    <row r="45" spans="1:8" ht="37.5" customHeight="1">
      <c r="A45" s="32"/>
      <c r="B45" s="45" t="s">
        <v>296</v>
      </c>
      <c r="C45" s="35"/>
      <c r="D45" s="72"/>
      <c r="E45" s="35"/>
      <c r="F45" s="31"/>
      <c r="H45" s="103"/>
    </row>
    <row r="46" spans="1:8" ht="20.100000000000001" customHeight="1">
      <c r="A46" s="39"/>
      <c r="B46" s="45"/>
      <c r="C46" s="35"/>
      <c r="D46" s="72"/>
      <c r="E46" s="35"/>
      <c r="F46" s="31"/>
      <c r="H46" s="103"/>
    </row>
    <row r="47" spans="1:8" ht="20.100000000000001" customHeight="1">
      <c r="A47" s="39">
        <v>1</v>
      </c>
      <c r="B47" s="45" t="s">
        <v>25</v>
      </c>
      <c r="C47" s="35" t="s">
        <v>4</v>
      </c>
      <c r="D47" s="72">
        <v>650</v>
      </c>
      <c r="E47" s="35"/>
      <c r="F47" s="31">
        <f t="shared" ref="F47:F49" si="3">+ROUND(D47*E47,2)</f>
        <v>0</v>
      </c>
      <c r="H47" s="103"/>
    </row>
    <row r="48" spans="1:8" ht="20.100000000000001" customHeight="1">
      <c r="A48" s="39">
        <v>2</v>
      </c>
      <c r="B48" s="45" t="s">
        <v>24</v>
      </c>
      <c r="C48" s="35" t="s">
        <v>4</v>
      </c>
      <c r="D48" s="72">
        <v>455</v>
      </c>
      <c r="E48" s="35"/>
      <c r="F48" s="31">
        <f t="shared" si="3"/>
        <v>0</v>
      </c>
      <c r="H48" s="103"/>
    </row>
    <row r="49" spans="1:8" ht="20.100000000000001" customHeight="1">
      <c r="A49" s="39">
        <v>3</v>
      </c>
      <c r="B49" s="45" t="s">
        <v>34</v>
      </c>
      <c r="C49" s="35" t="s">
        <v>4</v>
      </c>
      <c r="D49" s="72">
        <v>194</v>
      </c>
      <c r="E49" s="35"/>
      <c r="F49" s="31">
        <f t="shared" si="3"/>
        <v>0</v>
      </c>
      <c r="G49" s="100"/>
      <c r="H49" s="103"/>
    </row>
    <row r="50" spans="1:8" ht="20.100000000000001" customHeight="1">
      <c r="A50" s="39"/>
      <c r="B50" s="45"/>
      <c r="C50" s="35"/>
      <c r="D50" s="72"/>
      <c r="E50" s="35"/>
      <c r="F50" s="31"/>
      <c r="H50" s="103"/>
    </row>
    <row r="51" spans="1:8" ht="26.25" customHeight="1">
      <c r="A51" s="32">
        <v>8.5</v>
      </c>
      <c r="B51" s="44" t="s">
        <v>152</v>
      </c>
      <c r="C51" s="35"/>
      <c r="D51" s="72"/>
      <c r="E51" s="47"/>
      <c r="F51" s="31"/>
    </row>
    <row r="52" spans="1:8" ht="39" customHeight="1">
      <c r="A52" s="32"/>
      <c r="B52" s="45" t="s">
        <v>436</v>
      </c>
      <c r="C52" s="35"/>
      <c r="D52" s="72"/>
      <c r="E52" s="47"/>
      <c r="F52" s="31"/>
    </row>
    <row r="53" spans="1:8" ht="4.5" customHeight="1">
      <c r="A53" s="32"/>
      <c r="B53" s="45"/>
      <c r="C53" s="35"/>
      <c r="D53" s="72"/>
      <c r="E53" s="47"/>
      <c r="F53" s="31"/>
    </row>
    <row r="54" spans="1:8" ht="20.100000000000001" customHeight="1">
      <c r="A54" s="39"/>
      <c r="B54" s="45"/>
      <c r="C54" s="35"/>
      <c r="D54" s="72"/>
      <c r="E54" s="47"/>
      <c r="F54" s="31"/>
    </row>
    <row r="55" spans="1:8" ht="20.100000000000001" customHeight="1">
      <c r="A55" s="39">
        <v>1</v>
      </c>
      <c r="B55" s="45" t="s">
        <v>25</v>
      </c>
      <c r="C55" s="35" t="s">
        <v>4</v>
      </c>
      <c r="D55" s="72">
        <v>364</v>
      </c>
      <c r="E55" s="47"/>
      <c r="F55" s="31">
        <f t="shared" ref="F55:F57" si="4">+ROUND(D55*E55,2)</f>
        <v>0</v>
      </c>
      <c r="H55" s="103"/>
    </row>
    <row r="56" spans="1:8" ht="20.100000000000001" customHeight="1">
      <c r="A56" s="39">
        <v>2</v>
      </c>
      <c r="B56" s="45" t="s">
        <v>24</v>
      </c>
      <c r="C56" s="35" t="s">
        <v>4</v>
      </c>
      <c r="D56" s="72">
        <v>80</v>
      </c>
      <c r="E56" s="47"/>
      <c r="F56" s="31">
        <f t="shared" si="4"/>
        <v>0</v>
      </c>
      <c r="H56" s="103"/>
    </row>
    <row r="57" spans="1:8" ht="20.100000000000001" customHeight="1">
      <c r="A57" s="39">
        <v>3</v>
      </c>
      <c r="B57" s="45" t="s">
        <v>34</v>
      </c>
      <c r="C57" s="35" t="s">
        <v>4</v>
      </c>
      <c r="D57" s="72">
        <v>46</v>
      </c>
      <c r="E57" s="47"/>
      <c r="F57" s="31">
        <f t="shared" si="4"/>
        <v>0</v>
      </c>
      <c r="G57" s="100"/>
      <c r="H57" s="103"/>
    </row>
    <row r="58" spans="1:8" ht="20.100000000000001" customHeight="1">
      <c r="A58" s="39"/>
      <c r="B58" s="45"/>
      <c r="C58" s="35"/>
      <c r="D58" s="72"/>
      <c r="E58" s="47"/>
      <c r="F58" s="31"/>
      <c r="H58" s="103"/>
    </row>
    <row r="59" spans="1:8" ht="20.100000000000001" customHeight="1">
      <c r="A59" s="39"/>
      <c r="B59" s="45"/>
      <c r="C59" s="35"/>
      <c r="D59" s="72"/>
      <c r="E59" s="47"/>
      <c r="F59" s="31"/>
      <c r="H59" s="103"/>
    </row>
    <row r="60" spans="1:8" ht="20.100000000000001" customHeight="1">
      <c r="A60" s="39"/>
      <c r="B60" s="45"/>
      <c r="C60" s="35"/>
      <c r="D60" s="72"/>
      <c r="E60" s="35"/>
      <c r="F60" s="31"/>
      <c r="H60" s="103"/>
    </row>
    <row r="61" spans="1:8">
      <c r="A61" s="39"/>
      <c r="B61" s="45"/>
      <c r="C61" s="35"/>
      <c r="D61" s="72"/>
      <c r="E61" s="35"/>
      <c r="F61" s="31"/>
      <c r="H61" s="103"/>
    </row>
    <row r="62" spans="1:8" ht="24.75" customHeight="1">
      <c r="A62" s="43"/>
      <c r="B62" s="44"/>
      <c r="C62" s="35"/>
      <c r="D62" s="72"/>
      <c r="E62" s="47"/>
      <c r="F62" s="31"/>
    </row>
    <row r="63" spans="1:8">
      <c r="A63" s="39"/>
      <c r="B63" s="45"/>
      <c r="C63" s="35"/>
      <c r="D63" s="72"/>
      <c r="E63" s="35"/>
      <c r="F63" s="31"/>
      <c r="H63" s="103"/>
    </row>
    <row r="64" spans="1:8">
      <c r="A64" s="39"/>
      <c r="B64" s="45"/>
      <c r="C64" s="35"/>
      <c r="D64" s="72"/>
      <c r="E64" s="35"/>
      <c r="F64" s="31"/>
      <c r="H64" s="103"/>
    </row>
    <row r="65" spans="1:8">
      <c r="A65" s="39"/>
      <c r="B65" s="45"/>
      <c r="C65" s="35"/>
      <c r="D65" s="72"/>
      <c r="E65" s="35"/>
      <c r="F65" s="31"/>
      <c r="H65" s="103"/>
    </row>
    <row r="66" spans="1:8">
      <c r="A66" s="39"/>
      <c r="B66" s="45"/>
      <c r="C66" s="35"/>
      <c r="D66" s="72"/>
      <c r="E66" s="35"/>
      <c r="F66" s="31"/>
      <c r="H66" s="103"/>
    </row>
    <row r="67" spans="1:8">
      <c r="A67" s="39"/>
      <c r="B67" s="45"/>
      <c r="C67" s="35"/>
      <c r="D67" s="72"/>
      <c r="E67" s="35"/>
      <c r="F67" s="31"/>
      <c r="H67" s="103"/>
    </row>
    <row r="68" spans="1:8">
      <c r="A68" s="39"/>
      <c r="B68" s="45"/>
      <c r="C68" s="35"/>
      <c r="D68" s="72"/>
      <c r="E68" s="35"/>
      <c r="F68" s="31"/>
      <c r="H68" s="103"/>
    </row>
    <row r="69" spans="1:8">
      <c r="A69" s="39"/>
      <c r="B69" s="45"/>
      <c r="C69" s="35"/>
      <c r="D69" s="72"/>
      <c r="E69" s="35"/>
      <c r="F69" s="31"/>
      <c r="H69" s="103"/>
    </row>
    <row r="70" spans="1:8">
      <c r="A70" s="39"/>
      <c r="B70" s="45"/>
      <c r="C70" s="35"/>
      <c r="D70" s="72"/>
      <c r="E70" s="35"/>
      <c r="F70" s="31"/>
      <c r="H70" s="103"/>
    </row>
    <row r="71" spans="1:8">
      <c r="A71" s="39"/>
      <c r="B71" s="45"/>
      <c r="C71" s="35"/>
      <c r="D71" s="72"/>
      <c r="E71" s="35"/>
      <c r="F71" s="31"/>
      <c r="H71" s="103"/>
    </row>
    <row r="72" spans="1:8">
      <c r="A72" s="39"/>
      <c r="B72" s="45"/>
      <c r="C72" s="35"/>
      <c r="D72" s="72"/>
      <c r="E72" s="35"/>
      <c r="F72" s="31"/>
      <c r="H72" s="103"/>
    </row>
    <row r="73" spans="1:8">
      <c r="A73" s="39"/>
      <c r="B73" s="45"/>
      <c r="C73" s="35"/>
      <c r="D73" s="72"/>
      <c r="E73" s="35"/>
      <c r="F73" s="31"/>
      <c r="H73" s="103"/>
    </row>
    <row r="74" spans="1:8">
      <c r="A74" s="39"/>
      <c r="B74" s="45"/>
      <c r="C74" s="35"/>
      <c r="D74" s="72"/>
      <c r="E74" s="35"/>
      <c r="F74" s="31"/>
      <c r="H74" s="103"/>
    </row>
    <row r="75" spans="1:8">
      <c r="A75" s="39"/>
      <c r="B75" s="45"/>
      <c r="C75" s="35"/>
      <c r="D75" s="72"/>
      <c r="E75" s="35"/>
      <c r="F75" s="31"/>
      <c r="H75" s="103"/>
    </row>
    <row r="76" spans="1:8">
      <c r="A76" s="39"/>
      <c r="B76" s="45"/>
      <c r="C76" s="35"/>
      <c r="D76" s="72"/>
      <c r="E76" s="35"/>
      <c r="F76" s="31"/>
      <c r="H76" s="103"/>
    </row>
    <row r="77" spans="1:8">
      <c r="A77" s="39"/>
      <c r="B77" s="45"/>
      <c r="C77" s="35"/>
      <c r="D77" s="72"/>
      <c r="E77" s="47"/>
      <c r="F77" s="31"/>
    </row>
    <row r="78" spans="1:8">
      <c r="A78" s="41"/>
      <c r="B78" s="49"/>
      <c r="C78" s="35"/>
      <c r="D78" s="72"/>
      <c r="E78" s="47"/>
      <c r="F78" s="31"/>
    </row>
    <row r="79" spans="1:8" s="64" customFormat="1" ht="28.5" customHeight="1">
      <c r="A79" s="59"/>
      <c r="B79" s="60" t="s">
        <v>168</v>
      </c>
      <c r="C79" s="61"/>
      <c r="D79" s="90"/>
      <c r="E79" s="62"/>
      <c r="F79" s="63">
        <f>SUM(F15:F78)</f>
        <v>0</v>
      </c>
    </row>
  </sheetData>
  <autoFilter ref="A1:G79" xr:uid="{00000000-0009-0000-0000-00000A000000}"/>
  <mergeCells count="2">
    <mergeCell ref="G18:G20"/>
    <mergeCell ref="G25:G27"/>
  </mergeCells>
  <pageMargins left="0.8" right="0.7" top="0.75" bottom="0.75" header="0.4" footer="0.5"/>
  <pageSetup paperSize="9" scale="80" orientation="portrait" r:id="rId1"/>
  <headerFooter>
    <oddHeader>&amp;L&amp;"Garamond,Bold"&amp;12Addu Court Complex
Maldives&amp;C&amp;"Times New Roman,Bold"&amp;11Bill of Quantities</oddHeader>
    <oddFooter>&amp;C&amp;"Garamond,Bold"Bill No 8 -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H109"/>
  <sheetViews>
    <sheetView view="pageBreakPreview" zoomScaleNormal="110" zoomScaleSheetLayoutView="100" workbookViewId="0">
      <pane xSplit="1" ySplit="1" topLeftCell="B98" activePane="bottomRight" state="frozen"/>
      <selection activeCell="B33" sqref="B33"/>
      <selection pane="topRight" activeCell="B33" sqref="B33"/>
      <selection pane="bottomLeft" activeCell="B33" sqref="B33"/>
      <selection pane="bottomRight" activeCell="E100" sqref="E100:E103"/>
    </sheetView>
  </sheetViews>
  <sheetFormatPr defaultRowHeight="15.75"/>
  <cols>
    <col min="1" max="1" width="7.85546875" style="65" customWidth="1"/>
    <col min="2" max="2" width="56.140625" style="66" customWidth="1"/>
    <col min="3" max="3" width="6.42578125" style="67" customWidth="1"/>
    <col min="4" max="4" width="10.28515625" style="91" customWidth="1"/>
    <col min="5" max="5" width="14.42578125" style="24" customWidth="1"/>
    <col min="6" max="6" width="15.7109375" style="24" customWidth="1"/>
    <col min="7" max="7" width="29.7109375" style="24" customWidth="1"/>
    <col min="8" max="8" width="14.28515625" style="24" customWidth="1"/>
    <col min="9" max="16384" width="9.140625" style="24"/>
  </cols>
  <sheetData>
    <row r="1" spans="1:6" s="11" customFormat="1" ht="22.5" customHeight="1">
      <c r="A1" s="10" t="s">
        <v>2</v>
      </c>
      <c r="B1" s="10" t="s">
        <v>0</v>
      </c>
      <c r="C1" s="10" t="s">
        <v>1</v>
      </c>
      <c r="D1" s="10" t="s">
        <v>3</v>
      </c>
      <c r="E1" s="22" t="s">
        <v>301</v>
      </c>
      <c r="F1" s="10" t="s">
        <v>302</v>
      </c>
    </row>
    <row r="2" spans="1:6" s="11" customFormat="1" ht="22.5" customHeight="1">
      <c r="A2" s="334"/>
      <c r="B2" s="335"/>
      <c r="C2" s="335"/>
      <c r="D2" s="335"/>
      <c r="E2" s="338"/>
      <c r="F2" s="253"/>
    </row>
    <row r="3" spans="1:6">
      <c r="A3" s="41"/>
      <c r="B3" s="33" t="s">
        <v>204</v>
      </c>
      <c r="C3" s="35"/>
      <c r="D3" s="72"/>
      <c r="E3" s="47"/>
      <c r="F3" s="31"/>
    </row>
    <row r="4" spans="1:6">
      <c r="A4" s="41"/>
      <c r="B4" s="190" t="s">
        <v>762</v>
      </c>
      <c r="C4" s="35"/>
      <c r="D4" s="72"/>
      <c r="E4" s="47"/>
      <c r="F4" s="31"/>
    </row>
    <row r="5" spans="1:6">
      <c r="A5" s="41"/>
      <c r="B5" s="36"/>
      <c r="C5" s="35"/>
      <c r="D5" s="72"/>
      <c r="E5" s="47"/>
      <c r="F5" s="31"/>
    </row>
    <row r="6" spans="1:6">
      <c r="A6" s="43">
        <v>9.1</v>
      </c>
      <c r="B6" s="58" t="s">
        <v>10</v>
      </c>
      <c r="C6" s="35" t="s">
        <v>6</v>
      </c>
      <c r="D6" s="72"/>
      <c r="E6" s="47"/>
      <c r="F6" s="31"/>
    </row>
    <row r="7" spans="1:6" s="26" customFormat="1" ht="23.25" customHeight="1">
      <c r="A7" s="256"/>
      <c r="B7" s="117" t="s">
        <v>295</v>
      </c>
      <c r="C7" s="79"/>
      <c r="D7" s="79"/>
      <c r="E7" s="79"/>
      <c r="F7" s="179"/>
    </row>
    <row r="8" spans="1:6" ht="70.5" customHeight="1">
      <c r="A8" s="41"/>
      <c r="B8" s="57" t="s">
        <v>155</v>
      </c>
      <c r="C8" s="35"/>
      <c r="D8" s="72"/>
      <c r="E8" s="47"/>
      <c r="F8" s="31"/>
    </row>
    <row r="9" spans="1:6" ht="51" customHeight="1">
      <c r="A9" s="41"/>
      <c r="B9" s="45" t="s">
        <v>437</v>
      </c>
      <c r="C9" s="35"/>
      <c r="D9" s="72"/>
      <c r="E9" s="47"/>
      <c r="F9" s="31"/>
    </row>
    <row r="10" spans="1:6" ht="43.5" customHeight="1">
      <c r="A10" s="41"/>
      <c r="B10" s="45" t="s">
        <v>243</v>
      </c>
      <c r="C10" s="35"/>
      <c r="D10" s="72"/>
      <c r="E10" s="47"/>
      <c r="F10" s="31"/>
    </row>
    <row r="11" spans="1:6" ht="39" customHeight="1">
      <c r="A11" s="41"/>
      <c r="B11" s="57" t="s">
        <v>438</v>
      </c>
      <c r="C11" s="35"/>
      <c r="D11" s="72"/>
      <c r="E11" s="47"/>
      <c r="F11" s="31"/>
    </row>
    <row r="12" spans="1:6" ht="41.25" customHeight="1">
      <c r="A12" s="41"/>
      <c r="B12" s="45" t="s">
        <v>230</v>
      </c>
      <c r="C12" s="35"/>
      <c r="D12" s="72"/>
      <c r="E12" s="47"/>
      <c r="F12" s="31"/>
    </row>
    <row r="13" spans="1:6" ht="54" customHeight="1">
      <c r="A13" s="41"/>
      <c r="B13" s="45" t="s">
        <v>167</v>
      </c>
      <c r="C13" s="35"/>
      <c r="D13" s="72"/>
      <c r="E13" s="47"/>
      <c r="F13" s="31"/>
    </row>
    <row r="14" spans="1:6" ht="32.25" customHeight="1">
      <c r="A14" s="41"/>
      <c r="B14" s="49" t="s">
        <v>231</v>
      </c>
      <c r="C14" s="35"/>
      <c r="D14" s="72"/>
      <c r="E14" s="47"/>
      <c r="F14" s="31"/>
    </row>
    <row r="15" spans="1:6" s="26" customFormat="1" ht="27.75" customHeight="1">
      <c r="A15" s="297"/>
      <c r="B15" s="298" t="s">
        <v>222</v>
      </c>
      <c r="C15" s="77"/>
      <c r="D15" s="78"/>
      <c r="E15" s="79"/>
      <c r="F15" s="179"/>
    </row>
    <row r="16" spans="1:6" ht="73.5" customHeight="1">
      <c r="A16" s="41"/>
      <c r="B16" s="57" t="s">
        <v>155</v>
      </c>
      <c r="C16" s="35"/>
      <c r="D16" s="72"/>
      <c r="E16" s="47"/>
      <c r="F16" s="31"/>
    </row>
    <row r="17" spans="1:8" ht="58.5" customHeight="1">
      <c r="A17" s="41"/>
      <c r="B17" s="45" t="s">
        <v>439</v>
      </c>
      <c r="C17" s="35"/>
      <c r="D17" s="72"/>
      <c r="E17" s="47"/>
      <c r="F17" s="31"/>
    </row>
    <row r="18" spans="1:8" ht="40.5" customHeight="1">
      <c r="A18" s="41"/>
      <c r="B18" s="45" t="s">
        <v>221</v>
      </c>
      <c r="C18" s="35"/>
      <c r="D18" s="72"/>
      <c r="E18" s="47"/>
      <c r="F18" s="31"/>
    </row>
    <row r="19" spans="1:8" ht="54.75" customHeight="1">
      <c r="A19" s="41"/>
      <c r="B19" s="45" t="s">
        <v>225</v>
      </c>
      <c r="C19" s="35"/>
      <c r="D19" s="72"/>
      <c r="E19" s="47"/>
      <c r="F19" s="31"/>
    </row>
    <row r="20" spans="1:8" ht="54" customHeight="1">
      <c r="A20" s="41"/>
      <c r="B20" s="45" t="s">
        <v>76</v>
      </c>
      <c r="C20" s="35"/>
      <c r="D20" s="72"/>
      <c r="E20" s="47"/>
      <c r="F20" s="31"/>
    </row>
    <row r="21" spans="1:8" ht="27.75" customHeight="1">
      <c r="A21" s="41"/>
      <c r="B21" s="49" t="s">
        <v>226</v>
      </c>
      <c r="C21" s="35"/>
      <c r="D21" s="72"/>
      <c r="E21" s="47"/>
      <c r="F21" s="31"/>
    </row>
    <row r="22" spans="1:8">
      <c r="A22" s="43">
        <v>9.1999999999999993</v>
      </c>
      <c r="B22" s="38" t="s">
        <v>299</v>
      </c>
      <c r="C22" s="35"/>
      <c r="D22" s="72"/>
      <c r="E22" s="47"/>
      <c r="F22" s="31"/>
    </row>
    <row r="23" spans="1:8">
      <c r="A23" s="32"/>
      <c r="B23" s="38"/>
      <c r="C23" s="35"/>
      <c r="D23" s="72"/>
      <c r="E23" s="47"/>
      <c r="F23" s="31"/>
    </row>
    <row r="24" spans="1:8" s="100" customFormat="1" ht="24.75" customHeight="1">
      <c r="A24" s="43" t="s">
        <v>639</v>
      </c>
      <c r="B24" s="263" t="s">
        <v>429</v>
      </c>
      <c r="C24" s="34"/>
      <c r="D24" s="262"/>
      <c r="E24" s="34"/>
      <c r="F24" s="149"/>
      <c r="H24" s="150"/>
    </row>
    <row r="25" spans="1:8" ht="20.100000000000001" customHeight="1">
      <c r="A25" s="39">
        <v>1</v>
      </c>
      <c r="B25" s="45" t="s">
        <v>23</v>
      </c>
      <c r="C25" s="35" t="s">
        <v>4</v>
      </c>
      <c r="D25" s="241">
        <v>836</v>
      </c>
      <c r="E25" s="35"/>
      <c r="F25" s="31">
        <f t="shared" ref="F25:F27" si="0">+ROUND(D25*E25,2)</f>
        <v>0</v>
      </c>
      <c r="H25" s="103"/>
    </row>
    <row r="26" spans="1:8" ht="20.100000000000001" customHeight="1">
      <c r="A26" s="39">
        <v>2</v>
      </c>
      <c r="B26" s="45" t="s">
        <v>24</v>
      </c>
      <c r="C26" s="35" t="s">
        <v>4</v>
      </c>
      <c r="D26" s="241">
        <v>1032</v>
      </c>
      <c r="E26" s="35"/>
      <c r="F26" s="31">
        <f t="shared" si="0"/>
        <v>0</v>
      </c>
      <c r="H26" s="103"/>
    </row>
    <row r="27" spans="1:8" ht="20.100000000000001" customHeight="1">
      <c r="A27" s="39">
        <v>3</v>
      </c>
      <c r="B27" s="45" t="s">
        <v>34</v>
      </c>
      <c r="C27" s="35" t="s">
        <v>4</v>
      </c>
      <c r="D27" s="241">
        <v>202</v>
      </c>
      <c r="E27" s="35"/>
      <c r="F27" s="31">
        <f t="shared" si="0"/>
        <v>0</v>
      </c>
      <c r="H27" s="103"/>
    </row>
    <row r="28" spans="1:8" ht="20.100000000000001" customHeight="1">
      <c r="A28" s="50"/>
      <c r="B28" s="85"/>
      <c r="C28" s="51"/>
      <c r="D28" s="265"/>
      <c r="E28" s="51"/>
      <c r="F28" s="52"/>
      <c r="H28" s="103"/>
    </row>
    <row r="29" spans="1:8" ht="20.100000000000001" customHeight="1">
      <c r="A29" s="406"/>
      <c r="B29" s="397"/>
      <c r="C29" s="30"/>
      <c r="D29" s="407"/>
      <c r="E29" s="30"/>
      <c r="F29" s="408"/>
      <c r="H29" s="103"/>
    </row>
    <row r="30" spans="1:8" s="100" customFormat="1" ht="24.75" customHeight="1">
      <c r="A30" s="43" t="s">
        <v>640</v>
      </c>
      <c r="B30" s="58" t="s">
        <v>426</v>
      </c>
      <c r="C30" s="34"/>
      <c r="D30" s="68"/>
      <c r="E30" s="34"/>
      <c r="F30" s="149"/>
      <c r="H30" s="150"/>
    </row>
    <row r="31" spans="1:8" ht="20.100000000000001" customHeight="1">
      <c r="A31" s="39">
        <v>1</v>
      </c>
      <c r="B31" s="45" t="s">
        <v>23</v>
      </c>
      <c r="C31" s="35" t="s">
        <v>4</v>
      </c>
      <c r="D31" s="241">
        <v>399</v>
      </c>
      <c r="E31" s="35"/>
      <c r="F31" s="31">
        <f t="shared" ref="F31:F32" si="1">+ROUND(D31*E31,2)</f>
        <v>0</v>
      </c>
      <c r="H31" s="103"/>
    </row>
    <row r="32" spans="1:8" ht="20.100000000000001" customHeight="1">
      <c r="A32" s="39">
        <v>2</v>
      </c>
      <c r="B32" s="45" t="s">
        <v>24</v>
      </c>
      <c r="C32" s="35" t="s">
        <v>4</v>
      </c>
      <c r="D32" s="241">
        <v>294</v>
      </c>
      <c r="E32" s="35"/>
      <c r="F32" s="31">
        <f t="shared" si="1"/>
        <v>0</v>
      </c>
      <c r="H32" s="103"/>
    </row>
    <row r="33" spans="1:8" ht="20.100000000000001" customHeight="1">
      <c r="A33" s="39"/>
      <c r="B33" s="45"/>
      <c r="C33" s="35"/>
      <c r="D33" s="241"/>
      <c r="E33" s="35"/>
      <c r="F33" s="31"/>
      <c r="H33" s="103"/>
    </row>
    <row r="34" spans="1:8" ht="20.100000000000001" customHeight="1">
      <c r="A34" s="264"/>
      <c r="B34" s="45"/>
      <c r="C34" s="35"/>
      <c r="D34" s="241"/>
      <c r="E34" s="35"/>
      <c r="F34" s="31"/>
      <c r="H34" s="103"/>
    </row>
    <row r="35" spans="1:8" s="100" customFormat="1" ht="22.5" customHeight="1">
      <c r="A35" s="43" t="s">
        <v>641</v>
      </c>
      <c r="B35" s="58" t="s">
        <v>431</v>
      </c>
      <c r="C35" s="34"/>
      <c r="D35" s="68"/>
      <c r="E35" s="34"/>
      <c r="F35" s="149"/>
      <c r="H35" s="150"/>
    </row>
    <row r="36" spans="1:8" ht="20.100000000000001" customHeight="1">
      <c r="A36" s="39">
        <v>1</v>
      </c>
      <c r="B36" s="45" t="s">
        <v>23</v>
      </c>
      <c r="C36" s="35" t="s">
        <v>4</v>
      </c>
      <c r="D36" s="241">
        <v>100</v>
      </c>
      <c r="E36" s="35"/>
      <c r="F36" s="31">
        <f t="shared" ref="F36:F38" si="2">+ROUND(D36*E36,2)</f>
        <v>0</v>
      </c>
      <c r="H36" s="103"/>
    </row>
    <row r="37" spans="1:8" ht="20.100000000000001" customHeight="1">
      <c r="A37" s="39">
        <v>2</v>
      </c>
      <c r="B37" s="45" t="s">
        <v>24</v>
      </c>
      <c r="C37" s="35" t="s">
        <v>4</v>
      </c>
      <c r="D37" s="241">
        <v>74</v>
      </c>
      <c r="E37" s="35"/>
      <c r="F37" s="31">
        <f t="shared" si="2"/>
        <v>0</v>
      </c>
      <c r="H37" s="103"/>
    </row>
    <row r="38" spans="1:8" ht="20.100000000000001" customHeight="1">
      <c r="A38" s="39">
        <v>3</v>
      </c>
      <c r="B38" s="45" t="s">
        <v>34</v>
      </c>
      <c r="C38" s="35" t="s">
        <v>4</v>
      </c>
      <c r="D38" s="241">
        <v>53</v>
      </c>
      <c r="E38" s="35"/>
      <c r="F38" s="31">
        <f t="shared" si="2"/>
        <v>0</v>
      </c>
      <c r="H38" s="103"/>
    </row>
    <row r="39" spans="1:8" ht="20.100000000000001" customHeight="1">
      <c r="A39" s="264"/>
      <c r="B39" s="45"/>
      <c r="C39" s="35"/>
      <c r="D39" s="241"/>
      <c r="E39" s="35"/>
      <c r="F39" s="31"/>
      <c r="H39" s="103"/>
    </row>
    <row r="40" spans="1:8" s="100" customFormat="1" ht="21.75" customHeight="1">
      <c r="A40" s="43" t="s">
        <v>642</v>
      </c>
      <c r="B40" s="58" t="s">
        <v>434</v>
      </c>
      <c r="C40" s="34"/>
      <c r="D40" s="68"/>
      <c r="E40" s="34"/>
      <c r="F40" s="149"/>
      <c r="H40" s="150"/>
    </row>
    <row r="41" spans="1:8" ht="20.100000000000001" customHeight="1">
      <c r="A41" s="39">
        <v>1</v>
      </c>
      <c r="B41" s="45" t="s">
        <v>34</v>
      </c>
      <c r="C41" s="35" t="s">
        <v>4</v>
      </c>
      <c r="D41" s="241">
        <v>17</v>
      </c>
      <c r="E41" s="35"/>
      <c r="F41" s="31">
        <f t="shared" ref="F41" si="3">+ROUND(D41*E41,2)</f>
        <v>0</v>
      </c>
      <c r="H41" s="103"/>
    </row>
    <row r="42" spans="1:8" ht="20.100000000000001" customHeight="1">
      <c r="A42" s="264"/>
      <c r="B42" s="45"/>
      <c r="C42" s="35"/>
      <c r="D42" s="241"/>
      <c r="E42" s="35"/>
      <c r="F42" s="31"/>
      <c r="H42" s="103"/>
    </row>
    <row r="43" spans="1:8" ht="26.25" customHeight="1">
      <c r="A43" s="43" t="s">
        <v>643</v>
      </c>
      <c r="B43" s="58" t="s">
        <v>300</v>
      </c>
      <c r="C43" s="35"/>
      <c r="D43" s="72"/>
      <c r="E43" s="35"/>
      <c r="F43" s="31"/>
      <c r="H43" s="103"/>
    </row>
    <row r="44" spans="1:8" ht="20.100000000000001" customHeight="1">
      <c r="A44" s="39">
        <v>1</v>
      </c>
      <c r="B44" s="45" t="s">
        <v>23</v>
      </c>
      <c r="C44" s="35" t="s">
        <v>4</v>
      </c>
      <c r="D44" s="72">
        <v>598</v>
      </c>
      <c r="E44" s="35"/>
      <c r="F44" s="31">
        <f>+ROUND(D44*E44,2)</f>
        <v>0</v>
      </c>
      <c r="H44" s="103"/>
    </row>
    <row r="45" spans="1:8">
      <c r="A45" s="39">
        <v>2</v>
      </c>
      <c r="B45" s="45" t="s">
        <v>24</v>
      </c>
      <c r="C45" s="35" t="s">
        <v>4</v>
      </c>
      <c r="D45" s="72">
        <v>510</v>
      </c>
      <c r="E45" s="35"/>
      <c r="F45" s="47">
        <f>+ROUND(D45*E45,2)</f>
        <v>0</v>
      </c>
      <c r="H45" s="103"/>
    </row>
    <row r="46" spans="1:8">
      <c r="A46" s="39">
        <v>3</v>
      </c>
      <c r="B46" s="45" t="s">
        <v>34</v>
      </c>
      <c r="C46" s="35" t="s">
        <v>4</v>
      </c>
      <c r="D46" s="72">
        <v>877</v>
      </c>
      <c r="E46" s="35"/>
      <c r="F46" s="47">
        <f>+ROUND(D46*E46,2)</f>
        <v>0</v>
      </c>
      <c r="H46" s="103"/>
    </row>
    <row r="47" spans="1:8">
      <c r="A47" s="39"/>
      <c r="B47" s="45"/>
      <c r="C47" s="35"/>
      <c r="D47" s="72"/>
      <c r="E47" s="35"/>
      <c r="F47" s="31"/>
      <c r="H47" s="103"/>
    </row>
    <row r="48" spans="1:8">
      <c r="A48" s="43" t="s">
        <v>644</v>
      </c>
      <c r="B48" s="58" t="s">
        <v>427</v>
      </c>
      <c r="C48" s="35"/>
      <c r="D48" s="72"/>
      <c r="E48" s="35"/>
      <c r="F48" s="31"/>
      <c r="H48" s="103"/>
    </row>
    <row r="49" spans="1:8" ht="21" customHeight="1">
      <c r="A49" s="255"/>
      <c r="B49" s="83" t="s">
        <v>428</v>
      </c>
      <c r="C49" s="35"/>
      <c r="D49" s="72"/>
      <c r="E49" s="35"/>
      <c r="F49" s="31"/>
      <c r="H49" s="103"/>
    </row>
    <row r="50" spans="1:8">
      <c r="A50" s="39">
        <v>1</v>
      </c>
      <c r="B50" s="45" t="s">
        <v>23</v>
      </c>
      <c r="C50" s="35" t="s">
        <v>4</v>
      </c>
      <c r="D50" s="72">
        <v>896</v>
      </c>
      <c r="E50" s="35"/>
      <c r="F50" s="31">
        <f>+ROUND(D50*E50,2)</f>
        <v>0</v>
      </c>
      <c r="H50" s="103"/>
    </row>
    <row r="51" spans="1:8">
      <c r="A51" s="39"/>
      <c r="B51" s="45"/>
      <c r="C51" s="35"/>
      <c r="D51" s="72"/>
      <c r="E51" s="35"/>
      <c r="F51" s="31"/>
      <c r="H51" s="103"/>
    </row>
    <row r="52" spans="1:8">
      <c r="A52" s="39"/>
      <c r="B52" s="45"/>
      <c r="C52" s="35"/>
      <c r="D52" s="72"/>
      <c r="E52" s="35"/>
      <c r="F52" s="31"/>
      <c r="H52" s="103"/>
    </row>
    <row r="53" spans="1:8">
      <c r="A53" s="43" t="s">
        <v>725</v>
      </c>
      <c r="B53" s="58" t="s">
        <v>726</v>
      </c>
      <c r="C53" s="35"/>
      <c r="D53" s="72"/>
      <c r="E53" s="35"/>
      <c r="F53" s="31"/>
      <c r="H53" s="103"/>
    </row>
    <row r="54" spans="1:8" ht="47.25">
      <c r="A54" s="39"/>
      <c r="B54" s="45" t="s">
        <v>727</v>
      </c>
      <c r="C54" s="35" t="s">
        <v>4</v>
      </c>
      <c r="D54" s="72">
        <v>156</v>
      </c>
      <c r="E54" s="35"/>
      <c r="F54" s="31">
        <f>+ROUND(D54*E54,2)</f>
        <v>0</v>
      </c>
      <c r="H54" s="103"/>
    </row>
    <row r="55" spans="1:8">
      <c r="A55" s="39"/>
      <c r="B55" s="45"/>
      <c r="C55" s="35"/>
      <c r="D55" s="72"/>
      <c r="E55" s="35"/>
      <c r="F55" s="31"/>
      <c r="H55" s="103"/>
    </row>
    <row r="56" spans="1:8">
      <c r="A56" s="39"/>
      <c r="B56" s="45"/>
      <c r="C56" s="35"/>
      <c r="D56" s="72"/>
      <c r="E56" s="35"/>
      <c r="F56" s="31"/>
      <c r="H56" s="103"/>
    </row>
    <row r="57" spans="1:8">
      <c r="A57" s="43">
        <v>9.3000000000000007</v>
      </c>
      <c r="B57" s="38" t="s">
        <v>298</v>
      </c>
      <c r="C57" s="35"/>
      <c r="D57" s="72"/>
      <c r="E57" s="47"/>
      <c r="F57" s="31"/>
    </row>
    <row r="58" spans="1:8">
      <c r="A58" s="39"/>
      <c r="B58" s="45"/>
      <c r="C58" s="35"/>
      <c r="D58" s="72"/>
      <c r="E58" s="35"/>
      <c r="F58" s="31"/>
      <c r="H58" s="103"/>
    </row>
    <row r="59" spans="1:8" ht="23.25" customHeight="1">
      <c r="A59" s="43" t="s">
        <v>645</v>
      </c>
      <c r="B59" s="58" t="s">
        <v>638</v>
      </c>
      <c r="C59" s="34"/>
      <c r="D59" s="68"/>
      <c r="E59" s="34"/>
      <c r="F59" s="149"/>
      <c r="G59" s="236"/>
    </row>
    <row r="60" spans="1:8" ht="20.100000000000001" customHeight="1">
      <c r="A60" s="39">
        <v>1</v>
      </c>
      <c r="B60" s="45" t="s">
        <v>23</v>
      </c>
      <c r="C60" s="35" t="s">
        <v>4</v>
      </c>
      <c r="D60" s="241">
        <v>340</v>
      </c>
      <c r="E60" s="35"/>
      <c r="F60" s="31">
        <f t="shared" ref="F60:F62" si="4">+ROUND(D60*E60,2)</f>
        <v>0</v>
      </c>
      <c r="H60" s="103"/>
    </row>
    <row r="61" spans="1:8" ht="20.100000000000001" customHeight="1">
      <c r="A61" s="39">
        <v>2</v>
      </c>
      <c r="B61" s="45" t="s">
        <v>24</v>
      </c>
      <c r="C61" s="35" t="s">
        <v>4</v>
      </c>
      <c r="D61" s="241">
        <v>270</v>
      </c>
      <c r="E61" s="35"/>
      <c r="F61" s="31">
        <f t="shared" si="4"/>
        <v>0</v>
      </c>
      <c r="H61" s="103"/>
    </row>
    <row r="62" spans="1:8" ht="20.100000000000001" customHeight="1">
      <c r="A62" s="39">
        <v>3</v>
      </c>
      <c r="B62" s="45" t="s">
        <v>34</v>
      </c>
      <c r="C62" s="35" t="s">
        <v>4</v>
      </c>
      <c r="D62" s="241">
        <v>186</v>
      </c>
      <c r="E62" s="35"/>
      <c r="F62" s="31">
        <f t="shared" si="4"/>
        <v>0</v>
      </c>
      <c r="H62" s="103"/>
    </row>
    <row r="63" spans="1:8" ht="20.100000000000001" customHeight="1">
      <c r="A63" s="264"/>
      <c r="B63" s="45"/>
      <c r="C63" s="35"/>
      <c r="D63" s="72"/>
      <c r="E63" s="35"/>
      <c r="F63" s="47"/>
      <c r="H63" s="103"/>
    </row>
    <row r="64" spans="1:8" ht="23.25" customHeight="1">
      <c r="A64" s="43" t="s">
        <v>646</v>
      </c>
      <c r="B64" s="58" t="s">
        <v>433</v>
      </c>
      <c r="C64" s="34"/>
      <c r="D64" s="68"/>
      <c r="E64" s="34"/>
      <c r="F64" s="149"/>
      <c r="G64" s="236"/>
    </row>
    <row r="65" spans="1:8" ht="20.100000000000001" customHeight="1">
      <c r="A65" s="39">
        <v>1</v>
      </c>
      <c r="B65" s="45" t="s">
        <v>23</v>
      </c>
      <c r="C65" s="35" t="s">
        <v>4</v>
      </c>
      <c r="D65" s="241">
        <v>807</v>
      </c>
      <c r="E65" s="35"/>
      <c r="F65" s="31">
        <f t="shared" ref="F65:F67" si="5">+ROUND(D65*E65,2)</f>
        <v>0</v>
      </c>
      <c r="H65" s="103"/>
    </row>
    <row r="66" spans="1:8" ht="20.100000000000001" customHeight="1">
      <c r="A66" s="39">
        <v>2</v>
      </c>
      <c r="B66" s="45" t="s">
        <v>24</v>
      </c>
      <c r="C66" s="35" t="s">
        <v>4</v>
      </c>
      <c r="D66" s="241">
        <v>577</v>
      </c>
      <c r="E66" s="35"/>
      <c r="F66" s="31">
        <f t="shared" si="5"/>
        <v>0</v>
      </c>
      <c r="H66" s="103"/>
    </row>
    <row r="67" spans="1:8" ht="20.100000000000001" customHeight="1">
      <c r="A67" s="39">
        <v>3</v>
      </c>
      <c r="B67" s="45" t="s">
        <v>34</v>
      </c>
      <c r="C67" s="35" t="s">
        <v>4</v>
      </c>
      <c r="D67" s="241">
        <v>361</v>
      </c>
      <c r="E67" s="35"/>
      <c r="F67" s="31">
        <f t="shared" si="5"/>
        <v>0</v>
      </c>
      <c r="H67" s="103"/>
    </row>
    <row r="68" spans="1:8" ht="20.100000000000001" customHeight="1">
      <c r="A68" s="39"/>
      <c r="B68" s="45"/>
      <c r="C68" s="35"/>
      <c r="D68" s="72"/>
      <c r="E68" s="35"/>
      <c r="F68" s="47"/>
      <c r="H68" s="103"/>
    </row>
    <row r="69" spans="1:8">
      <c r="A69" s="43">
        <v>9.4</v>
      </c>
      <c r="B69" s="58" t="s">
        <v>227</v>
      </c>
      <c r="C69" s="35"/>
      <c r="D69" s="35"/>
      <c r="E69" s="35"/>
      <c r="F69" s="35"/>
      <c r="G69" s="67"/>
      <c r="H69" s="103"/>
    </row>
    <row r="70" spans="1:8" ht="23.25" customHeight="1">
      <c r="A70" s="39"/>
      <c r="B70" s="83" t="s">
        <v>332</v>
      </c>
      <c r="C70" s="35"/>
      <c r="D70" s="35"/>
      <c r="E70" s="35"/>
      <c r="F70" s="35"/>
      <c r="G70" s="67"/>
      <c r="H70" s="103"/>
    </row>
    <row r="71" spans="1:8" ht="20.100000000000001" customHeight="1">
      <c r="A71" s="39">
        <v>1</v>
      </c>
      <c r="B71" s="45" t="s">
        <v>25</v>
      </c>
      <c r="C71" s="35" t="s">
        <v>2</v>
      </c>
      <c r="D71" s="72">
        <v>1</v>
      </c>
      <c r="E71" s="35"/>
      <c r="F71" s="47">
        <f t="shared" ref="F71" si="6">+ROUND(D71*E71,2)</f>
        <v>0</v>
      </c>
      <c r="H71" s="103"/>
    </row>
    <row r="72" spans="1:8" ht="20.100000000000001" customHeight="1">
      <c r="A72" s="39">
        <v>2</v>
      </c>
      <c r="B72" s="45" t="s">
        <v>24</v>
      </c>
      <c r="C72" s="35" t="s">
        <v>2</v>
      </c>
      <c r="D72" s="72">
        <v>1</v>
      </c>
      <c r="E72" s="35"/>
      <c r="F72" s="47">
        <f t="shared" ref="F72:F73" si="7">+ROUND(D72*E72,2)</f>
        <v>0</v>
      </c>
      <c r="H72" s="103"/>
    </row>
    <row r="73" spans="1:8" ht="20.100000000000001" customHeight="1">
      <c r="A73" s="39">
        <v>3</v>
      </c>
      <c r="B73" s="45" t="s">
        <v>34</v>
      </c>
      <c r="C73" s="35" t="s">
        <v>2</v>
      </c>
      <c r="D73" s="72">
        <v>1</v>
      </c>
      <c r="E73" s="35"/>
      <c r="F73" s="47">
        <f t="shared" si="7"/>
        <v>0</v>
      </c>
      <c r="H73" s="103"/>
    </row>
    <row r="74" spans="1:8" ht="20.100000000000001" customHeight="1">
      <c r="A74" s="50"/>
      <c r="B74" s="85"/>
      <c r="C74" s="51"/>
      <c r="D74" s="86"/>
      <c r="E74" s="51"/>
      <c r="F74" s="87"/>
      <c r="H74" s="103"/>
    </row>
    <row r="75" spans="1:8" ht="20.100000000000001" customHeight="1">
      <c r="A75" s="388"/>
      <c r="B75" s="397"/>
      <c r="C75" s="35"/>
      <c r="D75" s="72"/>
      <c r="E75" s="35"/>
      <c r="F75" s="47"/>
      <c r="H75" s="103"/>
    </row>
    <row r="76" spans="1:8">
      <c r="A76" s="389">
        <v>9.5</v>
      </c>
      <c r="B76" s="44" t="s">
        <v>380</v>
      </c>
      <c r="C76" s="35"/>
      <c r="D76" s="35"/>
      <c r="E76" s="35"/>
      <c r="F76" s="35"/>
      <c r="G76" s="67"/>
      <c r="H76" s="103"/>
    </row>
    <row r="77" spans="1:8" ht="31.5">
      <c r="A77" s="390"/>
      <c r="B77" s="299" t="s">
        <v>389</v>
      </c>
      <c r="C77" s="35"/>
      <c r="D77" s="35"/>
      <c r="E77" s="35"/>
      <c r="F77" s="35"/>
      <c r="G77" s="67"/>
      <c r="H77" s="103"/>
    </row>
    <row r="78" spans="1:8">
      <c r="A78" s="390"/>
      <c r="B78" s="44"/>
      <c r="C78" s="35"/>
      <c r="D78" s="35"/>
      <c r="E78" s="35"/>
      <c r="F78" s="35"/>
      <c r="G78" s="67"/>
      <c r="H78" s="103"/>
    </row>
    <row r="79" spans="1:8" ht="15.95" customHeight="1">
      <c r="A79" s="111">
        <v>1</v>
      </c>
      <c r="B79" s="45" t="s">
        <v>25</v>
      </c>
      <c r="C79" s="35" t="s">
        <v>4</v>
      </c>
      <c r="D79" s="72">
        <v>161</v>
      </c>
      <c r="E79" s="35"/>
      <c r="F79" s="31">
        <f>+ROUND(D79*E79,2)</f>
        <v>0</v>
      </c>
      <c r="H79" s="103"/>
    </row>
    <row r="80" spans="1:8" ht="15.95" customHeight="1">
      <c r="A80" s="111">
        <v>2</v>
      </c>
      <c r="B80" s="45" t="s">
        <v>24</v>
      </c>
      <c r="C80" s="35" t="s">
        <v>4</v>
      </c>
      <c r="D80" s="72">
        <v>161</v>
      </c>
      <c r="E80" s="35"/>
      <c r="F80" s="31">
        <f>+ROUND(D80*E80,2)</f>
        <v>0</v>
      </c>
      <c r="H80" s="103"/>
    </row>
    <row r="81" spans="1:8" ht="15.95" customHeight="1">
      <c r="A81" s="391"/>
      <c r="B81" s="45"/>
      <c r="C81" s="35"/>
      <c r="D81" s="72"/>
      <c r="E81" s="35"/>
      <c r="F81" s="31"/>
      <c r="H81" s="103"/>
    </row>
    <row r="82" spans="1:8" ht="15.95" customHeight="1">
      <c r="A82" s="391"/>
      <c r="B82" s="45"/>
      <c r="C82" s="35"/>
      <c r="D82" s="72"/>
      <c r="E82" s="35"/>
      <c r="F82" s="31"/>
      <c r="H82" s="103"/>
    </row>
    <row r="83" spans="1:8">
      <c r="A83" s="389">
        <v>9.6</v>
      </c>
      <c r="B83" s="58" t="s">
        <v>262</v>
      </c>
      <c r="C83" s="35"/>
      <c r="D83" s="35"/>
      <c r="E83" s="35"/>
      <c r="F83" s="35"/>
      <c r="G83" s="67"/>
      <c r="H83" s="103"/>
    </row>
    <row r="84" spans="1:8" ht="61.5" customHeight="1">
      <c r="A84" s="111"/>
      <c r="B84" s="45" t="s">
        <v>722</v>
      </c>
      <c r="C84" s="35"/>
      <c r="D84" s="72"/>
      <c r="E84" s="35"/>
      <c r="F84" s="47"/>
      <c r="H84" s="103"/>
    </row>
    <row r="85" spans="1:8" ht="20.100000000000001" customHeight="1">
      <c r="A85" s="339">
        <v>1</v>
      </c>
      <c r="B85" s="184" t="s">
        <v>25</v>
      </c>
      <c r="C85" s="77" t="s">
        <v>2</v>
      </c>
      <c r="D85" s="77">
        <v>1</v>
      </c>
      <c r="E85" s="79"/>
      <c r="F85" s="179">
        <f>+ROUND(D85*E85,2)</f>
        <v>0</v>
      </c>
      <c r="G85" s="84"/>
      <c r="H85" s="103"/>
    </row>
    <row r="86" spans="1:8" ht="20.100000000000001" customHeight="1">
      <c r="A86" s="339">
        <v>2</v>
      </c>
      <c r="B86" s="184" t="s">
        <v>24</v>
      </c>
      <c r="C86" s="77" t="s">
        <v>2</v>
      </c>
      <c r="D86" s="77">
        <v>1</v>
      </c>
      <c r="E86" s="79"/>
      <c r="F86" s="179">
        <f>+ROUND(D86*E86,2)</f>
        <v>0</v>
      </c>
    </row>
    <row r="87" spans="1:8" ht="20.100000000000001" customHeight="1">
      <c r="A87" s="339">
        <v>3</v>
      </c>
      <c r="B87" s="184" t="s">
        <v>34</v>
      </c>
      <c r="C87" s="77" t="s">
        <v>2</v>
      </c>
      <c r="D87" s="77">
        <v>1</v>
      </c>
      <c r="E87" s="79"/>
      <c r="F87" s="179">
        <f>+ROUND(D87*E87,2)</f>
        <v>0</v>
      </c>
    </row>
    <row r="88" spans="1:8" ht="20.100000000000001" customHeight="1">
      <c r="A88" s="392"/>
      <c r="B88" s="184"/>
      <c r="C88" s="77"/>
      <c r="D88" s="77"/>
      <c r="E88" s="79"/>
      <c r="F88" s="179"/>
    </row>
    <row r="89" spans="1:8" ht="20.100000000000001" customHeight="1">
      <c r="A89" s="111"/>
      <c r="B89" s="45"/>
      <c r="C89" s="35"/>
      <c r="D89" s="72"/>
      <c r="E89" s="35"/>
      <c r="F89" s="47"/>
      <c r="H89" s="103"/>
    </row>
    <row r="90" spans="1:8" ht="24.75" customHeight="1">
      <c r="A90" s="389">
        <v>9.6999999999999993</v>
      </c>
      <c r="B90" s="44" t="s">
        <v>721</v>
      </c>
      <c r="C90" s="35"/>
      <c r="D90" s="35"/>
      <c r="E90" s="35"/>
      <c r="F90" s="35"/>
      <c r="G90" s="67"/>
      <c r="H90" s="103"/>
    </row>
    <row r="91" spans="1:8" s="126" customFormat="1" ht="62.25" customHeight="1">
      <c r="A91" s="393"/>
      <c r="B91" s="133" t="s">
        <v>723</v>
      </c>
      <c r="C91" s="35" t="s">
        <v>2</v>
      </c>
      <c r="D91" s="35">
        <v>1</v>
      </c>
      <c r="E91" s="47"/>
      <c r="F91" s="31">
        <f>+ROUND(D91*E91,2)</f>
        <v>0</v>
      </c>
      <c r="H91" s="103"/>
    </row>
    <row r="92" spans="1:8" s="271" customFormat="1" ht="20.100000000000001" customHeight="1">
      <c r="A92" s="266"/>
      <c r="B92" s="267"/>
      <c r="C92" s="268"/>
      <c r="D92" s="269"/>
      <c r="E92" s="268"/>
      <c r="F92" s="205"/>
      <c r="G92" s="270"/>
      <c r="H92" s="206"/>
    </row>
    <row r="93" spans="1:8" ht="24.75" customHeight="1">
      <c r="A93" s="389">
        <v>9.8000000000000007</v>
      </c>
      <c r="B93" s="44" t="s">
        <v>724</v>
      </c>
      <c r="C93" s="35"/>
      <c r="D93" s="35"/>
      <c r="E93" s="35"/>
      <c r="F93" s="35"/>
      <c r="G93" s="67"/>
      <c r="H93" s="103"/>
    </row>
    <row r="94" spans="1:8" s="273" customFormat="1" ht="52.5" customHeight="1">
      <c r="A94" s="266"/>
      <c r="B94" s="387" t="s">
        <v>765</v>
      </c>
      <c r="C94" s="35" t="s">
        <v>2</v>
      </c>
      <c r="D94" s="35">
        <v>1</v>
      </c>
      <c r="E94" s="47"/>
      <c r="F94" s="31">
        <f>+ROUND(D94*E94,2)</f>
        <v>0</v>
      </c>
      <c r="G94" s="271"/>
      <c r="H94" s="272"/>
    </row>
    <row r="95" spans="1:8" s="273" customFormat="1" ht="20.100000000000001" customHeight="1">
      <c r="A95" s="266"/>
      <c r="B95" s="267"/>
      <c r="C95" s="268"/>
      <c r="D95" s="269"/>
      <c r="E95" s="268"/>
      <c r="F95" s="205"/>
      <c r="G95" s="271"/>
      <c r="H95" s="272"/>
    </row>
    <row r="96" spans="1:8" ht="20.100000000000001" customHeight="1">
      <c r="A96" s="389">
        <v>9.9</v>
      </c>
      <c r="B96" s="58" t="s">
        <v>730</v>
      </c>
      <c r="C96" s="35"/>
      <c r="D96" s="35"/>
      <c r="E96" s="47"/>
      <c r="F96" s="31"/>
      <c r="H96" s="103"/>
    </row>
    <row r="97" spans="1:8" s="126" customFormat="1" ht="53.25" customHeight="1">
      <c r="A97" s="394"/>
      <c r="B97" s="133" t="s">
        <v>731</v>
      </c>
      <c r="C97" s="35" t="s">
        <v>2</v>
      </c>
      <c r="D97" s="35">
        <v>1</v>
      </c>
      <c r="E97" s="47"/>
      <c r="F97" s="31">
        <f>+ROUND(D97*E97,2)</f>
        <v>0</v>
      </c>
      <c r="H97" s="103"/>
    </row>
    <row r="98" spans="1:8" ht="36" customHeight="1">
      <c r="A98" s="391"/>
      <c r="B98" s="45"/>
      <c r="C98" s="35"/>
      <c r="D98" s="72"/>
      <c r="E98" s="35"/>
      <c r="F98" s="31"/>
      <c r="H98" s="103"/>
    </row>
    <row r="99" spans="1:8" ht="20.100000000000001" customHeight="1">
      <c r="A99" s="219">
        <v>9.1</v>
      </c>
      <c r="B99" s="58" t="s">
        <v>761</v>
      </c>
      <c r="C99" s="35"/>
      <c r="D99" s="35"/>
      <c r="E99" s="47"/>
      <c r="F99" s="31"/>
      <c r="H99" s="103"/>
    </row>
    <row r="100" spans="1:8" ht="76.5" customHeight="1">
      <c r="A100" s="111"/>
      <c r="B100" s="45" t="s">
        <v>766</v>
      </c>
      <c r="C100" s="35"/>
      <c r="D100" s="72"/>
      <c r="E100" s="35"/>
      <c r="F100" s="31"/>
      <c r="H100" s="103"/>
    </row>
    <row r="101" spans="1:8" s="258" customFormat="1" ht="20.100000000000001" customHeight="1">
      <c r="A101" s="257">
        <v>1</v>
      </c>
      <c r="B101" s="182" t="s">
        <v>25</v>
      </c>
      <c r="C101" s="204" t="s">
        <v>4</v>
      </c>
      <c r="D101" s="376">
        <v>1010</v>
      </c>
      <c r="E101" s="204"/>
      <c r="F101" s="205">
        <f t="shared" ref="F101:F103" si="8">+ROUND(D101*E101,2)</f>
        <v>0</v>
      </c>
      <c r="G101" s="510"/>
      <c r="H101" s="206"/>
    </row>
    <row r="102" spans="1:8" s="258" customFormat="1" ht="20.100000000000001" customHeight="1">
      <c r="A102" s="257">
        <v>2</v>
      </c>
      <c r="B102" s="182" t="s">
        <v>24</v>
      </c>
      <c r="C102" s="204" t="s">
        <v>4</v>
      </c>
      <c r="D102" s="376">
        <v>834</v>
      </c>
      <c r="E102" s="204"/>
      <c r="F102" s="205">
        <f t="shared" si="8"/>
        <v>0</v>
      </c>
      <c r="G102" s="510"/>
      <c r="H102" s="206"/>
    </row>
    <row r="103" spans="1:8" s="258" customFormat="1" ht="20.100000000000001" customHeight="1">
      <c r="A103" s="257">
        <v>3</v>
      </c>
      <c r="B103" s="182" t="s">
        <v>34</v>
      </c>
      <c r="C103" s="204" t="s">
        <v>4</v>
      </c>
      <c r="D103" s="376">
        <v>655</v>
      </c>
      <c r="E103" s="204"/>
      <c r="F103" s="205">
        <f t="shared" si="8"/>
        <v>0</v>
      </c>
      <c r="G103" s="510"/>
      <c r="H103" s="206"/>
    </row>
    <row r="104" spans="1:8" ht="20.100000000000001" customHeight="1">
      <c r="A104" s="111"/>
      <c r="B104" s="45"/>
      <c r="C104" s="35"/>
      <c r="D104" s="72"/>
      <c r="E104" s="35"/>
      <c r="F104" s="31"/>
      <c r="H104" s="103"/>
    </row>
    <row r="105" spans="1:8" ht="20.100000000000001" customHeight="1">
      <c r="A105" s="111"/>
      <c r="B105" s="45"/>
      <c r="C105" s="35"/>
      <c r="D105" s="72"/>
      <c r="E105" s="35"/>
      <c r="F105" s="31"/>
      <c r="H105" s="103"/>
    </row>
    <row r="106" spans="1:8" ht="20.100000000000001" customHeight="1">
      <c r="A106" s="111"/>
      <c r="B106" s="45"/>
      <c r="C106" s="35"/>
      <c r="D106" s="72"/>
      <c r="E106" s="35"/>
      <c r="F106" s="31"/>
      <c r="H106" s="103"/>
    </row>
    <row r="107" spans="1:8" s="119" customFormat="1">
      <c r="A107" s="395"/>
      <c r="B107" s="118"/>
      <c r="C107" s="114"/>
      <c r="D107" s="115"/>
      <c r="E107" s="114"/>
      <c r="F107" s="116"/>
    </row>
    <row r="108" spans="1:8">
      <c r="A108" s="396"/>
      <c r="B108" s="398"/>
      <c r="C108" s="35"/>
      <c r="D108" s="72"/>
      <c r="E108" s="47"/>
      <c r="F108" s="31"/>
    </row>
    <row r="109" spans="1:8" s="64" customFormat="1" ht="22.5" customHeight="1">
      <c r="A109" s="59"/>
      <c r="B109" s="60" t="s">
        <v>164</v>
      </c>
      <c r="C109" s="61"/>
      <c r="D109" s="90"/>
      <c r="E109" s="62"/>
      <c r="F109" s="63">
        <f>SUM(F22:F108)</f>
        <v>0</v>
      </c>
    </row>
  </sheetData>
  <autoFilter ref="A1:G109" xr:uid="{00000000-0009-0000-0000-00000B000000}"/>
  <mergeCells count="1">
    <mergeCell ref="G101:G103"/>
  </mergeCells>
  <pageMargins left="0.7" right="0.5" top="0.75" bottom="0.75" header="0.4" footer="0.5"/>
  <pageSetup paperSize="9" scale="80" orientation="portrait" r:id="rId1"/>
  <headerFooter>
    <oddHeader>&amp;L&amp;"Garamond,Bold"&amp;12Addu Court Complex
Maldives&amp;C&amp;"Times New Roman,Bold"&amp;11Bill of Quantities</oddHeader>
    <oddFooter>&amp;C&amp;"Garamond,Bold"Bill No 9 -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G307"/>
  <sheetViews>
    <sheetView view="pageBreakPreview" zoomScaleNormal="100" zoomScaleSheetLayoutView="100" workbookViewId="0">
      <pane xSplit="1" ySplit="1" topLeftCell="B299" activePane="bottomRight" state="frozen"/>
      <selection activeCell="B33" sqref="B33"/>
      <selection pane="topRight" activeCell="B33" sqref="B33"/>
      <selection pane="bottomLeft" activeCell="B33" sqref="B33"/>
      <selection pane="bottomRight" activeCell="E282" sqref="E282:E289"/>
    </sheetView>
  </sheetViews>
  <sheetFormatPr defaultRowHeight="15.75"/>
  <cols>
    <col min="1" max="1" width="9.140625" style="212" customWidth="1"/>
    <col min="2" max="2" width="56.140625" style="66" customWidth="1"/>
    <col min="3" max="3" width="6.42578125" style="67" customWidth="1"/>
    <col min="4" max="4" width="8.7109375" style="67" customWidth="1"/>
    <col min="5" max="5" width="15.5703125" style="24" customWidth="1"/>
    <col min="6" max="6" width="16.85546875" style="24" customWidth="1"/>
    <col min="7" max="7" width="26.5703125" style="24" customWidth="1"/>
    <col min="8" max="8" width="21.28515625" style="24" customWidth="1"/>
    <col min="9" max="16384" width="9.140625" style="24"/>
  </cols>
  <sheetData>
    <row r="1" spans="1:6" s="11" customFormat="1" ht="22.5" customHeight="1">
      <c r="A1" s="10" t="s">
        <v>2</v>
      </c>
      <c r="B1" s="10" t="s">
        <v>0</v>
      </c>
      <c r="C1" s="10" t="s">
        <v>1</v>
      </c>
      <c r="D1" s="61" t="s">
        <v>3</v>
      </c>
      <c r="E1" s="22" t="s">
        <v>301</v>
      </c>
      <c r="F1" s="10" t="s">
        <v>302</v>
      </c>
    </row>
    <row r="2" spans="1:6" s="11" customFormat="1" ht="22.5" customHeight="1">
      <c r="A2" s="334"/>
      <c r="B2" s="335"/>
      <c r="C2" s="335"/>
      <c r="D2" s="300"/>
      <c r="E2" s="252"/>
      <c r="F2" s="253"/>
    </row>
    <row r="3" spans="1:6">
      <c r="A3" s="198"/>
      <c r="B3" s="36" t="s">
        <v>205</v>
      </c>
      <c r="C3" s="35"/>
      <c r="D3" s="35"/>
      <c r="E3" s="47"/>
      <c r="F3" s="31"/>
    </row>
    <row r="4" spans="1:6">
      <c r="A4" s="198"/>
      <c r="B4" s="36" t="s">
        <v>92</v>
      </c>
      <c r="C4" s="35"/>
      <c r="D4" s="35"/>
      <c r="E4" s="47"/>
      <c r="F4" s="31"/>
    </row>
    <row r="5" spans="1:6">
      <c r="A5" s="198"/>
      <c r="B5" s="45"/>
      <c r="C5" s="35"/>
      <c r="D5" s="35"/>
      <c r="E5" s="47"/>
      <c r="F5" s="31"/>
    </row>
    <row r="6" spans="1:6">
      <c r="A6" s="32">
        <v>10.1</v>
      </c>
      <c r="B6" s="58" t="s">
        <v>10</v>
      </c>
      <c r="C6" s="35"/>
      <c r="D6" s="35"/>
      <c r="E6" s="47"/>
      <c r="F6" s="31"/>
    </row>
    <row r="7" spans="1:6" ht="57.75" customHeight="1">
      <c r="A7" s="173"/>
      <c r="B7" s="45" t="s">
        <v>72</v>
      </c>
      <c r="C7" s="35"/>
      <c r="D7" s="35"/>
      <c r="E7" s="47"/>
      <c r="F7" s="31"/>
    </row>
    <row r="8" spans="1:6" ht="39" customHeight="1">
      <c r="A8" s="173"/>
      <c r="B8" s="45" t="s">
        <v>244</v>
      </c>
      <c r="C8" s="35"/>
      <c r="D8" s="35"/>
      <c r="E8" s="47"/>
      <c r="F8" s="31"/>
    </row>
    <row r="9" spans="1:6" ht="60" customHeight="1">
      <c r="A9" s="198"/>
      <c r="B9" s="45" t="s">
        <v>48</v>
      </c>
      <c r="C9" s="35"/>
      <c r="D9" s="35"/>
      <c r="E9" s="35"/>
      <c r="F9" s="31"/>
    </row>
    <row r="10" spans="1:6" ht="60.75" customHeight="1">
      <c r="A10" s="198"/>
      <c r="B10" s="45" t="s">
        <v>77</v>
      </c>
      <c r="C10" s="35"/>
      <c r="D10" s="35"/>
      <c r="E10" s="35"/>
      <c r="F10" s="31"/>
    </row>
    <row r="11" spans="1:6" ht="75" customHeight="1">
      <c r="A11" s="198"/>
      <c r="B11" s="45" t="s">
        <v>78</v>
      </c>
      <c r="C11" s="35"/>
      <c r="D11" s="35"/>
      <c r="E11" s="35"/>
      <c r="F11" s="31"/>
    </row>
    <row r="12" spans="1:6" ht="58.5" customHeight="1">
      <c r="A12" s="198"/>
      <c r="B12" s="45" t="s">
        <v>79</v>
      </c>
      <c r="C12" s="35"/>
      <c r="D12" s="35"/>
      <c r="E12" s="35"/>
      <c r="F12" s="31"/>
    </row>
    <row r="13" spans="1:6" ht="43.5" customHeight="1">
      <c r="A13" s="198"/>
      <c r="B13" s="45" t="s">
        <v>97</v>
      </c>
      <c r="C13" s="35"/>
      <c r="D13" s="35"/>
      <c r="E13" s="35"/>
      <c r="F13" s="31"/>
    </row>
    <row r="14" spans="1:6" ht="74.25" customHeight="1">
      <c r="A14" s="198"/>
      <c r="B14" s="45" t="s">
        <v>111</v>
      </c>
      <c r="C14" s="35"/>
      <c r="D14" s="35"/>
      <c r="E14" s="35"/>
      <c r="F14" s="31"/>
    </row>
    <row r="15" spans="1:6" ht="31.5" customHeight="1">
      <c r="A15" s="198"/>
      <c r="B15" s="45" t="s">
        <v>80</v>
      </c>
      <c r="C15" s="35"/>
      <c r="D15" s="35"/>
      <c r="E15" s="35"/>
      <c r="F15" s="31"/>
    </row>
    <row r="16" spans="1:6" ht="54.75" customHeight="1">
      <c r="A16" s="198"/>
      <c r="B16" s="45" t="s">
        <v>245</v>
      </c>
      <c r="C16" s="35"/>
      <c r="D16" s="35"/>
      <c r="E16" s="35"/>
      <c r="F16" s="31"/>
    </row>
    <row r="17" spans="1:7">
      <c r="A17" s="198"/>
      <c r="B17" s="45"/>
      <c r="C17" s="35"/>
      <c r="D17" s="35"/>
      <c r="E17" s="47"/>
      <c r="F17" s="31"/>
    </row>
    <row r="18" spans="1:7" ht="24" customHeight="1">
      <c r="A18" s="32">
        <v>10.199999999999999</v>
      </c>
      <c r="B18" s="58" t="s">
        <v>81</v>
      </c>
      <c r="C18" s="35"/>
      <c r="D18" s="35"/>
      <c r="E18" s="47"/>
      <c r="F18" s="31"/>
    </row>
    <row r="19" spans="1:7" ht="51.75" customHeight="1">
      <c r="A19" s="56"/>
      <c r="B19" s="45" t="s">
        <v>561</v>
      </c>
      <c r="C19" s="35" t="s">
        <v>2</v>
      </c>
      <c r="D19" s="35">
        <v>1</v>
      </c>
      <c r="E19" s="35"/>
      <c r="F19" s="47">
        <f t="shared" ref="F19" si="0">+ROUND(D19*E19,2)</f>
        <v>0</v>
      </c>
      <c r="G19" s="324"/>
    </row>
    <row r="20" spans="1:7">
      <c r="A20" s="198"/>
      <c r="B20" s="45"/>
      <c r="C20" s="35"/>
      <c r="D20" s="35"/>
      <c r="E20" s="35"/>
      <c r="F20" s="31"/>
    </row>
    <row r="21" spans="1:7" ht="28.5" customHeight="1">
      <c r="A21" s="32">
        <v>10.3</v>
      </c>
      <c r="B21" s="58" t="s">
        <v>49</v>
      </c>
      <c r="C21" s="35"/>
      <c r="D21" s="35"/>
      <c r="E21" s="35"/>
      <c r="F21" s="31"/>
    </row>
    <row r="22" spans="1:7" ht="111.75" customHeight="1">
      <c r="A22" s="56"/>
      <c r="B22" s="45" t="s">
        <v>98</v>
      </c>
      <c r="C22" s="35" t="s">
        <v>2</v>
      </c>
      <c r="D22" s="35">
        <v>1</v>
      </c>
      <c r="E22" s="35"/>
      <c r="F22" s="47">
        <f t="shared" ref="F22" si="1">+ROUND(D22*E22,2)</f>
        <v>0</v>
      </c>
      <c r="G22" s="324"/>
    </row>
    <row r="23" spans="1:7" ht="20.100000000000001" customHeight="1">
      <c r="A23" s="93"/>
      <c r="B23" s="85"/>
      <c r="C23" s="51"/>
      <c r="D23" s="51"/>
      <c r="E23" s="51"/>
      <c r="F23" s="52"/>
    </row>
    <row r="24" spans="1:7" ht="20.100000000000001" customHeight="1">
      <c r="A24" s="56"/>
      <c r="B24" s="45"/>
      <c r="C24" s="35"/>
      <c r="D24" s="35"/>
      <c r="E24" s="35"/>
      <c r="F24" s="31"/>
    </row>
    <row r="25" spans="1:7">
      <c r="A25" s="198"/>
      <c r="B25" s="45"/>
      <c r="C25" s="35"/>
      <c r="D25" s="35"/>
      <c r="E25" s="35"/>
      <c r="F25" s="31"/>
    </row>
    <row r="26" spans="1:7">
      <c r="A26" s="32">
        <v>10.4</v>
      </c>
      <c r="B26" s="58" t="s">
        <v>50</v>
      </c>
      <c r="C26" s="35"/>
      <c r="D26" s="35"/>
      <c r="E26" s="35"/>
      <c r="F26" s="31"/>
      <c r="G26" s="324"/>
    </row>
    <row r="27" spans="1:7" ht="86.25" customHeight="1">
      <c r="A27" s="56"/>
      <c r="B27" s="45" t="s">
        <v>279</v>
      </c>
      <c r="C27" s="35"/>
      <c r="D27" s="35"/>
      <c r="E27" s="35"/>
      <c r="F27" s="31"/>
    </row>
    <row r="28" spans="1:7">
      <c r="A28" s="56"/>
      <c r="B28" s="45"/>
      <c r="C28" s="35"/>
      <c r="D28" s="35"/>
      <c r="E28" s="35"/>
      <c r="F28" s="47"/>
    </row>
    <row r="29" spans="1:7" ht="20.100000000000001" customHeight="1">
      <c r="A29" s="39">
        <v>1</v>
      </c>
      <c r="B29" s="45" t="s">
        <v>25</v>
      </c>
      <c r="C29" s="35" t="s">
        <v>99</v>
      </c>
      <c r="D29" s="35">
        <v>32</v>
      </c>
      <c r="E29" s="35"/>
      <c r="F29" s="47">
        <f t="shared" ref="F29:F31" si="2">+ROUND(D29*E29,2)</f>
        <v>0</v>
      </c>
    </row>
    <row r="30" spans="1:7" ht="20.100000000000001" customHeight="1">
      <c r="A30" s="56">
        <v>2</v>
      </c>
      <c r="B30" s="45" t="s">
        <v>24</v>
      </c>
      <c r="C30" s="35" t="s">
        <v>99</v>
      </c>
      <c r="D30" s="35">
        <v>28</v>
      </c>
      <c r="E30" s="35"/>
      <c r="F30" s="47">
        <f t="shared" si="2"/>
        <v>0</v>
      </c>
    </row>
    <row r="31" spans="1:7" s="103" customFormat="1" ht="20.100000000000001" customHeight="1">
      <c r="A31" s="39">
        <v>3</v>
      </c>
      <c r="B31" s="45" t="s">
        <v>34</v>
      </c>
      <c r="C31" s="35" t="s">
        <v>99</v>
      </c>
      <c r="D31" s="35">
        <v>10</v>
      </c>
      <c r="E31" s="35"/>
      <c r="F31" s="47">
        <f t="shared" si="2"/>
        <v>0</v>
      </c>
    </row>
    <row r="32" spans="1:7" s="103" customFormat="1" ht="20.100000000000001" customHeight="1">
      <c r="A32" s="56">
        <v>4</v>
      </c>
      <c r="B32" s="45" t="s">
        <v>560</v>
      </c>
      <c r="C32" s="35" t="s">
        <v>99</v>
      </c>
      <c r="D32" s="35">
        <v>4</v>
      </c>
      <c r="E32" s="35"/>
      <c r="F32" s="47">
        <f t="shared" ref="F32" si="3">+ROUND(D32*E32,2)</f>
        <v>0</v>
      </c>
    </row>
    <row r="33" spans="1:7" s="103" customFormat="1">
      <c r="A33" s="39"/>
      <c r="B33" s="45"/>
      <c r="C33" s="35"/>
      <c r="D33" s="35"/>
      <c r="E33" s="35"/>
      <c r="F33" s="47"/>
    </row>
    <row r="34" spans="1:7">
      <c r="A34" s="32">
        <v>10.5</v>
      </c>
      <c r="B34" s="58" t="s">
        <v>112</v>
      </c>
      <c r="C34" s="35"/>
      <c r="D34" s="35"/>
      <c r="E34" s="35"/>
      <c r="F34" s="31"/>
    </row>
    <row r="35" spans="1:7" ht="31.5">
      <c r="A35" s="56"/>
      <c r="B35" s="45" t="s">
        <v>171</v>
      </c>
      <c r="C35" s="35" t="s">
        <v>2</v>
      </c>
      <c r="D35" s="35">
        <v>1</v>
      </c>
      <c r="E35" s="35"/>
      <c r="F35" s="47">
        <f t="shared" ref="F35" si="4">+ROUND(D35*E35,2)</f>
        <v>0</v>
      </c>
    </row>
    <row r="36" spans="1:7">
      <c r="A36" s="56"/>
      <c r="B36" s="45"/>
      <c r="C36" s="35"/>
      <c r="D36" s="35"/>
      <c r="E36" s="35"/>
      <c r="F36" s="31"/>
    </row>
    <row r="37" spans="1:7" ht="21.75" customHeight="1">
      <c r="A37" s="32">
        <v>10.6</v>
      </c>
      <c r="B37" s="58" t="s">
        <v>51</v>
      </c>
      <c r="C37" s="35"/>
      <c r="D37" s="35"/>
      <c r="E37" s="47"/>
      <c r="F37" s="31"/>
      <c r="G37" s="324"/>
    </row>
    <row r="38" spans="1:7" ht="78.75" customHeight="1">
      <c r="A38" s="198"/>
      <c r="B38" s="82" t="s">
        <v>278</v>
      </c>
      <c r="C38" s="35"/>
      <c r="D38" s="35"/>
      <c r="E38" s="47"/>
      <c r="F38" s="31"/>
    </row>
    <row r="39" spans="1:7" s="203" customFormat="1" ht="24" customHeight="1">
      <c r="A39" s="199" t="s">
        <v>206</v>
      </c>
      <c r="B39" s="278" t="s">
        <v>280</v>
      </c>
      <c r="C39" s="200"/>
      <c r="D39" s="200"/>
      <c r="E39" s="201"/>
      <c r="F39" s="202"/>
    </row>
    <row r="40" spans="1:7" s="103" customFormat="1" ht="20.100000000000001" customHeight="1">
      <c r="A40" s="39"/>
      <c r="B40" s="45"/>
      <c r="C40" s="35"/>
      <c r="D40" s="35"/>
      <c r="E40" s="47"/>
      <c r="F40" s="31"/>
    </row>
    <row r="41" spans="1:7" s="103" customFormat="1" ht="20.100000000000001" customHeight="1">
      <c r="A41" s="39">
        <v>1</v>
      </c>
      <c r="B41" s="45" t="s">
        <v>23</v>
      </c>
      <c r="C41" s="35" t="s">
        <v>99</v>
      </c>
      <c r="D41" s="35">
        <v>317</v>
      </c>
      <c r="E41" s="35"/>
      <c r="F41" s="47">
        <f t="shared" ref="F41:F43" si="5">+ROUND(D41*E41,2)</f>
        <v>0</v>
      </c>
    </row>
    <row r="42" spans="1:7" s="103" customFormat="1" ht="20.100000000000001" customHeight="1">
      <c r="A42" s="39">
        <v>2</v>
      </c>
      <c r="B42" s="45" t="s">
        <v>26</v>
      </c>
      <c r="C42" s="35" t="s">
        <v>99</v>
      </c>
      <c r="D42" s="35">
        <v>203</v>
      </c>
      <c r="E42" s="35"/>
      <c r="F42" s="47">
        <f t="shared" si="5"/>
        <v>0</v>
      </c>
    </row>
    <row r="43" spans="1:7" s="103" customFormat="1" ht="20.100000000000001" customHeight="1">
      <c r="A43" s="56">
        <v>3</v>
      </c>
      <c r="B43" s="45" t="s">
        <v>33</v>
      </c>
      <c r="C43" s="35" t="s">
        <v>99</v>
      </c>
      <c r="D43" s="35">
        <v>108</v>
      </c>
      <c r="E43" s="35"/>
      <c r="F43" s="47">
        <f t="shared" si="5"/>
        <v>0</v>
      </c>
    </row>
    <row r="44" spans="1:7" s="103" customFormat="1" ht="20.100000000000001" customHeight="1">
      <c r="A44" s="39"/>
      <c r="B44" s="45"/>
      <c r="C44" s="35"/>
      <c r="D44" s="35"/>
      <c r="E44" s="35"/>
      <c r="F44" s="47"/>
    </row>
    <row r="45" spans="1:7" s="206" customFormat="1">
      <c r="A45" s="199" t="s">
        <v>207</v>
      </c>
      <c r="B45" s="278" t="s">
        <v>170</v>
      </c>
      <c r="C45" s="204"/>
      <c r="D45" s="204"/>
      <c r="E45" s="141"/>
      <c r="F45" s="205"/>
    </row>
    <row r="46" spans="1:7" s="103" customFormat="1" ht="20.100000000000001" customHeight="1">
      <c r="A46" s="56"/>
      <c r="B46" s="45"/>
      <c r="C46" s="35"/>
      <c r="D46" s="35"/>
      <c r="E46" s="47"/>
      <c r="F46" s="31"/>
    </row>
    <row r="47" spans="1:7" s="103" customFormat="1" ht="20.100000000000001" customHeight="1">
      <c r="A47" s="39">
        <v>1</v>
      </c>
      <c r="B47" s="45" t="s">
        <v>23</v>
      </c>
      <c r="C47" s="35" t="s">
        <v>99</v>
      </c>
      <c r="D47" s="35">
        <v>402</v>
      </c>
      <c r="E47" s="35"/>
      <c r="F47" s="47">
        <f t="shared" ref="F47:F49" si="6">+ROUND(D47*E47,2)</f>
        <v>0</v>
      </c>
    </row>
    <row r="48" spans="1:7" s="103" customFormat="1" ht="20.100000000000001" customHeight="1">
      <c r="A48" s="39">
        <v>2</v>
      </c>
      <c r="B48" s="45" t="s">
        <v>26</v>
      </c>
      <c r="C48" s="35" t="s">
        <v>99</v>
      </c>
      <c r="D48" s="35">
        <v>121</v>
      </c>
      <c r="E48" s="35"/>
      <c r="F48" s="47">
        <f t="shared" si="6"/>
        <v>0</v>
      </c>
    </row>
    <row r="49" spans="1:7" s="103" customFormat="1" ht="20.100000000000001" customHeight="1">
      <c r="A49" s="56">
        <v>3</v>
      </c>
      <c r="B49" s="45" t="s">
        <v>33</v>
      </c>
      <c r="C49" s="35" t="s">
        <v>99</v>
      </c>
      <c r="D49" s="35">
        <v>57</v>
      </c>
      <c r="E49" s="35"/>
      <c r="F49" s="47">
        <f t="shared" si="6"/>
        <v>0</v>
      </c>
    </row>
    <row r="50" spans="1:7" s="103" customFormat="1">
      <c r="A50" s="111"/>
      <c r="B50" s="45"/>
      <c r="C50" s="35"/>
      <c r="D50" s="35"/>
      <c r="E50" s="35"/>
      <c r="F50" s="31"/>
    </row>
    <row r="51" spans="1:7" s="103" customFormat="1" ht="34.5" customHeight="1">
      <c r="A51" s="207" t="s">
        <v>208</v>
      </c>
      <c r="B51" s="278" t="s">
        <v>172</v>
      </c>
      <c r="C51" s="35"/>
      <c r="D51" s="35"/>
      <c r="E51" s="35"/>
      <c r="F51" s="31"/>
    </row>
    <row r="52" spans="1:7" s="103" customFormat="1" ht="20.100000000000001" customHeight="1">
      <c r="A52" s="111"/>
      <c r="B52" s="232"/>
      <c r="C52" s="35"/>
      <c r="D52" s="35"/>
      <c r="E52" s="35"/>
      <c r="F52" s="31"/>
    </row>
    <row r="53" spans="1:7" s="103" customFormat="1" ht="20.100000000000001" customHeight="1">
      <c r="A53" s="274">
        <v>1</v>
      </c>
      <c r="B53" s="45" t="s">
        <v>23</v>
      </c>
      <c r="C53" s="35" t="s">
        <v>99</v>
      </c>
      <c r="D53" s="204">
        <v>139</v>
      </c>
      <c r="E53" s="204"/>
      <c r="F53" s="47">
        <f t="shared" ref="F53:F55" si="7">+ROUND(D53*E53,2)</f>
        <v>0</v>
      </c>
    </row>
    <row r="54" spans="1:7" s="103" customFormat="1" ht="20.100000000000001" customHeight="1">
      <c r="A54" s="274">
        <v>2</v>
      </c>
      <c r="B54" s="45" t="s">
        <v>26</v>
      </c>
      <c r="C54" s="35" t="s">
        <v>99</v>
      </c>
      <c r="D54" s="204">
        <v>103</v>
      </c>
      <c r="E54" s="204"/>
      <c r="F54" s="47">
        <f t="shared" si="7"/>
        <v>0</v>
      </c>
    </row>
    <row r="55" spans="1:7" s="103" customFormat="1" ht="20.100000000000001" customHeight="1">
      <c r="A55" s="111">
        <v>3</v>
      </c>
      <c r="B55" s="45" t="s">
        <v>33</v>
      </c>
      <c r="C55" s="35" t="s">
        <v>99</v>
      </c>
      <c r="D55" s="204">
        <v>66</v>
      </c>
      <c r="E55" s="204"/>
      <c r="F55" s="47">
        <f t="shared" si="7"/>
        <v>0</v>
      </c>
    </row>
    <row r="56" spans="1:7" s="103" customFormat="1" ht="20.100000000000001" customHeight="1">
      <c r="A56" s="274"/>
      <c r="B56" s="45"/>
      <c r="C56" s="204"/>
      <c r="D56" s="204"/>
      <c r="E56" s="204"/>
      <c r="F56" s="47"/>
    </row>
    <row r="57" spans="1:7" s="103" customFormat="1" ht="20.100000000000001" customHeight="1">
      <c r="A57" s="274"/>
      <c r="B57" s="45"/>
      <c r="C57" s="204"/>
      <c r="D57" s="204"/>
      <c r="E57" s="204"/>
      <c r="F57" s="47"/>
    </row>
    <row r="58" spans="1:7" s="103" customFormat="1" ht="20.100000000000001" customHeight="1">
      <c r="A58" s="274"/>
      <c r="B58" s="45"/>
      <c r="C58" s="204"/>
      <c r="D58" s="204"/>
      <c r="E58" s="204"/>
      <c r="F58" s="31"/>
    </row>
    <row r="59" spans="1:7" s="103" customFormat="1" ht="20.100000000000001" customHeight="1">
      <c r="A59" s="274"/>
      <c r="B59" s="45"/>
      <c r="C59" s="204"/>
      <c r="D59" s="204"/>
      <c r="E59" s="204"/>
      <c r="F59" s="31"/>
    </row>
    <row r="60" spans="1:7" s="103" customFormat="1" ht="20.100000000000001" customHeight="1">
      <c r="A60" s="274"/>
      <c r="B60" s="45"/>
      <c r="C60" s="204"/>
      <c r="D60" s="204"/>
      <c r="E60" s="204"/>
      <c r="F60" s="31"/>
    </row>
    <row r="61" spans="1:7" s="103" customFormat="1" ht="20.100000000000001" customHeight="1">
      <c r="A61" s="274"/>
      <c r="B61" s="45"/>
      <c r="C61" s="204"/>
      <c r="D61" s="204"/>
      <c r="E61" s="204"/>
      <c r="F61" s="31"/>
    </row>
    <row r="62" spans="1:7" s="103" customFormat="1" ht="20.100000000000001" customHeight="1">
      <c r="A62" s="351"/>
      <c r="B62" s="85"/>
      <c r="C62" s="283"/>
      <c r="D62" s="283"/>
      <c r="E62" s="283"/>
      <c r="F62" s="52"/>
    </row>
    <row r="63" spans="1:7" s="103" customFormat="1" ht="20.100000000000001" customHeight="1">
      <c r="A63" s="207"/>
      <c r="B63" s="98"/>
      <c r="C63" s="35"/>
      <c r="D63" s="35"/>
      <c r="E63" s="35"/>
      <c r="F63" s="31"/>
      <c r="G63" s="183"/>
    </row>
    <row r="64" spans="1:7" ht="21.75" customHeight="1">
      <c r="A64" s="108">
        <v>10.7</v>
      </c>
      <c r="B64" s="58" t="s">
        <v>53</v>
      </c>
      <c r="C64" s="35"/>
      <c r="D64" s="35"/>
      <c r="E64" s="47"/>
      <c r="F64" s="31"/>
      <c r="G64" s="324"/>
    </row>
    <row r="65" spans="1:6" ht="31.5">
      <c r="A65" s="209"/>
      <c r="B65" s="45" t="s">
        <v>52</v>
      </c>
      <c r="C65" s="35"/>
      <c r="D65" s="35"/>
      <c r="E65" s="47"/>
      <c r="F65" s="31"/>
    </row>
    <row r="66" spans="1:6">
      <c r="A66" s="209"/>
      <c r="B66" s="45" t="s">
        <v>110</v>
      </c>
      <c r="C66" s="35"/>
      <c r="D66" s="35"/>
      <c r="E66" s="47"/>
      <c r="F66" s="31"/>
    </row>
    <row r="67" spans="1:6">
      <c r="A67" s="209"/>
      <c r="B67" s="58"/>
      <c r="C67" s="35"/>
      <c r="D67" s="35"/>
      <c r="E67" s="47"/>
      <c r="F67" s="31"/>
    </row>
    <row r="68" spans="1:6" s="258" customFormat="1" ht="20.100000000000001" customHeight="1">
      <c r="A68" s="275"/>
      <c r="B68" s="182"/>
      <c r="C68" s="204"/>
      <c r="D68" s="204"/>
      <c r="E68" s="204"/>
      <c r="F68" s="47"/>
    </row>
    <row r="69" spans="1:6" s="203" customFormat="1" ht="20.100000000000001" customHeight="1">
      <c r="A69" s="108" t="s">
        <v>399</v>
      </c>
      <c r="B69" s="323" t="s">
        <v>23</v>
      </c>
      <c r="C69" s="200"/>
      <c r="D69" s="200"/>
      <c r="E69" s="200"/>
      <c r="F69" s="70"/>
    </row>
    <row r="70" spans="1:6" s="258" customFormat="1" ht="20.100000000000001" customHeight="1">
      <c r="A70" s="274">
        <v>1</v>
      </c>
      <c r="B70" s="182" t="s">
        <v>772</v>
      </c>
      <c r="C70" s="135" t="s">
        <v>99</v>
      </c>
      <c r="D70" s="35">
        <v>277</v>
      </c>
      <c r="E70" s="35"/>
      <c r="F70" s="47">
        <f t="shared" ref="F70" si="8">+ROUND(D70*E70,2)</f>
        <v>0</v>
      </c>
    </row>
    <row r="71" spans="1:6" s="258" customFormat="1" ht="20.100000000000001" customHeight="1">
      <c r="A71" s="274">
        <v>2</v>
      </c>
      <c r="B71" s="182" t="s">
        <v>780</v>
      </c>
      <c r="C71" s="135" t="s">
        <v>99</v>
      </c>
      <c r="D71" s="35">
        <v>37</v>
      </c>
      <c r="E71" s="35"/>
      <c r="F71" s="47">
        <f t="shared" ref="F71:F74" si="9">+ROUND(D71*E71,2)</f>
        <v>0</v>
      </c>
    </row>
    <row r="72" spans="1:6" s="258" customFormat="1" ht="20.100000000000001" customHeight="1">
      <c r="A72" s="274">
        <v>3</v>
      </c>
      <c r="B72" s="182" t="s">
        <v>773</v>
      </c>
      <c r="C72" s="135" t="s">
        <v>99</v>
      </c>
      <c r="D72" s="35">
        <v>23</v>
      </c>
      <c r="E72" s="35"/>
      <c r="F72" s="47">
        <f t="shared" si="9"/>
        <v>0</v>
      </c>
    </row>
    <row r="73" spans="1:6" s="258" customFormat="1" ht="20.100000000000001" customHeight="1">
      <c r="A73" s="274">
        <v>4</v>
      </c>
      <c r="B73" s="182" t="s">
        <v>774</v>
      </c>
      <c r="C73" s="135" t="s">
        <v>99</v>
      </c>
      <c r="D73" s="35">
        <v>64</v>
      </c>
      <c r="E73" s="35"/>
      <c r="F73" s="47">
        <f t="shared" si="9"/>
        <v>0</v>
      </c>
    </row>
    <row r="74" spans="1:6" s="258" customFormat="1" ht="20.100000000000001" customHeight="1">
      <c r="A74" s="274">
        <v>5</v>
      </c>
      <c r="B74" s="182" t="s">
        <v>775</v>
      </c>
      <c r="C74" s="135" t="s">
        <v>9</v>
      </c>
      <c r="D74" s="35">
        <f>196-32-14</f>
        <v>150</v>
      </c>
      <c r="E74" s="35"/>
      <c r="F74" s="47">
        <f t="shared" si="9"/>
        <v>0</v>
      </c>
    </row>
    <row r="75" spans="1:6" s="258" customFormat="1" ht="20.100000000000001" customHeight="1">
      <c r="A75" s="274">
        <v>6</v>
      </c>
      <c r="B75" s="182" t="s">
        <v>776</v>
      </c>
      <c r="C75" s="135" t="s">
        <v>99</v>
      </c>
      <c r="D75" s="35">
        <v>41</v>
      </c>
      <c r="E75" s="35"/>
      <c r="F75" s="47">
        <f t="shared" ref="F75" si="10">+ROUND(D75*E75,2)</f>
        <v>0</v>
      </c>
    </row>
    <row r="76" spans="1:6" s="258" customFormat="1" ht="20.100000000000001" customHeight="1">
      <c r="A76" s="274">
        <v>7</v>
      </c>
      <c r="B76" s="182" t="s">
        <v>781</v>
      </c>
      <c r="C76" s="135" t="s">
        <v>99</v>
      </c>
      <c r="D76" s="35">
        <v>33</v>
      </c>
      <c r="E76" s="35"/>
      <c r="F76" s="47">
        <f t="shared" ref="F76:F78" si="11">+ROUND(D76*E76,2)</f>
        <v>0</v>
      </c>
    </row>
    <row r="77" spans="1:6" s="258" customFormat="1" ht="20.100000000000001" customHeight="1">
      <c r="A77" s="274">
        <v>8</v>
      </c>
      <c r="B77" s="182" t="s">
        <v>777</v>
      </c>
      <c r="C77" s="135" t="s">
        <v>99</v>
      </c>
      <c r="D77" s="35">
        <v>14</v>
      </c>
      <c r="E77" s="35"/>
      <c r="F77" s="47">
        <f t="shared" si="11"/>
        <v>0</v>
      </c>
    </row>
    <row r="78" spans="1:6" s="258" customFormat="1" ht="20.100000000000001" customHeight="1">
      <c r="A78" s="274">
        <v>9</v>
      </c>
      <c r="B78" s="182" t="s">
        <v>782</v>
      </c>
      <c r="C78" s="135" t="s">
        <v>9</v>
      </c>
      <c r="D78" s="35">
        <v>186</v>
      </c>
      <c r="E78" s="35"/>
      <c r="F78" s="47">
        <f t="shared" si="11"/>
        <v>0</v>
      </c>
    </row>
    <row r="79" spans="1:6" s="258" customFormat="1" ht="20.100000000000001" customHeight="1">
      <c r="A79" s="274"/>
      <c r="B79" s="182"/>
      <c r="C79" s="135"/>
      <c r="D79" s="35"/>
      <c r="E79" s="35"/>
      <c r="F79" s="47"/>
    </row>
    <row r="80" spans="1:6" s="258" customFormat="1" ht="20.100000000000001" customHeight="1">
      <c r="A80" s="274"/>
      <c r="B80" s="182"/>
      <c r="C80" s="204"/>
      <c r="D80" s="204"/>
      <c r="E80" s="204"/>
      <c r="F80" s="47"/>
    </row>
    <row r="81" spans="1:6" s="203" customFormat="1" ht="20.100000000000001" customHeight="1">
      <c r="A81" s="108" t="s">
        <v>614</v>
      </c>
      <c r="B81" s="323" t="s">
        <v>26</v>
      </c>
      <c r="C81" s="200"/>
      <c r="D81" s="200"/>
      <c r="E81" s="200"/>
      <c r="F81" s="70"/>
    </row>
    <row r="82" spans="1:6" s="258" customFormat="1" ht="20.100000000000001" customHeight="1">
      <c r="A82" s="274">
        <v>1</v>
      </c>
      <c r="B82" s="182" t="s">
        <v>772</v>
      </c>
      <c r="C82" s="135" t="s">
        <v>99</v>
      </c>
      <c r="D82" s="35">
        <v>378</v>
      </c>
      <c r="E82" s="35"/>
      <c r="F82" s="47">
        <f t="shared" ref="F82:F88" si="12">+ROUND(D82*E82,2)</f>
        <v>0</v>
      </c>
    </row>
    <row r="83" spans="1:6" s="258" customFormat="1" ht="20.100000000000001" customHeight="1">
      <c r="A83" s="274">
        <v>2</v>
      </c>
      <c r="B83" s="182" t="s">
        <v>773</v>
      </c>
      <c r="C83" s="135" t="s">
        <v>99</v>
      </c>
      <c r="D83" s="35">
        <v>15</v>
      </c>
      <c r="E83" s="35"/>
      <c r="F83" s="47">
        <f t="shared" si="12"/>
        <v>0</v>
      </c>
    </row>
    <row r="84" spans="1:6" s="258" customFormat="1" ht="20.100000000000001" customHeight="1">
      <c r="A84" s="274">
        <v>3</v>
      </c>
      <c r="B84" s="182" t="s">
        <v>774</v>
      </c>
      <c r="C84" s="135" t="s">
        <v>99</v>
      </c>
      <c r="D84" s="35">
        <v>53</v>
      </c>
      <c r="E84" s="35"/>
      <c r="F84" s="47">
        <f t="shared" si="12"/>
        <v>0</v>
      </c>
    </row>
    <row r="85" spans="1:6" s="258" customFormat="1" ht="20.100000000000001" customHeight="1">
      <c r="A85" s="274">
        <v>4</v>
      </c>
      <c r="B85" s="182" t="s">
        <v>775</v>
      </c>
      <c r="C85" s="135" t="s">
        <v>9</v>
      </c>
      <c r="D85" s="35">
        <f>181-19-14</f>
        <v>148</v>
      </c>
      <c r="E85" s="35"/>
      <c r="F85" s="47">
        <f t="shared" si="12"/>
        <v>0</v>
      </c>
    </row>
    <row r="86" spans="1:6" s="258" customFormat="1" ht="20.100000000000001" customHeight="1">
      <c r="A86" s="274">
        <v>5</v>
      </c>
      <c r="B86" s="182" t="s">
        <v>781</v>
      </c>
      <c r="C86" s="135" t="s">
        <v>99</v>
      </c>
      <c r="D86" s="35">
        <v>27</v>
      </c>
      <c r="E86" s="35"/>
      <c r="F86" s="47">
        <f t="shared" si="12"/>
        <v>0</v>
      </c>
    </row>
    <row r="87" spans="1:6" s="258" customFormat="1" ht="20.100000000000001" customHeight="1">
      <c r="A87" s="274">
        <v>6</v>
      </c>
      <c r="B87" s="182" t="s">
        <v>777</v>
      </c>
      <c r="C87" s="135" t="s">
        <v>99</v>
      </c>
      <c r="D87" s="35">
        <v>14</v>
      </c>
      <c r="E87" s="35"/>
      <c r="F87" s="47">
        <f t="shared" si="12"/>
        <v>0</v>
      </c>
    </row>
    <row r="88" spans="1:6" s="258" customFormat="1" ht="20.100000000000001" customHeight="1">
      <c r="A88" s="274">
        <v>7</v>
      </c>
      <c r="B88" s="182" t="s">
        <v>782</v>
      </c>
      <c r="C88" s="135" t="s">
        <v>9</v>
      </c>
      <c r="D88" s="204">
        <v>131</v>
      </c>
      <c r="E88" s="35"/>
      <c r="F88" s="47">
        <f t="shared" si="12"/>
        <v>0</v>
      </c>
    </row>
    <row r="89" spans="1:6" s="258" customFormat="1" ht="20.100000000000001" customHeight="1">
      <c r="A89" s="274"/>
      <c r="B89" s="182"/>
      <c r="C89" s="204"/>
      <c r="D89" s="204"/>
      <c r="E89" s="204"/>
      <c r="F89" s="47"/>
    </row>
    <row r="90" spans="1:6" s="258" customFormat="1" ht="20.100000000000001" customHeight="1">
      <c r="A90" s="274"/>
      <c r="B90" s="182"/>
      <c r="C90" s="204"/>
      <c r="D90" s="204"/>
      <c r="E90" s="204"/>
      <c r="F90" s="47"/>
    </row>
    <row r="91" spans="1:6" s="203" customFormat="1" ht="20.100000000000001" customHeight="1">
      <c r="A91" s="108" t="s">
        <v>615</v>
      </c>
      <c r="B91" s="323" t="s">
        <v>33</v>
      </c>
      <c r="C91" s="200"/>
      <c r="D91" s="200"/>
      <c r="E91" s="200"/>
      <c r="F91" s="70"/>
    </row>
    <row r="92" spans="1:6" s="258" customFormat="1" ht="20.100000000000001" customHeight="1">
      <c r="A92" s="274">
        <v>1</v>
      </c>
      <c r="B92" s="182" t="s">
        <v>772</v>
      </c>
      <c r="C92" s="135" t="s">
        <v>99</v>
      </c>
      <c r="D92" s="35">
        <v>281</v>
      </c>
      <c r="E92" s="35"/>
      <c r="F92" s="47">
        <f t="shared" ref="F92:F97" si="13">+ROUND(D92*E92,2)</f>
        <v>0</v>
      </c>
    </row>
    <row r="93" spans="1:6" s="258" customFormat="1" ht="20.100000000000001" customHeight="1">
      <c r="A93" s="274">
        <v>2</v>
      </c>
      <c r="B93" s="182" t="s">
        <v>773</v>
      </c>
      <c r="C93" s="135" t="s">
        <v>99</v>
      </c>
      <c r="D93" s="35">
        <v>12</v>
      </c>
      <c r="E93" s="35"/>
      <c r="F93" s="47">
        <f t="shared" si="13"/>
        <v>0</v>
      </c>
    </row>
    <row r="94" spans="1:6" s="258" customFormat="1" ht="20.100000000000001" customHeight="1">
      <c r="A94" s="274">
        <v>3</v>
      </c>
      <c r="B94" s="182" t="s">
        <v>775</v>
      </c>
      <c r="C94" s="135" t="s">
        <v>9</v>
      </c>
      <c r="D94" s="35">
        <f>81-8</f>
        <v>73</v>
      </c>
      <c r="E94" s="35"/>
      <c r="F94" s="47">
        <f t="shared" si="13"/>
        <v>0</v>
      </c>
    </row>
    <row r="95" spans="1:6" s="258" customFormat="1" ht="20.100000000000001" customHeight="1">
      <c r="A95" s="274">
        <v>4</v>
      </c>
      <c r="B95" s="182" t="s">
        <v>776</v>
      </c>
      <c r="C95" s="135" t="s">
        <v>99</v>
      </c>
      <c r="D95" s="35">
        <v>4</v>
      </c>
      <c r="E95" s="35"/>
      <c r="F95" s="47">
        <f t="shared" si="13"/>
        <v>0</v>
      </c>
    </row>
    <row r="96" spans="1:6" s="258" customFormat="1" ht="20.100000000000001" customHeight="1">
      <c r="A96" s="274">
        <v>5</v>
      </c>
      <c r="B96" s="182" t="s">
        <v>781</v>
      </c>
      <c r="C96" s="135" t="s">
        <v>99</v>
      </c>
      <c r="D96" s="35">
        <v>17</v>
      </c>
      <c r="E96" s="35"/>
      <c r="F96" s="47">
        <f t="shared" si="13"/>
        <v>0</v>
      </c>
    </row>
    <row r="97" spans="1:7" s="258" customFormat="1" ht="20.100000000000001" customHeight="1">
      <c r="A97" s="274">
        <v>6</v>
      </c>
      <c r="B97" s="182" t="s">
        <v>777</v>
      </c>
      <c r="C97" s="135" t="s">
        <v>99</v>
      </c>
      <c r="D97" s="35">
        <v>8</v>
      </c>
      <c r="E97" s="35"/>
      <c r="F97" s="47">
        <f t="shared" si="13"/>
        <v>0</v>
      </c>
    </row>
    <row r="98" spans="1:7" s="258" customFormat="1" ht="20.100000000000001" customHeight="1">
      <c r="A98" s="274"/>
      <c r="B98" s="182"/>
      <c r="C98" s="135"/>
      <c r="D98" s="35"/>
      <c r="E98" s="35"/>
      <c r="F98" s="47"/>
    </row>
    <row r="99" spans="1:7" s="203" customFormat="1" ht="20.100000000000001" customHeight="1">
      <c r="A99" s="108" t="s">
        <v>778</v>
      </c>
      <c r="B99" s="323" t="s">
        <v>779</v>
      </c>
      <c r="C99" s="200"/>
      <c r="D99" s="200"/>
      <c r="E99" s="200"/>
      <c r="F99" s="70"/>
    </row>
    <row r="100" spans="1:7" s="258" customFormat="1" ht="20.100000000000001" customHeight="1">
      <c r="A100" s="274">
        <v>1</v>
      </c>
      <c r="B100" s="182" t="s">
        <v>772</v>
      </c>
      <c r="C100" s="135" t="s">
        <v>99</v>
      </c>
      <c r="D100" s="35">
        <v>3</v>
      </c>
      <c r="E100" s="35"/>
      <c r="F100" s="47">
        <f t="shared" ref="F100" si="14">+ROUND(D100*E100,2)</f>
        <v>0</v>
      </c>
    </row>
    <row r="101" spans="1:7" ht="20.100000000000001" customHeight="1">
      <c r="A101" s="111"/>
      <c r="B101" s="213"/>
      <c r="C101" s="135"/>
      <c r="D101" s="35"/>
      <c r="E101" s="35"/>
      <c r="F101" s="31"/>
    </row>
    <row r="102" spans="1:7" ht="20.100000000000001" customHeight="1">
      <c r="A102" s="111"/>
      <c r="B102" s="213"/>
      <c r="C102" s="135"/>
      <c r="D102" s="35"/>
      <c r="E102" s="35"/>
      <c r="F102" s="31"/>
    </row>
    <row r="103" spans="1:7" ht="20.100000000000001" customHeight="1">
      <c r="A103" s="111"/>
      <c r="B103" s="213"/>
      <c r="C103" s="135"/>
      <c r="D103" s="35"/>
      <c r="E103" s="35"/>
      <c r="F103" s="31"/>
    </row>
    <row r="104" spans="1:7" ht="20.100000000000001" customHeight="1">
      <c r="A104" s="111"/>
      <c r="B104" s="213"/>
      <c r="C104" s="135"/>
      <c r="D104" s="35"/>
      <c r="E104" s="35"/>
      <c r="F104" s="31"/>
    </row>
    <row r="105" spans="1:7" ht="20.100000000000001" customHeight="1">
      <c r="A105" s="111"/>
      <c r="B105" s="213"/>
      <c r="C105" s="135"/>
      <c r="D105" s="35"/>
      <c r="E105" s="35"/>
      <c r="F105" s="31"/>
    </row>
    <row r="106" spans="1:7" ht="20.100000000000001" customHeight="1">
      <c r="A106" s="108"/>
      <c r="B106" s="58"/>
      <c r="C106" s="35"/>
      <c r="D106" s="35"/>
      <c r="E106" s="47"/>
      <c r="F106" s="31"/>
    </row>
    <row r="107" spans="1:7" ht="20.100000000000001" customHeight="1">
      <c r="A107" s="352"/>
      <c r="B107" s="353"/>
      <c r="C107" s="283"/>
      <c r="D107" s="283"/>
      <c r="E107" s="283"/>
      <c r="F107" s="87"/>
    </row>
    <row r="108" spans="1:7" ht="20.100000000000001" customHeight="1">
      <c r="A108" s="111"/>
      <c r="B108" s="213"/>
      <c r="C108" s="135"/>
      <c r="D108" s="35"/>
      <c r="E108" s="35"/>
      <c r="F108" s="31"/>
    </row>
    <row r="109" spans="1:7" ht="16.5" customHeight="1">
      <c r="A109" s="108">
        <v>10.8</v>
      </c>
      <c r="B109" s="58" t="s">
        <v>54</v>
      </c>
      <c r="C109" s="135"/>
      <c r="D109" s="35"/>
      <c r="E109" s="47"/>
      <c r="F109" s="31"/>
      <c r="G109" s="324"/>
    </row>
    <row r="110" spans="1:7" ht="32.25" customHeight="1">
      <c r="A110" s="209"/>
      <c r="B110" s="45" t="s">
        <v>55</v>
      </c>
      <c r="C110" s="135"/>
      <c r="D110" s="35"/>
      <c r="E110" s="47"/>
      <c r="F110" s="31"/>
    </row>
    <row r="111" spans="1:7" ht="31.5" customHeight="1">
      <c r="A111" s="210"/>
      <c r="B111" s="45" t="s">
        <v>109</v>
      </c>
      <c r="C111" s="135"/>
      <c r="D111" s="35"/>
      <c r="E111" s="47"/>
      <c r="F111" s="31"/>
    </row>
    <row r="112" spans="1:7">
      <c r="A112" s="210"/>
      <c r="B112" s="45"/>
      <c r="C112" s="135"/>
      <c r="D112" s="35"/>
      <c r="E112" s="47"/>
      <c r="F112" s="31"/>
    </row>
    <row r="113" spans="1:6" s="100" customFormat="1" ht="20.100000000000001" customHeight="1">
      <c r="A113" s="108" t="s">
        <v>616</v>
      </c>
      <c r="B113" s="98" t="s">
        <v>23</v>
      </c>
      <c r="C113" s="200"/>
      <c r="D113" s="200"/>
      <c r="E113" s="200"/>
      <c r="F113" s="70"/>
    </row>
    <row r="114" spans="1:6" s="26" customFormat="1" ht="20.100000000000001" customHeight="1">
      <c r="A114" s="350">
        <v>1</v>
      </c>
      <c r="B114" s="184" t="s">
        <v>554</v>
      </c>
      <c r="C114" s="325" t="s">
        <v>99</v>
      </c>
      <c r="D114" s="325">
        <v>61</v>
      </c>
      <c r="E114" s="325"/>
      <c r="F114" s="79">
        <f t="shared" ref="F114:F120" si="15">+ROUND(D114*E114,2)</f>
        <v>0</v>
      </c>
    </row>
    <row r="115" spans="1:6" s="26" customFormat="1" ht="20.100000000000001" customHeight="1">
      <c r="A115" s="350">
        <v>2</v>
      </c>
      <c r="B115" s="184" t="s">
        <v>559</v>
      </c>
      <c r="C115" s="325" t="s">
        <v>99</v>
      </c>
      <c r="D115" s="325">
        <v>10</v>
      </c>
      <c r="E115" s="325"/>
      <c r="F115" s="79">
        <f t="shared" si="15"/>
        <v>0</v>
      </c>
    </row>
    <row r="116" spans="1:6" s="26" customFormat="1" ht="20.100000000000001" customHeight="1">
      <c r="A116" s="350">
        <v>3</v>
      </c>
      <c r="B116" s="184" t="s">
        <v>555</v>
      </c>
      <c r="C116" s="325" t="s">
        <v>99</v>
      </c>
      <c r="D116" s="325">
        <v>192</v>
      </c>
      <c r="E116" s="325"/>
      <c r="F116" s="79">
        <f t="shared" si="15"/>
        <v>0</v>
      </c>
    </row>
    <row r="117" spans="1:6" s="26" customFormat="1" ht="20.100000000000001" customHeight="1">
      <c r="A117" s="350">
        <v>4</v>
      </c>
      <c r="B117" s="184" t="s">
        <v>556</v>
      </c>
      <c r="C117" s="325" t="s">
        <v>99</v>
      </c>
      <c r="D117" s="325">
        <v>16</v>
      </c>
      <c r="E117" s="325"/>
      <c r="F117" s="79">
        <f t="shared" si="15"/>
        <v>0</v>
      </c>
    </row>
    <row r="118" spans="1:6" s="26" customFormat="1" ht="20.100000000000001" customHeight="1">
      <c r="A118" s="350">
        <v>5</v>
      </c>
      <c r="B118" s="184" t="s">
        <v>557</v>
      </c>
      <c r="C118" s="325" t="s">
        <v>99</v>
      </c>
      <c r="D118" s="325">
        <v>97</v>
      </c>
      <c r="E118" s="325"/>
      <c r="F118" s="79">
        <f t="shared" si="15"/>
        <v>0</v>
      </c>
    </row>
    <row r="119" spans="1:6" s="100" customFormat="1" ht="20.100000000000001" customHeight="1">
      <c r="A119" s="350">
        <v>6</v>
      </c>
      <c r="B119" s="184" t="s">
        <v>784</v>
      </c>
      <c r="C119" s="325" t="s">
        <v>99</v>
      </c>
      <c r="D119" s="204">
        <f>110-14</f>
        <v>96</v>
      </c>
      <c r="E119" s="204"/>
      <c r="F119" s="47">
        <f t="shared" si="15"/>
        <v>0</v>
      </c>
    </row>
    <row r="120" spans="1:6" s="100" customFormat="1" ht="20.100000000000001" customHeight="1">
      <c r="A120" s="350">
        <v>7</v>
      </c>
      <c r="B120" s="184" t="s">
        <v>785</v>
      </c>
      <c r="C120" s="325" t="s">
        <v>99</v>
      </c>
      <c r="D120" s="204">
        <v>14</v>
      </c>
      <c r="E120" s="204"/>
      <c r="F120" s="47">
        <f t="shared" si="15"/>
        <v>0</v>
      </c>
    </row>
    <row r="121" spans="1:6" s="26" customFormat="1" ht="20.100000000000001" customHeight="1">
      <c r="A121" s="350">
        <v>8</v>
      </c>
      <c r="B121" s="184" t="s">
        <v>558</v>
      </c>
      <c r="C121" s="325" t="s">
        <v>99</v>
      </c>
      <c r="D121" s="325">
        <v>3</v>
      </c>
      <c r="E121" s="325"/>
      <c r="F121" s="79">
        <f t="shared" ref="F121:F124" si="16">+ROUND(D121*E121,2)</f>
        <v>0</v>
      </c>
    </row>
    <row r="122" spans="1:6" s="26" customFormat="1" ht="20.100000000000001" customHeight="1">
      <c r="A122" s="350">
        <v>9</v>
      </c>
      <c r="B122" s="184" t="s">
        <v>573</v>
      </c>
      <c r="C122" s="325" t="s">
        <v>99</v>
      </c>
      <c r="D122" s="325">
        <v>27</v>
      </c>
      <c r="E122" s="325"/>
      <c r="F122" s="79">
        <f t="shared" si="16"/>
        <v>0</v>
      </c>
    </row>
    <row r="123" spans="1:6" s="26" customFormat="1" ht="20.100000000000001" customHeight="1">
      <c r="A123" s="350">
        <v>10</v>
      </c>
      <c r="B123" s="184" t="s">
        <v>787</v>
      </c>
      <c r="C123" s="325" t="s">
        <v>99</v>
      </c>
      <c r="D123" s="325">
        <v>23</v>
      </c>
      <c r="E123" s="325"/>
      <c r="F123" s="79">
        <f t="shared" si="16"/>
        <v>0</v>
      </c>
    </row>
    <row r="124" spans="1:6" s="26" customFormat="1" ht="20.100000000000001" customHeight="1">
      <c r="A124" s="350">
        <v>11</v>
      </c>
      <c r="B124" s="184" t="s">
        <v>786</v>
      </c>
      <c r="C124" s="325" t="s">
        <v>99</v>
      </c>
      <c r="D124" s="325">
        <v>18</v>
      </c>
      <c r="E124" s="325"/>
      <c r="F124" s="79">
        <f t="shared" si="16"/>
        <v>0</v>
      </c>
    </row>
    <row r="125" spans="1:6" s="26" customFormat="1" ht="20.100000000000001" customHeight="1">
      <c r="A125" s="350">
        <v>12</v>
      </c>
      <c r="B125" s="184" t="s">
        <v>788</v>
      </c>
      <c r="C125" s="325" t="s">
        <v>99</v>
      </c>
      <c r="D125" s="325">
        <v>14</v>
      </c>
      <c r="E125" s="325"/>
      <c r="F125" s="79">
        <f t="shared" ref="F125" si="17">+ROUND(D125*E125,2)</f>
        <v>0</v>
      </c>
    </row>
    <row r="126" spans="1:6" s="100" customFormat="1" ht="20.100000000000001" customHeight="1">
      <c r="A126" s="108"/>
      <c r="B126" s="98"/>
      <c r="C126" s="200"/>
      <c r="D126" s="200"/>
      <c r="E126" s="200"/>
      <c r="F126" s="70"/>
    </row>
    <row r="127" spans="1:6" s="100" customFormat="1" ht="20.100000000000001" customHeight="1">
      <c r="A127" s="108" t="s">
        <v>617</v>
      </c>
      <c r="B127" s="98" t="s">
        <v>26</v>
      </c>
      <c r="C127" s="200"/>
      <c r="D127" s="200"/>
      <c r="E127" s="200"/>
      <c r="F127" s="70"/>
    </row>
    <row r="128" spans="1:6" s="26" customFormat="1" ht="20.100000000000001" customHeight="1">
      <c r="A128" s="350">
        <v>1</v>
      </c>
      <c r="B128" s="184" t="s">
        <v>554</v>
      </c>
      <c r="C128" s="325" t="s">
        <v>99</v>
      </c>
      <c r="D128" s="325">
        <v>56</v>
      </c>
      <c r="E128" s="325"/>
      <c r="F128" s="79">
        <f t="shared" ref="F128:F138" si="18">+ROUND(D128*E128,2)</f>
        <v>0</v>
      </c>
    </row>
    <row r="129" spans="1:6" s="26" customFormat="1" ht="20.100000000000001" customHeight="1">
      <c r="A129" s="350">
        <v>2</v>
      </c>
      <c r="B129" s="184" t="s">
        <v>555</v>
      </c>
      <c r="C129" s="325" t="s">
        <v>99</v>
      </c>
      <c r="D129" s="325">
        <f>87+40</f>
        <v>127</v>
      </c>
      <c r="E129" s="325"/>
      <c r="F129" s="79">
        <f t="shared" si="18"/>
        <v>0</v>
      </c>
    </row>
    <row r="130" spans="1:6" s="26" customFormat="1" ht="20.100000000000001" customHeight="1">
      <c r="A130" s="350">
        <v>3</v>
      </c>
      <c r="B130" s="184" t="s">
        <v>556</v>
      </c>
      <c r="C130" s="325" t="s">
        <v>99</v>
      </c>
      <c r="D130" s="325">
        <v>15</v>
      </c>
      <c r="E130" s="325"/>
      <c r="F130" s="79">
        <f t="shared" si="18"/>
        <v>0</v>
      </c>
    </row>
    <row r="131" spans="1:6" s="26" customFormat="1" ht="20.100000000000001" customHeight="1">
      <c r="A131" s="350">
        <v>4</v>
      </c>
      <c r="B131" s="184" t="s">
        <v>557</v>
      </c>
      <c r="C131" s="325" t="s">
        <v>99</v>
      </c>
      <c r="D131" s="325">
        <v>71</v>
      </c>
      <c r="E131" s="325"/>
      <c r="F131" s="79">
        <f t="shared" si="18"/>
        <v>0</v>
      </c>
    </row>
    <row r="132" spans="1:6" s="100" customFormat="1" ht="20.100000000000001" customHeight="1">
      <c r="A132" s="350">
        <v>5</v>
      </c>
      <c r="B132" s="184" t="s">
        <v>784</v>
      </c>
      <c r="C132" s="325" t="s">
        <v>99</v>
      </c>
      <c r="D132" s="204">
        <f>50-10</f>
        <v>40</v>
      </c>
      <c r="E132" s="204"/>
      <c r="F132" s="47">
        <f t="shared" si="18"/>
        <v>0</v>
      </c>
    </row>
    <row r="133" spans="1:6" s="100" customFormat="1" ht="20.100000000000001" customHeight="1">
      <c r="A133" s="350">
        <v>6</v>
      </c>
      <c r="B133" s="184" t="s">
        <v>785</v>
      </c>
      <c r="C133" s="325" t="s">
        <v>99</v>
      </c>
      <c r="D133" s="204">
        <v>10</v>
      </c>
      <c r="E133" s="204"/>
      <c r="F133" s="47">
        <f t="shared" si="18"/>
        <v>0</v>
      </c>
    </row>
    <row r="134" spans="1:6" s="26" customFormat="1" ht="20.100000000000001" customHeight="1">
      <c r="A134" s="350">
        <v>7</v>
      </c>
      <c r="B134" s="184" t="s">
        <v>558</v>
      </c>
      <c r="C134" s="325" t="s">
        <v>99</v>
      </c>
      <c r="D134" s="325">
        <v>2</v>
      </c>
      <c r="E134" s="325"/>
      <c r="F134" s="79">
        <f t="shared" si="18"/>
        <v>0</v>
      </c>
    </row>
    <row r="135" spans="1:6" s="26" customFormat="1" ht="20.100000000000001" customHeight="1">
      <c r="A135" s="350">
        <v>8</v>
      </c>
      <c r="B135" s="184" t="s">
        <v>573</v>
      </c>
      <c r="C135" s="325" t="s">
        <v>99</v>
      </c>
      <c r="D135" s="325">
        <v>21</v>
      </c>
      <c r="E135" s="325"/>
      <c r="F135" s="79">
        <f t="shared" si="18"/>
        <v>0</v>
      </c>
    </row>
    <row r="136" spans="1:6" s="26" customFormat="1" ht="20.100000000000001" customHeight="1">
      <c r="A136" s="350">
        <v>9</v>
      </c>
      <c r="B136" s="184" t="s">
        <v>787</v>
      </c>
      <c r="C136" s="325" t="s">
        <v>99</v>
      </c>
      <c r="D136" s="325">
        <v>27</v>
      </c>
      <c r="E136" s="325"/>
      <c r="F136" s="79">
        <f t="shared" si="18"/>
        <v>0</v>
      </c>
    </row>
    <row r="137" spans="1:6" s="26" customFormat="1" ht="20.100000000000001" customHeight="1">
      <c r="A137" s="350">
        <v>10</v>
      </c>
      <c r="B137" s="184" t="s">
        <v>786</v>
      </c>
      <c r="C137" s="325" t="s">
        <v>99</v>
      </c>
      <c r="D137" s="325">
        <v>13</v>
      </c>
      <c r="E137" s="325"/>
      <c r="F137" s="79">
        <f t="shared" si="18"/>
        <v>0</v>
      </c>
    </row>
    <row r="138" spans="1:6" s="26" customFormat="1" ht="20.100000000000001" customHeight="1">
      <c r="A138" s="350">
        <v>11</v>
      </c>
      <c r="B138" s="184" t="s">
        <v>788</v>
      </c>
      <c r="C138" s="325" t="s">
        <v>99</v>
      </c>
      <c r="D138" s="325">
        <v>10</v>
      </c>
      <c r="E138" s="325"/>
      <c r="F138" s="79">
        <f t="shared" si="18"/>
        <v>0</v>
      </c>
    </row>
    <row r="139" spans="1:6" ht="20.100000000000001" customHeight="1">
      <c r="A139" s="350"/>
      <c r="B139" s="45"/>
      <c r="C139" s="204"/>
      <c r="D139" s="204"/>
      <c r="E139" s="204"/>
      <c r="F139" s="47"/>
    </row>
    <row r="140" spans="1:6" s="100" customFormat="1" ht="20.100000000000001" customHeight="1">
      <c r="A140" s="108" t="s">
        <v>618</v>
      </c>
      <c r="B140" s="98" t="s">
        <v>33</v>
      </c>
      <c r="C140" s="200"/>
      <c r="D140" s="200"/>
      <c r="E140" s="200"/>
      <c r="F140" s="70"/>
    </row>
    <row r="141" spans="1:6" s="26" customFormat="1" ht="20.100000000000001" customHeight="1">
      <c r="A141" s="350">
        <v>1</v>
      </c>
      <c r="B141" s="184" t="s">
        <v>554</v>
      </c>
      <c r="C141" s="325" t="s">
        <v>99</v>
      </c>
      <c r="D141" s="325">
        <v>25</v>
      </c>
      <c r="E141" s="325"/>
      <c r="F141" s="79">
        <f t="shared" ref="F141:F151" si="19">+ROUND(D141*E141,2)</f>
        <v>0</v>
      </c>
    </row>
    <row r="142" spans="1:6" s="26" customFormat="1" ht="20.100000000000001" customHeight="1">
      <c r="A142" s="350">
        <v>2</v>
      </c>
      <c r="B142" s="184" t="s">
        <v>559</v>
      </c>
      <c r="C142" s="325" t="s">
        <v>99</v>
      </c>
      <c r="D142" s="325">
        <v>1</v>
      </c>
      <c r="E142" s="325"/>
      <c r="F142" s="79">
        <f t="shared" si="19"/>
        <v>0</v>
      </c>
    </row>
    <row r="143" spans="1:6" s="26" customFormat="1" ht="20.100000000000001" customHeight="1">
      <c r="A143" s="350">
        <v>3</v>
      </c>
      <c r="B143" s="184" t="s">
        <v>555</v>
      </c>
      <c r="C143" s="325" t="s">
        <v>99</v>
      </c>
      <c r="D143" s="325">
        <f>57+73-57</f>
        <v>73</v>
      </c>
      <c r="E143" s="325"/>
      <c r="F143" s="79">
        <f t="shared" si="19"/>
        <v>0</v>
      </c>
    </row>
    <row r="144" spans="1:6" s="26" customFormat="1" ht="20.100000000000001" customHeight="1">
      <c r="A144" s="350">
        <v>4</v>
      </c>
      <c r="B144" s="184" t="s">
        <v>556</v>
      </c>
      <c r="C144" s="325" t="s">
        <v>99</v>
      </c>
      <c r="D144" s="325">
        <v>5</v>
      </c>
      <c r="E144" s="325"/>
      <c r="F144" s="79">
        <f t="shared" si="19"/>
        <v>0</v>
      </c>
    </row>
    <row r="145" spans="1:7" s="26" customFormat="1" ht="20.100000000000001" customHeight="1">
      <c r="A145" s="350">
        <v>5</v>
      </c>
      <c r="B145" s="184" t="s">
        <v>557</v>
      </c>
      <c r="C145" s="325" t="s">
        <v>99</v>
      </c>
      <c r="D145" s="325">
        <v>33</v>
      </c>
      <c r="E145" s="325"/>
      <c r="F145" s="79">
        <f t="shared" si="19"/>
        <v>0</v>
      </c>
    </row>
    <row r="146" spans="1:7" s="100" customFormat="1" ht="20.100000000000001" customHeight="1">
      <c r="A146" s="350">
        <v>6</v>
      </c>
      <c r="B146" s="184" t="s">
        <v>784</v>
      </c>
      <c r="C146" s="325" t="s">
        <v>99</v>
      </c>
      <c r="D146" s="204">
        <v>20</v>
      </c>
      <c r="E146" s="204"/>
      <c r="F146" s="47">
        <f t="shared" si="19"/>
        <v>0</v>
      </c>
    </row>
    <row r="147" spans="1:7" s="100" customFormat="1" ht="20.100000000000001" customHeight="1">
      <c r="A147" s="350">
        <v>7</v>
      </c>
      <c r="B147" s="184" t="s">
        <v>785</v>
      </c>
      <c r="C147" s="325" t="s">
        <v>99</v>
      </c>
      <c r="D147" s="204">
        <v>1</v>
      </c>
      <c r="E147" s="204"/>
      <c r="F147" s="47">
        <f t="shared" si="19"/>
        <v>0</v>
      </c>
    </row>
    <row r="148" spans="1:7" s="26" customFormat="1" ht="20.100000000000001" customHeight="1">
      <c r="A148" s="350">
        <v>8</v>
      </c>
      <c r="B148" s="184" t="s">
        <v>558</v>
      </c>
      <c r="C148" s="325" t="s">
        <v>99</v>
      </c>
      <c r="D148" s="325">
        <v>1</v>
      </c>
      <c r="E148" s="325"/>
      <c r="F148" s="79">
        <f t="shared" si="19"/>
        <v>0</v>
      </c>
    </row>
    <row r="149" spans="1:7" s="26" customFormat="1" ht="20.100000000000001" customHeight="1">
      <c r="A149" s="350">
        <v>9</v>
      </c>
      <c r="B149" s="184" t="s">
        <v>787</v>
      </c>
      <c r="C149" s="325" t="s">
        <v>99</v>
      </c>
      <c r="D149" s="325">
        <v>45</v>
      </c>
      <c r="E149" s="325"/>
      <c r="F149" s="79">
        <f t="shared" si="19"/>
        <v>0</v>
      </c>
    </row>
    <row r="150" spans="1:7" s="26" customFormat="1" ht="20.100000000000001" customHeight="1">
      <c r="A150" s="350">
        <v>10</v>
      </c>
      <c r="B150" s="184" t="s">
        <v>786</v>
      </c>
      <c r="C150" s="325" t="s">
        <v>99</v>
      </c>
      <c r="D150" s="325">
        <v>13</v>
      </c>
      <c r="E150" s="325"/>
      <c r="F150" s="79">
        <f t="shared" si="19"/>
        <v>0</v>
      </c>
    </row>
    <row r="151" spans="1:7" s="26" customFormat="1" ht="20.100000000000001" customHeight="1">
      <c r="A151" s="350">
        <v>11</v>
      </c>
      <c r="B151" s="184" t="s">
        <v>788</v>
      </c>
      <c r="C151" s="325" t="s">
        <v>99</v>
      </c>
      <c r="D151" s="325">
        <v>1</v>
      </c>
      <c r="E151" s="325"/>
      <c r="F151" s="79">
        <f t="shared" si="19"/>
        <v>0</v>
      </c>
    </row>
    <row r="152" spans="1:7" s="26" customFormat="1" ht="20.100000000000001" customHeight="1">
      <c r="A152" s="403"/>
      <c r="B152" s="368"/>
      <c r="C152" s="404"/>
      <c r="D152" s="404"/>
      <c r="E152" s="404"/>
      <c r="F152" s="405"/>
    </row>
    <row r="153" spans="1:7" s="26" customFormat="1" ht="20.100000000000001" customHeight="1">
      <c r="A153" s="350"/>
      <c r="B153" s="184"/>
      <c r="C153" s="325"/>
      <c r="D153" s="325"/>
      <c r="E153" s="325"/>
      <c r="F153" s="79"/>
    </row>
    <row r="154" spans="1:7">
      <c r="A154" s="108">
        <v>10.9</v>
      </c>
      <c r="B154" s="58" t="s">
        <v>100</v>
      </c>
      <c r="C154" s="135"/>
      <c r="D154" s="35"/>
      <c r="E154" s="47"/>
      <c r="F154" s="31"/>
      <c r="G154" s="324"/>
    </row>
    <row r="155" spans="1:7" ht="36" customHeight="1">
      <c r="A155" s="209"/>
      <c r="B155" s="45" t="s">
        <v>56</v>
      </c>
      <c r="C155" s="135"/>
      <c r="D155" s="35"/>
      <c r="E155" s="47"/>
      <c r="F155" s="31"/>
    </row>
    <row r="156" spans="1:7">
      <c r="A156" s="209"/>
      <c r="B156" s="45" t="s">
        <v>110</v>
      </c>
      <c r="C156" s="135"/>
      <c r="D156" s="35"/>
      <c r="E156" s="47"/>
      <c r="F156" s="31"/>
    </row>
    <row r="157" spans="1:7">
      <c r="A157" s="209"/>
      <c r="B157" s="45"/>
      <c r="C157" s="135"/>
      <c r="D157" s="35"/>
      <c r="E157" s="47"/>
      <c r="F157" s="31"/>
    </row>
    <row r="158" spans="1:7" s="100" customFormat="1" ht="20.100000000000001" customHeight="1">
      <c r="A158" s="108" t="s">
        <v>619</v>
      </c>
      <c r="B158" s="98" t="s">
        <v>23</v>
      </c>
      <c r="C158" s="200"/>
      <c r="D158" s="200"/>
      <c r="E158" s="200"/>
      <c r="F158" s="70"/>
    </row>
    <row r="159" spans="1:7" ht="20.100000000000001" customHeight="1">
      <c r="A159" s="274">
        <v>1</v>
      </c>
      <c r="B159" s="45" t="s">
        <v>548</v>
      </c>
      <c r="C159" s="135" t="s">
        <v>99</v>
      </c>
      <c r="D159" s="35">
        <v>18</v>
      </c>
      <c r="E159" s="35"/>
      <c r="F159" s="47">
        <f t="shared" ref="F159" si="20">+ROUND(D159*E159,2)</f>
        <v>0</v>
      </c>
    </row>
    <row r="160" spans="1:7" ht="20.100000000000001" customHeight="1">
      <c r="A160" s="274">
        <v>2</v>
      </c>
      <c r="B160" s="45" t="s">
        <v>549</v>
      </c>
      <c r="C160" s="135" t="s">
        <v>99</v>
      </c>
      <c r="D160" s="35">
        <v>7</v>
      </c>
      <c r="E160" s="35"/>
      <c r="F160" s="47">
        <f t="shared" ref="F160:F163" si="21">+ROUND(D160*E160,2)</f>
        <v>0</v>
      </c>
    </row>
    <row r="161" spans="1:6" ht="20.100000000000001" customHeight="1">
      <c r="A161" s="274">
        <v>3</v>
      </c>
      <c r="B161" s="45" t="s">
        <v>550</v>
      </c>
      <c r="C161" s="135" t="s">
        <v>99</v>
      </c>
      <c r="D161" s="35">
        <v>114</v>
      </c>
      <c r="E161" s="35"/>
      <c r="F161" s="47">
        <f t="shared" si="21"/>
        <v>0</v>
      </c>
    </row>
    <row r="162" spans="1:6" ht="20.100000000000001" customHeight="1">
      <c r="A162" s="274">
        <v>4</v>
      </c>
      <c r="B162" s="45" t="s">
        <v>551</v>
      </c>
      <c r="C162" s="135" t="s">
        <v>99</v>
      </c>
      <c r="D162" s="35">
        <v>10</v>
      </c>
      <c r="E162" s="35"/>
      <c r="F162" s="47">
        <f t="shared" si="21"/>
        <v>0</v>
      </c>
    </row>
    <row r="163" spans="1:6" ht="20.100000000000001" customHeight="1">
      <c r="A163" s="274">
        <v>5</v>
      </c>
      <c r="B163" s="45" t="s">
        <v>552</v>
      </c>
      <c r="C163" s="135" t="s">
        <v>99</v>
      </c>
      <c r="D163" s="35">
        <v>5</v>
      </c>
      <c r="E163" s="35"/>
      <c r="F163" s="47">
        <f t="shared" si="21"/>
        <v>0</v>
      </c>
    </row>
    <row r="164" spans="1:6" ht="20.100000000000001" customHeight="1">
      <c r="A164" s="274"/>
      <c r="B164" s="45"/>
      <c r="C164" s="204"/>
      <c r="D164" s="204"/>
      <c r="E164" s="204"/>
      <c r="F164" s="47"/>
    </row>
    <row r="165" spans="1:6" s="100" customFormat="1" ht="20.100000000000001" customHeight="1">
      <c r="A165" s="108" t="s">
        <v>620</v>
      </c>
      <c r="B165" s="98" t="s">
        <v>26</v>
      </c>
      <c r="C165" s="200"/>
      <c r="D165" s="200"/>
      <c r="E165" s="200"/>
      <c r="F165" s="70"/>
    </row>
    <row r="166" spans="1:6" ht="20.100000000000001" customHeight="1">
      <c r="A166" s="274">
        <v>1</v>
      </c>
      <c r="B166" s="45" t="s">
        <v>548</v>
      </c>
      <c r="C166" s="135" t="s">
        <v>99</v>
      </c>
      <c r="D166" s="35">
        <v>10</v>
      </c>
      <c r="E166" s="35"/>
      <c r="F166" s="47">
        <f t="shared" ref="F166:F169" si="22">+ROUND(D166*E166,2)</f>
        <v>0</v>
      </c>
    </row>
    <row r="167" spans="1:6" ht="20.100000000000001" customHeight="1">
      <c r="A167" s="274">
        <v>2</v>
      </c>
      <c r="B167" s="45" t="s">
        <v>550</v>
      </c>
      <c r="C167" s="135" t="s">
        <v>99</v>
      </c>
      <c r="D167" s="35">
        <v>64</v>
      </c>
      <c r="E167" s="35"/>
      <c r="F167" s="47">
        <f t="shared" si="22"/>
        <v>0</v>
      </c>
    </row>
    <row r="168" spans="1:6" ht="20.100000000000001" customHeight="1">
      <c r="A168" s="274">
        <v>3</v>
      </c>
      <c r="B168" s="45" t="s">
        <v>551</v>
      </c>
      <c r="C168" s="135" t="s">
        <v>99</v>
      </c>
      <c r="D168" s="35">
        <v>8</v>
      </c>
      <c r="E168" s="35"/>
      <c r="F168" s="47">
        <f t="shared" si="22"/>
        <v>0</v>
      </c>
    </row>
    <row r="169" spans="1:6" ht="20.100000000000001" customHeight="1">
      <c r="A169" s="274">
        <v>4</v>
      </c>
      <c r="B169" s="45" t="s">
        <v>552</v>
      </c>
      <c r="C169" s="135" t="s">
        <v>99</v>
      </c>
      <c r="D169" s="35">
        <v>6</v>
      </c>
      <c r="E169" s="35"/>
      <c r="F169" s="47">
        <f t="shared" si="22"/>
        <v>0</v>
      </c>
    </row>
    <row r="170" spans="1:6" ht="20.100000000000001" customHeight="1">
      <c r="A170" s="274">
        <v>5</v>
      </c>
      <c r="B170" s="45" t="s">
        <v>553</v>
      </c>
      <c r="C170" s="135" t="s">
        <v>99</v>
      </c>
      <c r="D170" s="35">
        <v>9</v>
      </c>
      <c r="E170" s="35"/>
      <c r="F170" s="47">
        <f t="shared" ref="F170" si="23">+ROUND(D170*E170,2)</f>
        <v>0</v>
      </c>
    </row>
    <row r="171" spans="1:6" ht="20.100000000000001" customHeight="1">
      <c r="A171" s="274"/>
      <c r="B171" s="45"/>
      <c r="C171" s="135"/>
      <c r="D171" s="35"/>
      <c r="E171" s="35"/>
      <c r="F171" s="47"/>
    </row>
    <row r="172" spans="1:6" ht="20.100000000000001" customHeight="1">
      <c r="A172" s="274"/>
      <c r="B172" s="45"/>
      <c r="C172" s="204"/>
      <c r="D172" s="204"/>
      <c r="E172" s="204"/>
      <c r="F172" s="47"/>
    </row>
    <row r="173" spans="1:6" s="100" customFormat="1" ht="20.100000000000001" customHeight="1">
      <c r="A173" s="108" t="s">
        <v>621</v>
      </c>
      <c r="B173" s="98" t="s">
        <v>33</v>
      </c>
      <c r="C173" s="200"/>
      <c r="D173" s="200"/>
      <c r="E173" s="200"/>
      <c r="F173" s="70"/>
    </row>
    <row r="174" spans="1:6" ht="20.100000000000001" customHeight="1">
      <c r="A174" s="274">
        <v>1</v>
      </c>
      <c r="B174" s="45" t="s">
        <v>548</v>
      </c>
      <c r="C174" s="135" t="s">
        <v>99</v>
      </c>
      <c r="D174" s="35">
        <v>2</v>
      </c>
      <c r="E174" s="35"/>
      <c r="F174" s="47">
        <f t="shared" ref="F174:F177" si="24">+ROUND(D174*E174,2)</f>
        <v>0</v>
      </c>
    </row>
    <row r="175" spans="1:6" ht="20.100000000000001" customHeight="1">
      <c r="A175" s="274">
        <v>2</v>
      </c>
      <c r="B175" s="45" t="s">
        <v>550</v>
      </c>
      <c r="C175" s="135" t="s">
        <v>99</v>
      </c>
      <c r="D175" s="35">
        <v>25</v>
      </c>
      <c r="E175" s="35"/>
      <c r="F175" s="47">
        <f>+ROUND(D175*E175,2)</f>
        <v>0</v>
      </c>
    </row>
    <row r="176" spans="1:6" ht="20.100000000000001" customHeight="1">
      <c r="A176" s="274">
        <v>3</v>
      </c>
      <c r="B176" s="45" t="s">
        <v>551</v>
      </c>
      <c r="C176" s="135" t="s">
        <v>99</v>
      </c>
      <c r="D176" s="35">
        <v>3</v>
      </c>
      <c r="E176" s="35"/>
      <c r="F176" s="47">
        <f t="shared" si="24"/>
        <v>0</v>
      </c>
    </row>
    <row r="177" spans="1:6" ht="20.100000000000001" customHeight="1">
      <c r="A177" s="274">
        <v>4</v>
      </c>
      <c r="B177" s="45" t="s">
        <v>552</v>
      </c>
      <c r="C177" s="135" t="s">
        <v>99</v>
      </c>
      <c r="D177" s="35">
        <v>5</v>
      </c>
      <c r="E177" s="35"/>
      <c r="F177" s="47">
        <f t="shared" si="24"/>
        <v>0</v>
      </c>
    </row>
    <row r="178" spans="1:6" ht="20.100000000000001" customHeight="1">
      <c r="A178" s="274">
        <v>5</v>
      </c>
      <c r="B178" s="45" t="s">
        <v>553</v>
      </c>
      <c r="C178" s="135" t="s">
        <v>99</v>
      </c>
      <c r="D178" s="35">
        <v>13</v>
      </c>
      <c r="E178" s="35"/>
      <c r="F178" s="47">
        <f t="shared" ref="F178" si="25">+ROUND(D178*E178,2)</f>
        <v>0</v>
      </c>
    </row>
    <row r="179" spans="1:6" ht="20.100000000000001" customHeight="1">
      <c r="A179" s="274"/>
      <c r="B179" s="45"/>
      <c r="C179" s="135"/>
      <c r="D179" s="35"/>
      <c r="E179" s="35"/>
      <c r="F179" s="47"/>
    </row>
    <row r="180" spans="1:6" ht="20.100000000000001" customHeight="1">
      <c r="A180" s="274"/>
      <c r="B180" s="45"/>
      <c r="C180" s="204"/>
      <c r="D180" s="204"/>
      <c r="E180" s="204"/>
      <c r="F180" s="47"/>
    </row>
    <row r="181" spans="1:6" s="100" customFormat="1" ht="20.100000000000001" customHeight="1">
      <c r="A181" s="108" t="s">
        <v>783</v>
      </c>
      <c r="B181" s="98" t="s">
        <v>779</v>
      </c>
      <c r="C181" s="200"/>
      <c r="D181" s="200"/>
      <c r="E181" s="200"/>
      <c r="F181" s="70"/>
    </row>
    <row r="182" spans="1:6" ht="20.100000000000001" customHeight="1">
      <c r="A182" s="274">
        <v>3</v>
      </c>
      <c r="B182" s="45" t="s">
        <v>550</v>
      </c>
      <c r="C182" s="135" t="s">
        <v>99</v>
      </c>
      <c r="D182" s="35">
        <v>3</v>
      </c>
      <c r="E182" s="35"/>
      <c r="F182" s="47">
        <f>+ROUND(D182*E182,2)</f>
        <v>0</v>
      </c>
    </row>
    <row r="183" spans="1:6" ht="20.100000000000001" customHeight="1">
      <c r="A183" s="39"/>
      <c r="B183" s="213"/>
      <c r="C183" s="135"/>
      <c r="D183" s="35"/>
      <c r="E183" s="35"/>
      <c r="F183" s="31"/>
    </row>
    <row r="184" spans="1:6" ht="20.100000000000001" customHeight="1">
      <c r="A184" s="39"/>
      <c r="B184" s="213"/>
      <c r="C184" s="135"/>
      <c r="D184" s="35"/>
      <c r="E184" s="35"/>
      <c r="F184" s="31"/>
    </row>
    <row r="185" spans="1:6" ht="20.100000000000001" customHeight="1">
      <c r="A185" s="39"/>
      <c r="B185" s="213"/>
      <c r="C185" s="135"/>
      <c r="D185" s="35"/>
      <c r="E185" s="35"/>
      <c r="F185" s="31"/>
    </row>
    <row r="186" spans="1:6" ht="20.100000000000001" customHeight="1">
      <c r="A186" s="39"/>
      <c r="B186" s="213"/>
      <c r="C186" s="135"/>
      <c r="D186" s="35"/>
      <c r="E186" s="35"/>
      <c r="F186" s="31"/>
    </row>
    <row r="187" spans="1:6" ht="20.100000000000001" customHeight="1">
      <c r="A187" s="39"/>
      <c r="B187" s="213"/>
      <c r="C187" s="135"/>
      <c r="D187" s="35"/>
      <c r="E187" s="35"/>
      <c r="F187" s="31"/>
    </row>
    <row r="188" spans="1:6" ht="20.100000000000001" customHeight="1">
      <c r="A188" s="39"/>
      <c r="B188" s="213"/>
      <c r="C188" s="135"/>
      <c r="D188" s="35"/>
      <c r="E188" s="35"/>
      <c r="F188" s="31"/>
    </row>
    <row r="189" spans="1:6" ht="20.100000000000001" customHeight="1">
      <c r="A189" s="39"/>
      <c r="B189" s="213"/>
      <c r="C189" s="135"/>
      <c r="D189" s="35"/>
      <c r="E189" s="35"/>
      <c r="F189" s="31"/>
    </row>
    <row r="190" spans="1:6" ht="20.100000000000001" customHeight="1">
      <c r="A190" s="39"/>
      <c r="B190" s="213"/>
      <c r="C190" s="135"/>
      <c r="D190" s="35"/>
      <c r="E190" s="35"/>
      <c r="F190" s="31"/>
    </row>
    <row r="191" spans="1:6" ht="20.100000000000001" customHeight="1">
      <c r="A191" s="39"/>
      <c r="B191" s="213"/>
      <c r="C191" s="135"/>
      <c r="D191" s="35"/>
      <c r="E191" s="35"/>
      <c r="F191" s="31"/>
    </row>
    <row r="192" spans="1:6" ht="20.100000000000001" customHeight="1">
      <c r="A192" s="39"/>
      <c r="B192" s="213"/>
      <c r="C192" s="135"/>
      <c r="D192" s="35"/>
      <c r="E192" s="35"/>
      <c r="F192" s="31"/>
    </row>
    <row r="193" spans="1:7" ht="20.100000000000001" customHeight="1">
      <c r="A193" s="39"/>
      <c r="B193" s="213"/>
      <c r="C193" s="135"/>
      <c r="D193" s="35"/>
      <c r="E193" s="35"/>
      <c r="F193" s="31"/>
    </row>
    <row r="194" spans="1:7" ht="20.100000000000001" customHeight="1">
      <c r="A194" s="39"/>
      <c r="B194" s="213"/>
      <c r="C194" s="135"/>
      <c r="D194" s="35"/>
      <c r="E194" s="35"/>
      <c r="F194" s="31"/>
    </row>
    <row r="195" spans="1:7" ht="20.100000000000001" customHeight="1">
      <c r="A195" s="39"/>
      <c r="B195" s="213"/>
      <c r="C195" s="135"/>
      <c r="D195" s="35"/>
      <c r="E195" s="35"/>
      <c r="F195" s="31"/>
    </row>
    <row r="196" spans="1:7" ht="20.100000000000001" customHeight="1">
      <c r="A196" s="39"/>
      <c r="B196" s="213"/>
      <c r="C196" s="135"/>
      <c r="D196" s="35"/>
      <c r="E196" s="35"/>
      <c r="F196" s="31"/>
    </row>
    <row r="197" spans="1:7" ht="20.100000000000001" customHeight="1">
      <c r="A197" s="50"/>
      <c r="B197" s="276"/>
      <c r="C197" s="144"/>
      <c r="D197" s="51"/>
      <c r="E197" s="51"/>
      <c r="F197" s="52"/>
    </row>
    <row r="198" spans="1:7" ht="20.100000000000001" customHeight="1">
      <c r="A198" s="39"/>
      <c r="B198" s="213"/>
      <c r="C198" s="135"/>
      <c r="D198" s="35"/>
      <c r="E198" s="35"/>
      <c r="F198" s="31"/>
    </row>
    <row r="199" spans="1:7">
      <c r="A199" s="209">
        <v>10.1</v>
      </c>
      <c r="B199" s="58" t="s">
        <v>281</v>
      </c>
      <c r="C199" s="135"/>
      <c r="D199" s="35"/>
      <c r="E199" s="47"/>
      <c r="F199" s="31"/>
    </row>
    <row r="200" spans="1:7" ht="20.100000000000001" customHeight="1">
      <c r="A200" s="39"/>
      <c r="B200" s="213"/>
      <c r="C200" s="135"/>
      <c r="D200" s="35"/>
      <c r="E200" s="35"/>
      <c r="F200" s="31"/>
    </row>
    <row r="201" spans="1:7" ht="20.100000000000001" customHeight="1">
      <c r="A201" s="209" t="s">
        <v>385</v>
      </c>
      <c r="B201" s="247" t="s">
        <v>357</v>
      </c>
      <c r="C201" s="135"/>
      <c r="D201" s="35"/>
      <c r="E201" s="35"/>
      <c r="F201" s="31"/>
      <c r="G201" s="324"/>
    </row>
    <row r="202" spans="1:7" ht="62.25" customHeight="1">
      <c r="A202" s="39"/>
      <c r="B202" s="214" t="s">
        <v>402</v>
      </c>
      <c r="C202" s="135"/>
      <c r="D202" s="35"/>
      <c r="E202" s="35"/>
      <c r="F202" s="31"/>
    </row>
    <row r="203" spans="1:7" ht="20.100000000000001" customHeight="1">
      <c r="A203" s="39"/>
      <c r="B203" s="213"/>
      <c r="C203" s="135"/>
      <c r="D203" s="35"/>
      <c r="E203" s="35"/>
      <c r="F203" s="31"/>
    </row>
    <row r="204" spans="1:7" ht="20.100000000000001" customHeight="1">
      <c r="A204" s="255">
        <v>1</v>
      </c>
      <c r="B204" s="247" t="s">
        <v>358</v>
      </c>
      <c r="C204" s="135"/>
      <c r="D204" s="35"/>
      <c r="E204" s="35"/>
      <c r="F204" s="31"/>
    </row>
    <row r="205" spans="1:7" ht="20.100000000000001" customHeight="1">
      <c r="A205" s="277">
        <v>1.1000000000000001</v>
      </c>
      <c r="B205" s="213" t="s">
        <v>25</v>
      </c>
      <c r="C205" s="135" t="s">
        <v>99</v>
      </c>
      <c r="D205" s="35">
        <v>64</v>
      </c>
      <c r="E205" s="35"/>
      <c r="F205" s="47">
        <f t="shared" ref="F205:F207" si="26">+ROUND(D205*E205,2)</f>
        <v>0</v>
      </c>
    </row>
    <row r="206" spans="1:7" ht="20.100000000000001" customHeight="1">
      <c r="A206" s="277">
        <v>1.2</v>
      </c>
      <c r="B206" s="213" t="s">
        <v>24</v>
      </c>
      <c r="C206" s="135" t="s">
        <v>99</v>
      </c>
      <c r="D206" s="35">
        <v>41</v>
      </c>
      <c r="E206" s="35"/>
      <c r="F206" s="47">
        <f t="shared" si="26"/>
        <v>0</v>
      </c>
    </row>
    <row r="207" spans="1:7" ht="20.100000000000001" customHeight="1">
      <c r="A207" s="277">
        <v>1.3</v>
      </c>
      <c r="B207" s="213" t="s">
        <v>34</v>
      </c>
      <c r="C207" s="135" t="s">
        <v>99</v>
      </c>
      <c r="D207" s="35">
        <v>17</v>
      </c>
      <c r="E207" s="35"/>
      <c r="F207" s="47">
        <f t="shared" si="26"/>
        <v>0</v>
      </c>
    </row>
    <row r="208" spans="1:7" ht="20.100000000000001" customHeight="1">
      <c r="A208" s="39"/>
      <c r="B208" s="213"/>
      <c r="C208" s="135"/>
      <c r="D208" s="35"/>
      <c r="E208" s="35"/>
      <c r="F208" s="31"/>
    </row>
    <row r="209" spans="1:6" ht="30.75" customHeight="1">
      <c r="A209" s="255">
        <v>2</v>
      </c>
      <c r="B209" s="295" t="s">
        <v>404</v>
      </c>
      <c r="C209" s="135"/>
      <c r="D209" s="35"/>
      <c r="E209" s="35"/>
      <c r="F209" s="31"/>
    </row>
    <row r="210" spans="1:6" ht="20.100000000000001" customHeight="1">
      <c r="A210" s="277">
        <v>1.1000000000000001</v>
      </c>
      <c r="B210" s="213" t="s">
        <v>25</v>
      </c>
      <c r="C210" s="135" t="s">
        <v>99</v>
      </c>
      <c r="D210" s="35">
        <v>52</v>
      </c>
      <c r="E210" s="35"/>
      <c r="F210" s="47">
        <f t="shared" ref="F210:F211" si="27">+ROUND(D210*E210,2)</f>
        <v>0</v>
      </c>
    </row>
    <row r="211" spans="1:6" ht="20.100000000000001" customHeight="1">
      <c r="A211" s="277">
        <v>1.2</v>
      </c>
      <c r="B211" s="213" t="s">
        <v>34</v>
      </c>
      <c r="C211" s="135" t="s">
        <v>99</v>
      </c>
      <c r="D211" s="35">
        <v>2</v>
      </c>
      <c r="E211" s="35"/>
      <c r="F211" s="47">
        <f t="shared" si="27"/>
        <v>0</v>
      </c>
    </row>
    <row r="212" spans="1:6" ht="20.100000000000001" customHeight="1">
      <c r="A212" s="246"/>
      <c r="B212" s="213"/>
      <c r="C212" s="135"/>
      <c r="D212" s="35"/>
      <c r="E212" s="35"/>
      <c r="F212" s="31"/>
    </row>
    <row r="213" spans="1:6" ht="74.25" customHeight="1">
      <c r="A213" s="255">
        <v>3</v>
      </c>
      <c r="B213" s="214" t="s">
        <v>403</v>
      </c>
      <c r="C213" s="135" t="s">
        <v>2</v>
      </c>
      <c r="D213" s="35">
        <v>1</v>
      </c>
      <c r="E213" s="35"/>
      <c r="F213" s="47">
        <f t="shared" ref="F213" si="28">+ROUND(D213*E213,2)</f>
        <v>0</v>
      </c>
    </row>
    <row r="214" spans="1:6" ht="20.100000000000001" customHeight="1">
      <c r="A214" s="246"/>
      <c r="B214" s="213"/>
      <c r="C214" s="135"/>
      <c r="D214" s="35"/>
      <c r="E214" s="35"/>
      <c r="F214" s="31"/>
    </row>
    <row r="215" spans="1:6" ht="70.5" customHeight="1">
      <c r="A215" s="255">
        <v>4</v>
      </c>
      <c r="B215" s="214" t="s">
        <v>405</v>
      </c>
      <c r="C215" s="135" t="s">
        <v>99</v>
      </c>
      <c r="D215" s="35">
        <v>4</v>
      </c>
      <c r="E215" s="35"/>
      <c r="F215" s="47">
        <f t="shared" ref="F215" si="29">+ROUND(D215*E215,2)</f>
        <v>0</v>
      </c>
    </row>
    <row r="216" spans="1:6" ht="20.100000000000001" customHeight="1">
      <c r="A216" s="246"/>
      <c r="B216" s="213"/>
      <c r="C216" s="135"/>
      <c r="D216" s="35"/>
      <c r="E216" s="35"/>
      <c r="F216" s="31"/>
    </row>
    <row r="217" spans="1:6" ht="25.5" customHeight="1">
      <c r="A217" s="209" t="s">
        <v>287</v>
      </c>
      <c r="B217" s="247" t="s">
        <v>369</v>
      </c>
      <c r="C217" s="135"/>
      <c r="D217" s="35"/>
      <c r="E217" s="35"/>
      <c r="F217" s="31"/>
    </row>
    <row r="218" spans="1:6" ht="20.100000000000001" customHeight="1">
      <c r="A218" s="39"/>
      <c r="B218" s="511" t="s">
        <v>382</v>
      </c>
      <c r="C218" s="135" t="s">
        <v>2</v>
      </c>
      <c r="D218" s="35">
        <v>1</v>
      </c>
      <c r="E218" s="35"/>
      <c r="F218" s="47">
        <f t="shared" ref="F218" si="30">+ROUND(D218*E218,2)</f>
        <v>0</v>
      </c>
    </row>
    <row r="219" spans="1:6" ht="20.100000000000001" customHeight="1">
      <c r="A219" s="39"/>
      <c r="B219" s="511"/>
      <c r="C219" s="135"/>
      <c r="D219" s="35"/>
      <c r="E219" s="35"/>
      <c r="F219" s="31"/>
    </row>
    <row r="220" spans="1:6" ht="20.100000000000001" customHeight="1">
      <c r="A220" s="39"/>
      <c r="B220" s="511"/>
      <c r="C220" s="135"/>
      <c r="D220" s="35"/>
      <c r="E220" s="35"/>
      <c r="F220" s="31"/>
    </row>
    <row r="221" spans="1:6" ht="30.75" customHeight="1">
      <c r="A221" s="39"/>
      <c r="B221" s="511"/>
      <c r="C221" s="135"/>
      <c r="D221" s="35"/>
      <c r="E221" s="35"/>
      <c r="F221" s="31"/>
    </row>
    <row r="222" spans="1:6" ht="20.100000000000001" customHeight="1">
      <c r="A222" s="39"/>
      <c r="B222" s="341"/>
      <c r="C222" s="135"/>
      <c r="D222" s="35"/>
      <c r="E222" s="35"/>
      <c r="F222" s="31"/>
    </row>
    <row r="223" spans="1:6" ht="20.100000000000001" customHeight="1">
      <c r="A223" s="39"/>
      <c r="B223" s="341"/>
      <c r="C223" s="135"/>
      <c r="D223" s="35"/>
      <c r="E223" s="35"/>
      <c r="F223" s="31"/>
    </row>
    <row r="224" spans="1:6" ht="20.100000000000001" customHeight="1">
      <c r="A224" s="39"/>
      <c r="B224" s="341"/>
      <c r="C224" s="135"/>
      <c r="D224" s="35"/>
      <c r="E224" s="35"/>
      <c r="F224" s="31"/>
    </row>
    <row r="225" spans="1:6" ht="20.100000000000001" customHeight="1">
      <c r="A225" s="39"/>
      <c r="B225" s="341"/>
      <c r="C225" s="135"/>
      <c r="D225" s="35"/>
      <c r="E225" s="35"/>
      <c r="F225" s="31"/>
    </row>
    <row r="226" spans="1:6" ht="20.100000000000001" customHeight="1">
      <c r="A226" s="39"/>
      <c r="B226" s="341"/>
      <c r="C226" s="135"/>
      <c r="D226" s="35"/>
      <c r="E226" s="35"/>
      <c r="F226" s="31"/>
    </row>
    <row r="227" spans="1:6" ht="20.100000000000001" customHeight="1">
      <c r="A227" s="39"/>
      <c r="B227" s="341"/>
      <c r="C227" s="135"/>
      <c r="D227" s="35"/>
      <c r="E227" s="35"/>
      <c r="F227" s="31"/>
    </row>
    <row r="228" spans="1:6" ht="20.100000000000001" customHeight="1">
      <c r="A228" s="39"/>
      <c r="B228" s="341"/>
      <c r="C228" s="135"/>
      <c r="D228" s="35"/>
      <c r="E228" s="35"/>
      <c r="F228" s="31"/>
    </row>
    <row r="229" spans="1:6" ht="20.100000000000001" customHeight="1">
      <c r="A229" s="39"/>
      <c r="B229" s="341"/>
      <c r="C229" s="135"/>
      <c r="D229" s="35"/>
      <c r="E229" s="35"/>
      <c r="F229" s="31"/>
    </row>
    <row r="230" spans="1:6" ht="20.100000000000001" customHeight="1">
      <c r="A230" s="39"/>
      <c r="B230" s="341"/>
      <c r="C230" s="135"/>
      <c r="D230" s="35"/>
      <c r="E230" s="35"/>
      <c r="F230" s="31"/>
    </row>
    <row r="231" spans="1:6" ht="20.100000000000001" customHeight="1">
      <c r="A231" s="39"/>
      <c r="B231" s="341"/>
      <c r="C231" s="135"/>
      <c r="D231" s="35"/>
      <c r="E231" s="35"/>
      <c r="F231" s="31"/>
    </row>
    <row r="232" spans="1:6" ht="20.100000000000001" customHeight="1">
      <c r="A232" s="39"/>
      <c r="B232" s="341"/>
      <c r="C232" s="135"/>
      <c r="D232" s="35"/>
      <c r="E232" s="35"/>
      <c r="F232" s="31"/>
    </row>
    <row r="233" spans="1:6" ht="20.100000000000001" customHeight="1">
      <c r="A233" s="39"/>
      <c r="B233" s="341"/>
      <c r="C233" s="135"/>
      <c r="D233" s="35"/>
      <c r="E233" s="35"/>
      <c r="F233" s="31"/>
    </row>
    <row r="234" spans="1:6" ht="20.100000000000001" customHeight="1">
      <c r="A234" s="50"/>
      <c r="B234" s="354"/>
      <c r="C234" s="144"/>
      <c r="D234" s="51"/>
      <c r="E234" s="51"/>
      <c r="F234" s="52"/>
    </row>
    <row r="235" spans="1:6" ht="20.100000000000001" customHeight="1">
      <c r="A235" s="39"/>
      <c r="B235" s="213"/>
      <c r="C235" s="135"/>
      <c r="D235" s="35"/>
      <c r="E235" s="35"/>
      <c r="F235" s="31"/>
    </row>
    <row r="236" spans="1:6" ht="36.75" customHeight="1">
      <c r="A236" s="209" t="s">
        <v>288</v>
      </c>
      <c r="B236" s="247" t="s">
        <v>568</v>
      </c>
      <c r="C236" s="135"/>
      <c r="D236" s="35"/>
      <c r="E236" s="35"/>
      <c r="F236" s="31"/>
    </row>
    <row r="237" spans="1:6" ht="19.5" customHeight="1">
      <c r="A237" s="255">
        <v>1</v>
      </c>
      <c r="B237" s="247" t="s">
        <v>560</v>
      </c>
      <c r="C237" s="135"/>
      <c r="D237" s="35"/>
      <c r="E237" s="35"/>
      <c r="F237" s="31"/>
    </row>
    <row r="238" spans="1:6" ht="86.25" customHeight="1">
      <c r="A238" s="39"/>
      <c r="B238" s="214" t="s">
        <v>576</v>
      </c>
      <c r="C238" s="135" t="s">
        <v>2</v>
      </c>
      <c r="D238" s="35">
        <v>1</v>
      </c>
      <c r="E238" s="35"/>
      <c r="F238" s="47">
        <f t="shared" ref="F238" si="31">+ROUND(D238*E238,2)</f>
        <v>0</v>
      </c>
    </row>
    <row r="239" spans="1:6" ht="20.100000000000001" customHeight="1">
      <c r="A239" s="39"/>
      <c r="B239" s="214"/>
      <c r="C239" s="135"/>
      <c r="D239" s="35"/>
      <c r="E239" s="35"/>
      <c r="F239" s="31"/>
    </row>
    <row r="240" spans="1:6" ht="19.5" customHeight="1">
      <c r="A240" s="255">
        <v>2</v>
      </c>
      <c r="B240" s="247" t="s">
        <v>575</v>
      </c>
      <c r="C240" s="135"/>
      <c r="D240" s="35"/>
      <c r="E240" s="35"/>
      <c r="F240" s="31"/>
    </row>
    <row r="241" spans="1:6" ht="71.25" customHeight="1">
      <c r="A241" s="255"/>
      <c r="B241" s="214" t="s">
        <v>577</v>
      </c>
      <c r="C241" s="135" t="s">
        <v>2</v>
      </c>
      <c r="D241" s="35">
        <v>1</v>
      </c>
      <c r="E241" s="35"/>
      <c r="F241" s="47">
        <f t="shared" ref="F241" si="32">+ROUND(D241*E241,2)</f>
        <v>0</v>
      </c>
    </row>
    <row r="242" spans="1:6" ht="20.100000000000001" customHeight="1">
      <c r="A242" s="39"/>
      <c r="B242" s="214"/>
      <c r="C242" s="135"/>
      <c r="D242" s="35"/>
      <c r="E242" s="35"/>
      <c r="F242" s="31"/>
    </row>
    <row r="243" spans="1:6" ht="25.5" customHeight="1">
      <c r="A243" s="209" t="s">
        <v>336</v>
      </c>
      <c r="B243" s="247" t="s">
        <v>574</v>
      </c>
      <c r="C243" s="135"/>
      <c r="D243" s="35"/>
      <c r="E243" s="35"/>
      <c r="F243" s="31"/>
    </row>
    <row r="244" spans="1:6" ht="42" customHeight="1">
      <c r="A244" s="39"/>
      <c r="B244" s="214" t="s">
        <v>760</v>
      </c>
      <c r="C244" s="135" t="s">
        <v>2</v>
      </c>
      <c r="D244" s="35">
        <v>1</v>
      </c>
      <c r="E244" s="35"/>
      <c r="F244" s="47">
        <f>+ROUND(D244*E244,2)</f>
        <v>0</v>
      </c>
    </row>
    <row r="245" spans="1:6" ht="20.100000000000001" customHeight="1">
      <c r="A245" s="39"/>
      <c r="B245" s="213"/>
      <c r="C245" s="135"/>
      <c r="D245" s="35"/>
      <c r="E245" s="35"/>
      <c r="F245" s="31"/>
    </row>
    <row r="246" spans="1:6" ht="25.5" customHeight="1">
      <c r="A246" s="209" t="s">
        <v>337</v>
      </c>
      <c r="B246" s="247" t="s">
        <v>372</v>
      </c>
      <c r="C246" s="135"/>
      <c r="D246" s="35"/>
      <c r="E246" s="35"/>
      <c r="F246" s="31"/>
    </row>
    <row r="247" spans="1:6" ht="61.5" customHeight="1">
      <c r="A247" s="39"/>
      <c r="B247" s="214" t="s">
        <v>383</v>
      </c>
      <c r="C247" s="135" t="s">
        <v>2</v>
      </c>
      <c r="D247" s="35">
        <v>1</v>
      </c>
      <c r="E247" s="35"/>
      <c r="F247" s="47">
        <f t="shared" ref="F247" si="33">+ROUND(D247*E247,2)</f>
        <v>0</v>
      </c>
    </row>
    <row r="248" spans="1:6" ht="20.100000000000001" customHeight="1">
      <c r="A248" s="39"/>
      <c r="B248" s="213"/>
      <c r="C248" s="135"/>
      <c r="D248" s="35"/>
      <c r="E248" s="35"/>
      <c r="F248" s="31"/>
    </row>
    <row r="249" spans="1:6" ht="25.5" customHeight="1">
      <c r="A249" s="209" t="s">
        <v>386</v>
      </c>
      <c r="B249" s="247" t="s">
        <v>381</v>
      </c>
      <c r="C249" s="135"/>
      <c r="D249" s="35"/>
      <c r="E249" s="35"/>
      <c r="F249" s="31"/>
    </row>
    <row r="250" spans="1:6" ht="61.5" customHeight="1">
      <c r="A250" s="39"/>
      <c r="B250" s="214" t="s">
        <v>384</v>
      </c>
      <c r="C250" s="135" t="s">
        <v>2</v>
      </c>
      <c r="D250" s="35">
        <v>1</v>
      </c>
      <c r="E250" s="35"/>
      <c r="F250" s="47">
        <f t="shared" ref="F250" si="34">+ROUND(D250*E250,2)</f>
        <v>0</v>
      </c>
    </row>
    <row r="251" spans="1:6" ht="20.100000000000001" customHeight="1">
      <c r="A251" s="39"/>
      <c r="B251" s="213"/>
      <c r="C251" s="135"/>
      <c r="D251" s="35"/>
      <c r="E251" s="35"/>
      <c r="F251" s="31"/>
    </row>
    <row r="252" spans="1:6" ht="25.5" customHeight="1">
      <c r="A252" s="209" t="s">
        <v>387</v>
      </c>
      <c r="B252" s="247" t="s">
        <v>569</v>
      </c>
      <c r="C252" s="135"/>
      <c r="D252" s="35"/>
      <c r="E252" s="35"/>
      <c r="F252" s="31"/>
    </row>
    <row r="253" spans="1:6" ht="37.5" customHeight="1">
      <c r="A253" s="39">
        <v>1</v>
      </c>
      <c r="B253" s="214" t="s">
        <v>570</v>
      </c>
      <c r="C253" s="135" t="s">
        <v>2</v>
      </c>
      <c r="D253" s="35">
        <v>1</v>
      </c>
      <c r="E253" s="35"/>
      <c r="F253" s="47">
        <f t="shared" ref="F253:F254" si="35">+ROUND(D253*E253,2)</f>
        <v>0</v>
      </c>
    </row>
    <row r="254" spans="1:6" ht="38.25" customHeight="1">
      <c r="A254" s="39">
        <v>2</v>
      </c>
      <c r="B254" s="214" t="s">
        <v>571</v>
      </c>
      <c r="C254" s="135" t="s">
        <v>2</v>
      </c>
      <c r="D254" s="35">
        <v>1</v>
      </c>
      <c r="E254" s="35"/>
      <c r="F254" s="47">
        <f t="shared" si="35"/>
        <v>0</v>
      </c>
    </row>
    <row r="255" spans="1:6" ht="20.100000000000001" customHeight="1">
      <c r="A255" s="209"/>
      <c r="B255" s="247"/>
      <c r="C255" s="135"/>
      <c r="D255" s="35"/>
      <c r="E255" s="35"/>
      <c r="F255" s="31"/>
    </row>
    <row r="256" spans="1:6" ht="20.100000000000001" customHeight="1">
      <c r="A256" s="209"/>
      <c r="B256" s="247"/>
      <c r="C256" s="135"/>
      <c r="D256" s="35"/>
      <c r="E256" s="35"/>
      <c r="F256" s="31"/>
    </row>
    <row r="257" spans="1:7" ht="20.100000000000001" customHeight="1">
      <c r="A257" s="209"/>
      <c r="B257" s="247"/>
      <c r="C257" s="135"/>
      <c r="D257" s="35"/>
      <c r="E257" s="35"/>
      <c r="F257" s="31"/>
    </row>
    <row r="258" spans="1:7" ht="20.100000000000001" customHeight="1">
      <c r="A258" s="209"/>
      <c r="B258" s="247"/>
      <c r="C258" s="135"/>
      <c r="D258" s="35"/>
      <c r="E258" s="35"/>
      <c r="F258" s="31"/>
    </row>
    <row r="259" spans="1:7" ht="20.100000000000001" customHeight="1">
      <c r="A259" s="209"/>
      <c r="B259" s="247"/>
      <c r="C259" s="135"/>
      <c r="D259" s="35"/>
      <c r="E259" s="35"/>
      <c r="F259" s="31"/>
    </row>
    <row r="260" spans="1:7" ht="20.100000000000001" customHeight="1">
      <c r="A260" s="209"/>
      <c r="B260" s="247"/>
      <c r="C260" s="135"/>
      <c r="D260" s="35"/>
      <c r="E260" s="35"/>
      <c r="F260" s="31"/>
    </row>
    <row r="261" spans="1:7" ht="20.100000000000001" customHeight="1">
      <c r="A261" s="209"/>
      <c r="B261" s="247"/>
      <c r="C261" s="135"/>
      <c r="D261" s="35"/>
      <c r="E261" s="35"/>
      <c r="F261" s="31"/>
    </row>
    <row r="262" spans="1:7" ht="20.100000000000001" customHeight="1">
      <c r="A262" s="209"/>
      <c r="B262" s="247"/>
      <c r="C262" s="135"/>
      <c r="D262" s="35"/>
      <c r="E262" s="35"/>
      <c r="F262" s="31"/>
    </row>
    <row r="263" spans="1:7" ht="20.100000000000001" customHeight="1">
      <c r="A263" s="209"/>
      <c r="B263" s="247"/>
      <c r="C263" s="135"/>
      <c r="D263" s="35"/>
      <c r="E263" s="35"/>
      <c r="F263" s="31"/>
    </row>
    <row r="264" spans="1:7" ht="20.100000000000001" customHeight="1">
      <c r="A264" s="209"/>
      <c r="B264" s="247"/>
      <c r="C264" s="135"/>
      <c r="D264" s="35"/>
      <c r="E264" s="35"/>
      <c r="F264" s="31"/>
    </row>
    <row r="265" spans="1:7" ht="20.100000000000001" customHeight="1">
      <c r="A265" s="355"/>
      <c r="B265" s="356"/>
      <c r="C265" s="144"/>
      <c r="D265" s="51"/>
      <c r="E265" s="51"/>
      <c r="F265" s="52"/>
    </row>
    <row r="266" spans="1:7" ht="20.100000000000001" customHeight="1">
      <c r="A266" s="209"/>
      <c r="B266" s="247"/>
      <c r="C266" s="135"/>
      <c r="D266" s="35"/>
      <c r="E266" s="35"/>
      <c r="F266" s="31"/>
    </row>
    <row r="267" spans="1:7" ht="25.5" customHeight="1">
      <c r="A267" s="209" t="s">
        <v>388</v>
      </c>
      <c r="B267" s="247" t="s">
        <v>562</v>
      </c>
      <c r="C267" s="135"/>
      <c r="D267" s="35"/>
      <c r="E267" s="35"/>
      <c r="F267" s="31"/>
      <c r="G267" s="324"/>
    </row>
    <row r="268" spans="1:7" ht="36.75" customHeight="1">
      <c r="A268" s="39"/>
      <c r="B268" s="214" t="s">
        <v>572</v>
      </c>
      <c r="C268" s="135"/>
      <c r="D268" s="35"/>
      <c r="E268" s="35"/>
      <c r="F268" s="31"/>
    </row>
    <row r="269" spans="1:7" ht="20.100000000000001" customHeight="1">
      <c r="A269" s="39"/>
      <c r="B269" s="213"/>
      <c r="C269" s="135"/>
      <c r="D269" s="35"/>
      <c r="E269" s="35"/>
      <c r="F269" s="31"/>
    </row>
    <row r="270" spans="1:7" s="100" customFormat="1" ht="20.100000000000001" customHeight="1">
      <c r="A270" s="209" t="s">
        <v>757</v>
      </c>
      <c r="B270" s="326" t="s">
        <v>25</v>
      </c>
      <c r="C270" s="219"/>
      <c r="D270" s="34"/>
      <c r="E270" s="34"/>
      <c r="F270" s="149"/>
    </row>
    <row r="271" spans="1:7" ht="20.100000000000001" customHeight="1">
      <c r="A271" s="39">
        <v>1</v>
      </c>
      <c r="B271" s="213" t="s">
        <v>563</v>
      </c>
      <c r="C271" s="135" t="s">
        <v>9</v>
      </c>
      <c r="D271" s="35">
        <v>40</v>
      </c>
      <c r="E271" s="35"/>
      <c r="F271" s="47">
        <f t="shared" ref="F271:F273" si="36">+ROUND(D271*E271,2)</f>
        <v>0</v>
      </c>
    </row>
    <row r="272" spans="1:7" ht="20.100000000000001" customHeight="1">
      <c r="A272" s="39">
        <v>2</v>
      </c>
      <c r="B272" s="213" t="s">
        <v>756</v>
      </c>
      <c r="C272" s="135" t="s">
        <v>9</v>
      </c>
      <c r="D272" s="35">
        <v>17</v>
      </c>
      <c r="E272" s="35"/>
      <c r="F272" s="47">
        <f t="shared" si="36"/>
        <v>0</v>
      </c>
    </row>
    <row r="273" spans="1:7" ht="20.100000000000001" customHeight="1">
      <c r="A273" s="39">
        <v>3</v>
      </c>
      <c r="B273" s="213" t="s">
        <v>564</v>
      </c>
      <c r="C273" s="135" t="s">
        <v>9</v>
      </c>
      <c r="D273" s="35">
        <v>58</v>
      </c>
      <c r="E273" s="35"/>
      <c r="F273" s="47">
        <f t="shared" si="36"/>
        <v>0</v>
      </c>
    </row>
    <row r="274" spans="1:7" ht="20.100000000000001" customHeight="1">
      <c r="A274" s="39"/>
      <c r="B274" s="213"/>
      <c r="C274" s="135"/>
      <c r="D274" s="35"/>
      <c r="E274" s="35"/>
      <c r="F274" s="31"/>
    </row>
    <row r="275" spans="1:7" s="100" customFormat="1" ht="20.100000000000001" customHeight="1">
      <c r="A275" s="209" t="s">
        <v>758</v>
      </c>
      <c r="B275" s="326" t="s">
        <v>24</v>
      </c>
      <c r="C275" s="219"/>
      <c r="D275" s="34"/>
      <c r="E275" s="34"/>
      <c r="F275" s="149"/>
    </row>
    <row r="276" spans="1:7" ht="20.100000000000001" customHeight="1">
      <c r="A276" s="39">
        <v>1</v>
      </c>
      <c r="B276" s="213" t="s">
        <v>563</v>
      </c>
      <c r="C276" s="135" t="s">
        <v>9</v>
      </c>
      <c r="D276" s="35">
        <v>4</v>
      </c>
      <c r="E276" s="35"/>
      <c r="F276" s="47">
        <f t="shared" ref="F276:F279" si="37">+ROUND(D276*E276,2)</f>
        <v>0</v>
      </c>
    </row>
    <row r="277" spans="1:7" ht="20.100000000000001" customHeight="1">
      <c r="A277" s="39">
        <v>2</v>
      </c>
      <c r="B277" s="213" t="s">
        <v>565</v>
      </c>
      <c r="C277" s="135" t="s">
        <v>9</v>
      </c>
      <c r="D277" s="35">
        <v>74</v>
      </c>
      <c r="E277" s="35"/>
      <c r="F277" s="47">
        <f t="shared" si="37"/>
        <v>0</v>
      </c>
    </row>
    <row r="278" spans="1:7" ht="20.100000000000001" customHeight="1">
      <c r="A278" s="39">
        <v>3</v>
      </c>
      <c r="B278" s="213" t="s">
        <v>566</v>
      </c>
      <c r="C278" s="135" t="s">
        <v>9</v>
      </c>
      <c r="D278" s="35">
        <v>11</v>
      </c>
      <c r="E278" s="35"/>
      <c r="F278" s="47">
        <f t="shared" si="37"/>
        <v>0</v>
      </c>
    </row>
    <row r="279" spans="1:7" ht="20.100000000000001" customHeight="1">
      <c r="A279" s="39">
        <v>4</v>
      </c>
      <c r="B279" s="213" t="s">
        <v>756</v>
      </c>
      <c r="C279" s="135" t="s">
        <v>9</v>
      </c>
      <c r="D279" s="35">
        <v>4</v>
      </c>
      <c r="E279" s="35"/>
      <c r="F279" s="47">
        <f t="shared" si="37"/>
        <v>0</v>
      </c>
    </row>
    <row r="280" spans="1:7" ht="20.100000000000001" customHeight="1">
      <c r="A280" s="246"/>
      <c r="B280" s="213"/>
      <c r="C280" s="135"/>
      <c r="D280" s="35"/>
      <c r="E280" s="35"/>
      <c r="F280" s="31"/>
    </row>
    <row r="281" spans="1:7" ht="20.100000000000001" customHeight="1">
      <c r="A281" s="39"/>
      <c r="B281" s="213"/>
      <c r="C281" s="135"/>
      <c r="D281" s="35"/>
      <c r="E281" s="35"/>
      <c r="F281" s="31"/>
    </row>
    <row r="282" spans="1:7" s="100" customFormat="1" ht="20.100000000000001" customHeight="1">
      <c r="A282" s="209" t="s">
        <v>759</v>
      </c>
      <c r="B282" s="326" t="s">
        <v>34</v>
      </c>
      <c r="C282" s="219"/>
      <c r="D282" s="34"/>
      <c r="E282" s="34"/>
      <c r="F282" s="149"/>
    </row>
    <row r="283" spans="1:7" ht="20.100000000000001" customHeight="1">
      <c r="A283" s="39">
        <v>1</v>
      </c>
      <c r="B283" s="213" t="s">
        <v>563</v>
      </c>
      <c r="C283" s="135" t="s">
        <v>9</v>
      </c>
      <c r="D283" s="35">
        <v>4</v>
      </c>
      <c r="E283" s="35"/>
      <c r="F283" s="47">
        <f t="shared" ref="F283:F286" si="38">+ROUND(D283*E283,2)</f>
        <v>0</v>
      </c>
    </row>
    <row r="284" spans="1:7" ht="20.100000000000001" customHeight="1">
      <c r="A284" s="39">
        <v>2</v>
      </c>
      <c r="B284" s="213" t="s">
        <v>565</v>
      </c>
      <c r="C284" s="135" t="s">
        <v>9</v>
      </c>
      <c r="D284" s="35">
        <v>32</v>
      </c>
      <c r="E284" s="35"/>
      <c r="F284" s="47">
        <f t="shared" si="38"/>
        <v>0</v>
      </c>
    </row>
    <row r="285" spans="1:7" ht="20.100000000000001" customHeight="1">
      <c r="A285" s="39">
        <v>3</v>
      </c>
      <c r="B285" s="213" t="s">
        <v>566</v>
      </c>
      <c r="C285" s="135" t="s">
        <v>9</v>
      </c>
      <c r="D285" s="35">
        <v>31</v>
      </c>
      <c r="E285" s="35"/>
      <c r="F285" s="47">
        <f t="shared" si="38"/>
        <v>0</v>
      </c>
    </row>
    <row r="286" spans="1:7" ht="20.100000000000001" customHeight="1">
      <c r="A286" s="39">
        <v>4</v>
      </c>
      <c r="B286" s="213" t="s">
        <v>567</v>
      </c>
      <c r="C286" s="135" t="s">
        <v>9</v>
      </c>
      <c r="D286" s="35">
        <v>27</v>
      </c>
      <c r="E286" s="35"/>
      <c r="F286" s="47">
        <f t="shared" si="38"/>
        <v>0</v>
      </c>
    </row>
    <row r="287" spans="1:7" ht="20.100000000000001" customHeight="1">
      <c r="A287" s="39"/>
      <c r="B287" s="213"/>
      <c r="C287" s="135"/>
      <c r="D287" s="35"/>
      <c r="E287" s="35"/>
      <c r="F287" s="31"/>
    </row>
    <row r="288" spans="1:7" ht="25.5" customHeight="1">
      <c r="A288" s="209" t="s">
        <v>753</v>
      </c>
      <c r="B288" s="247" t="s">
        <v>754</v>
      </c>
      <c r="C288" s="135"/>
      <c r="D288" s="35"/>
      <c r="E288" s="35"/>
      <c r="F288" s="31"/>
      <c r="G288" s="324"/>
    </row>
    <row r="289" spans="1:6" ht="42" customHeight="1">
      <c r="A289" s="39">
        <v>1</v>
      </c>
      <c r="B289" s="214" t="s">
        <v>755</v>
      </c>
      <c r="C289" s="135" t="s">
        <v>2</v>
      </c>
      <c r="D289" s="35">
        <v>1</v>
      </c>
      <c r="E289" s="35"/>
      <c r="F289" s="47">
        <f>+ROUND(D289*E289,2)</f>
        <v>0</v>
      </c>
    </row>
    <row r="290" spans="1:6" ht="20.100000000000001" customHeight="1">
      <c r="A290" s="39"/>
      <c r="B290" s="213"/>
      <c r="C290" s="135"/>
      <c r="D290" s="35"/>
      <c r="E290" s="35"/>
      <c r="F290" s="31"/>
    </row>
    <row r="291" spans="1:6" ht="20.100000000000001" customHeight="1">
      <c r="A291" s="39"/>
      <c r="B291" s="213"/>
      <c r="C291" s="135"/>
      <c r="D291" s="35"/>
      <c r="E291" s="35"/>
      <c r="F291" s="31"/>
    </row>
    <row r="292" spans="1:6" ht="20.100000000000001" customHeight="1">
      <c r="A292" s="39"/>
      <c r="B292" s="213"/>
      <c r="C292" s="135"/>
      <c r="D292" s="35"/>
      <c r="E292" s="35"/>
      <c r="F292" s="31"/>
    </row>
    <row r="293" spans="1:6" ht="20.100000000000001" customHeight="1">
      <c r="A293" s="39"/>
      <c r="B293" s="213"/>
      <c r="C293" s="135"/>
      <c r="D293" s="35"/>
      <c r="E293" s="35"/>
      <c r="F293" s="31"/>
    </row>
    <row r="294" spans="1:6" ht="20.100000000000001" customHeight="1">
      <c r="A294" s="39"/>
      <c r="B294" s="213"/>
      <c r="C294" s="135"/>
      <c r="D294" s="35"/>
      <c r="E294" s="35"/>
      <c r="F294" s="31"/>
    </row>
    <row r="295" spans="1:6" ht="20.100000000000001" customHeight="1">
      <c r="A295" s="39"/>
      <c r="B295" s="213"/>
      <c r="C295" s="135"/>
      <c r="D295" s="35"/>
      <c r="E295" s="35"/>
      <c r="F295" s="31"/>
    </row>
    <row r="296" spans="1:6" ht="20.100000000000001" customHeight="1">
      <c r="A296" s="39"/>
      <c r="B296" s="213"/>
      <c r="C296" s="135"/>
      <c r="D296" s="35"/>
      <c r="E296" s="35"/>
      <c r="F296" s="31"/>
    </row>
    <row r="297" spans="1:6" ht="20.100000000000001" customHeight="1">
      <c r="A297" s="39"/>
      <c r="B297" s="213"/>
      <c r="C297" s="135"/>
      <c r="D297" s="35"/>
      <c r="E297" s="35"/>
      <c r="F297" s="31"/>
    </row>
    <row r="298" spans="1:6" ht="20.100000000000001" customHeight="1">
      <c r="A298" s="39"/>
      <c r="B298" s="213"/>
      <c r="C298" s="135"/>
      <c r="D298" s="35"/>
      <c r="E298" s="35"/>
      <c r="F298" s="31"/>
    </row>
    <row r="299" spans="1:6" ht="20.100000000000001" customHeight="1">
      <c r="A299" s="39"/>
      <c r="B299" s="213"/>
      <c r="C299" s="135"/>
      <c r="D299" s="35"/>
      <c r="E299" s="35"/>
      <c r="F299" s="31"/>
    </row>
    <row r="300" spans="1:6" ht="20.100000000000001" customHeight="1">
      <c r="A300" s="39"/>
      <c r="B300" s="213"/>
      <c r="C300" s="135"/>
      <c r="D300" s="35"/>
      <c r="E300" s="35"/>
      <c r="F300" s="31"/>
    </row>
    <row r="301" spans="1:6" ht="20.100000000000001" customHeight="1">
      <c r="A301" s="39"/>
      <c r="B301" s="213"/>
      <c r="C301" s="135"/>
      <c r="D301" s="35"/>
      <c r="E301" s="35"/>
      <c r="F301" s="31"/>
    </row>
    <row r="302" spans="1:6" ht="20.100000000000001" customHeight="1">
      <c r="A302" s="39"/>
      <c r="B302" s="213"/>
      <c r="C302" s="135"/>
      <c r="D302" s="35"/>
      <c r="E302" s="35"/>
      <c r="F302" s="31"/>
    </row>
    <row r="303" spans="1:6" ht="20.100000000000001" customHeight="1">
      <c r="A303" s="39"/>
      <c r="B303" s="213"/>
      <c r="C303" s="135"/>
      <c r="D303" s="35"/>
      <c r="E303" s="35"/>
      <c r="F303" s="31"/>
    </row>
    <row r="304" spans="1:6" ht="20.100000000000001" customHeight="1">
      <c r="A304" s="39"/>
      <c r="B304" s="213"/>
      <c r="C304" s="135"/>
      <c r="D304" s="35"/>
      <c r="E304" s="35"/>
      <c r="F304" s="31"/>
    </row>
    <row r="305" spans="1:6" ht="20.100000000000001" customHeight="1">
      <c r="A305" s="39"/>
      <c r="B305" s="213"/>
      <c r="C305" s="135"/>
      <c r="D305" s="35"/>
      <c r="E305" s="35"/>
      <c r="F305" s="31"/>
    </row>
    <row r="306" spans="1:6" s="138" customFormat="1" ht="20.100000000000001" customHeight="1">
      <c r="A306" s="198"/>
      <c r="B306" s="45"/>
      <c r="C306" s="35"/>
      <c r="D306" s="35"/>
      <c r="E306" s="35"/>
      <c r="F306" s="31"/>
    </row>
    <row r="307" spans="1:6" s="64" customFormat="1" ht="26.25" customHeight="1">
      <c r="A307" s="211"/>
      <c r="B307" s="60" t="s">
        <v>154</v>
      </c>
      <c r="C307" s="61"/>
      <c r="D307" s="61"/>
      <c r="E307" s="62"/>
      <c r="F307" s="63">
        <f>SUM(F17:F306)</f>
        <v>0</v>
      </c>
    </row>
  </sheetData>
  <mergeCells count="1">
    <mergeCell ref="B218:B221"/>
  </mergeCells>
  <pageMargins left="0.8" right="0.5" top="0.75" bottom="0.75" header="0.4" footer="0.5"/>
  <pageSetup paperSize="9" scale="80" orientation="portrait" r:id="rId1"/>
  <headerFooter>
    <oddHeader>&amp;L&amp;"Garamond,Bold"&amp;12Addu Court Complex
Maldives&amp;C&amp;"Times New Roman,Bold"&amp;11Bill of Quantities</oddHeader>
    <oddFooter>&amp;C&amp;"Garamond,Bold"Bill No 10 - &amp;P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0000"/>
  </sheetPr>
  <dimension ref="A1:G110"/>
  <sheetViews>
    <sheetView view="pageBreakPreview" zoomScaleNormal="100" zoomScaleSheetLayoutView="100" workbookViewId="0">
      <pane xSplit="1" ySplit="1" topLeftCell="B101" activePane="bottomRight" state="frozen"/>
      <selection activeCell="B33" sqref="B33"/>
      <selection pane="topRight" activeCell="B33" sqref="B33"/>
      <selection pane="bottomLeft" activeCell="B33" sqref="B33"/>
      <selection pane="bottomRight" activeCell="E100" sqref="E100"/>
    </sheetView>
  </sheetViews>
  <sheetFormatPr defaultRowHeight="15.75"/>
  <cols>
    <col min="1" max="1" width="7.85546875" style="176" customWidth="1"/>
    <col min="2" max="2" width="56.140625" style="66" customWidth="1"/>
    <col min="3" max="3" width="6.42578125" style="176" customWidth="1"/>
    <col min="4" max="4" width="8.28515625" style="91" customWidth="1"/>
    <col min="5" max="5" width="14.140625" style="24" customWidth="1"/>
    <col min="6" max="6" width="16.5703125" style="66" customWidth="1"/>
    <col min="7" max="7" width="26.5703125" style="66" customWidth="1"/>
    <col min="8" max="8" width="21.28515625" style="66" customWidth="1"/>
    <col min="9" max="16384" width="9.140625" style="66"/>
  </cols>
  <sheetData>
    <row r="1" spans="1:6" s="11" customFormat="1" ht="22.5" customHeight="1">
      <c r="A1" s="10" t="s">
        <v>2</v>
      </c>
      <c r="B1" s="10" t="s">
        <v>0</v>
      </c>
      <c r="C1" s="10" t="s">
        <v>1</v>
      </c>
      <c r="D1" s="61" t="s">
        <v>3</v>
      </c>
      <c r="E1" s="22" t="s">
        <v>301</v>
      </c>
      <c r="F1" s="10" t="s">
        <v>302</v>
      </c>
    </row>
    <row r="2" spans="1:6" s="11" customFormat="1" ht="22.5" customHeight="1">
      <c r="A2" s="334"/>
      <c r="B2" s="335"/>
      <c r="C2" s="335"/>
      <c r="D2" s="300"/>
      <c r="E2" s="338"/>
      <c r="F2" s="253"/>
    </row>
    <row r="3" spans="1:6">
      <c r="A3" s="163"/>
      <c r="B3" s="33" t="s">
        <v>209</v>
      </c>
      <c r="C3" s="164"/>
      <c r="D3" s="47"/>
      <c r="E3" s="47"/>
      <c r="F3" s="106"/>
    </row>
    <row r="4" spans="1:6">
      <c r="A4" s="163"/>
      <c r="B4" s="36" t="s">
        <v>102</v>
      </c>
      <c r="C4" s="164"/>
      <c r="D4" s="47"/>
      <c r="E4" s="47"/>
      <c r="F4" s="106"/>
    </row>
    <row r="5" spans="1:6">
      <c r="A5" s="215">
        <v>11.1</v>
      </c>
      <c r="B5" s="38" t="s">
        <v>10</v>
      </c>
      <c r="C5" s="164"/>
      <c r="D5" s="47"/>
      <c r="E5" s="47"/>
      <c r="F5" s="106"/>
    </row>
    <row r="6" spans="1:6" ht="55.5" customHeight="1">
      <c r="A6" s="163"/>
      <c r="B6" s="45" t="s">
        <v>72</v>
      </c>
      <c r="C6" s="164"/>
      <c r="D6" s="47"/>
      <c r="E6" s="47"/>
      <c r="F6" s="106"/>
    </row>
    <row r="7" spans="1:6" ht="99" customHeight="1">
      <c r="A7" s="163"/>
      <c r="B7" s="45" t="s">
        <v>142</v>
      </c>
      <c r="C7" s="164"/>
      <c r="D7" s="47"/>
      <c r="E7" s="47"/>
      <c r="F7" s="106"/>
    </row>
    <row r="8" spans="1:6" ht="36.75" customHeight="1">
      <c r="A8" s="163"/>
      <c r="B8" s="45" t="s">
        <v>246</v>
      </c>
      <c r="C8" s="164"/>
      <c r="D8" s="35"/>
      <c r="E8" s="35"/>
      <c r="F8" s="166"/>
    </row>
    <row r="9" spans="1:6" ht="57" customHeight="1">
      <c r="A9" s="163"/>
      <c r="B9" s="45" t="s">
        <v>247</v>
      </c>
      <c r="C9" s="164"/>
      <c r="D9" s="35"/>
      <c r="E9" s="35"/>
      <c r="F9" s="166"/>
    </row>
    <row r="10" spans="1:6" ht="19.5" customHeight="1">
      <c r="A10" s="163"/>
      <c r="B10" s="45" t="s">
        <v>248</v>
      </c>
      <c r="C10" s="164"/>
      <c r="D10" s="35"/>
      <c r="E10" s="35"/>
      <c r="F10" s="166"/>
    </row>
    <row r="11" spans="1:6" ht="84.75" customHeight="1">
      <c r="A11" s="163"/>
      <c r="B11" s="45" t="s">
        <v>249</v>
      </c>
      <c r="C11" s="164"/>
      <c r="D11" s="47"/>
      <c r="E11" s="47"/>
      <c r="F11" s="106"/>
    </row>
    <row r="12" spans="1:6" ht="49.5" customHeight="1">
      <c r="A12" s="163"/>
      <c r="B12" s="45" t="s">
        <v>250</v>
      </c>
      <c r="C12" s="164"/>
      <c r="D12" s="35"/>
      <c r="E12" s="47"/>
      <c r="F12" s="106"/>
    </row>
    <row r="13" spans="1:6" ht="36" customHeight="1">
      <c r="A13" s="163"/>
      <c r="B13" s="45" t="s">
        <v>251</v>
      </c>
      <c r="C13" s="164"/>
      <c r="D13" s="35"/>
      <c r="E13" s="47"/>
      <c r="F13" s="106"/>
    </row>
    <row r="14" spans="1:6" ht="53.25" customHeight="1">
      <c r="A14" s="163"/>
      <c r="B14" s="45" t="s">
        <v>252</v>
      </c>
      <c r="C14" s="164"/>
      <c r="D14" s="35"/>
      <c r="E14" s="35"/>
      <c r="F14" s="166"/>
    </row>
    <row r="15" spans="1:6" ht="8.25" customHeight="1">
      <c r="A15" s="163"/>
      <c r="B15" s="45"/>
      <c r="C15" s="164"/>
      <c r="D15" s="35"/>
      <c r="E15" s="35"/>
      <c r="F15" s="166"/>
    </row>
    <row r="16" spans="1:6" ht="19.5" customHeight="1">
      <c r="A16" s="216">
        <v>11.2</v>
      </c>
      <c r="B16" s="58" t="s">
        <v>81</v>
      </c>
      <c r="C16" s="164"/>
      <c r="D16" s="35"/>
      <c r="E16" s="35"/>
      <c r="F16" s="166"/>
    </row>
    <row r="17" spans="1:7" ht="42" customHeight="1">
      <c r="A17" s="163">
        <v>1</v>
      </c>
      <c r="B17" s="45" t="s">
        <v>103</v>
      </c>
      <c r="C17" s="164" t="s">
        <v>2</v>
      </c>
      <c r="D17" s="35">
        <v>1</v>
      </c>
      <c r="E17" s="47"/>
      <c r="F17" s="31">
        <f>+ROUND(D17*E17,2)</f>
        <v>0</v>
      </c>
    </row>
    <row r="18" spans="1:7" ht="41.25" customHeight="1">
      <c r="A18" s="163">
        <v>2</v>
      </c>
      <c r="B18" s="45" t="s">
        <v>196</v>
      </c>
      <c r="C18" s="164" t="s">
        <v>2</v>
      </c>
      <c r="D18" s="35">
        <v>1</v>
      </c>
      <c r="E18" s="47"/>
      <c r="F18" s="31">
        <f t="shared" ref="F18:F19" si="0">+ROUND(D18*E18,2)</f>
        <v>0</v>
      </c>
      <c r="G18" s="226"/>
    </row>
    <row r="19" spans="1:7" ht="31.5">
      <c r="A19" s="163">
        <v>3</v>
      </c>
      <c r="B19" s="45" t="s">
        <v>195</v>
      </c>
      <c r="C19" s="164" t="s">
        <v>2</v>
      </c>
      <c r="D19" s="35">
        <v>1</v>
      </c>
      <c r="E19" s="47"/>
      <c r="F19" s="31">
        <f t="shared" si="0"/>
        <v>0</v>
      </c>
    </row>
    <row r="20" spans="1:7" ht="13.5" customHeight="1">
      <c r="A20" s="163"/>
      <c r="B20" s="45"/>
      <c r="C20" s="164"/>
      <c r="D20" s="35"/>
      <c r="E20" s="47"/>
      <c r="F20" s="106"/>
    </row>
    <row r="21" spans="1:7" ht="19.5" customHeight="1">
      <c r="A21" s="216">
        <v>11.3</v>
      </c>
      <c r="B21" s="58" t="s">
        <v>32</v>
      </c>
      <c r="C21" s="164"/>
      <c r="D21" s="35"/>
      <c r="E21" s="47"/>
      <c r="F21" s="106"/>
    </row>
    <row r="22" spans="1:7" ht="66.75" customHeight="1">
      <c r="A22" s="163"/>
      <c r="B22" s="45" t="s">
        <v>354</v>
      </c>
      <c r="C22" s="167"/>
      <c r="D22" s="35"/>
      <c r="E22" s="47"/>
      <c r="F22" s="106"/>
    </row>
    <row r="23" spans="1:7" ht="16.5" customHeight="1">
      <c r="A23" s="163"/>
      <c r="B23" s="45"/>
      <c r="C23" s="164"/>
      <c r="D23" s="35"/>
      <c r="E23" s="47"/>
      <c r="F23" s="31"/>
    </row>
    <row r="24" spans="1:7" s="168" customFormat="1" ht="20.100000000000001" customHeight="1">
      <c r="A24" s="163">
        <v>1</v>
      </c>
      <c r="B24" s="45" t="s">
        <v>25</v>
      </c>
      <c r="C24" s="164" t="s">
        <v>2</v>
      </c>
      <c r="D24" s="35">
        <v>1</v>
      </c>
      <c r="E24" s="47"/>
      <c r="F24" s="31">
        <f t="shared" ref="F24:F26" si="1">+ROUND(D24*E24,2)</f>
        <v>0</v>
      </c>
    </row>
    <row r="25" spans="1:7" s="168" customFormat="1" ht="20.100000000000001" customHeight="1">
      <c r="A25" s="163">
        <v>2</v>
      </c>
      <c r="B25" s="45" t="s">
        <v>24</v>
      </c>
      <c r="C25" s="164" t="s">
        <v>2</v>
      </c>
      <c r="D25" s="35">
        <v>1</v>
      </c>
      <c r="E25" s="47"/>
      <c r="F25" s="31">
        <f t="shared" si="1"/>
        <v>0</v>
      </c>
    </row>
    <row r="26" spans="1:7" s="168" customFormat="1" ht="20.100000000000001" customHeight="1">
      <c r="A26" s="163">
        <v>3</v>
      </c>
      <c r="B26" s="45" t="s">
        <v>34</v>
      </c>
      <c r="C26" s="164" t="s">
        <v>2</v>
      </c>
      <c r="D26" s="35">
        <v>1</v>
      </c>
      <c r="E26" s="47"/>
      <c r="F26" s="31">
        <f t="shared" si="1"/>
        <v>0</v>
      </c>
    </row>
    <row r="27" spans="1:7" s="168" customFormat="1">
      <c r="A27" s="216"/>
      <c r="B27" s="118"/>
      <c r="C27" s="165"/>
      <c r="D27" s="34"/>
      <c r="E27" s="70"/>
      <c r="F27" s="107"/>
    </row>
    <row r="28" spans="1:7" s="168" customFormat="1">
      <c r="A28" s="358"/>
      <c r="B28" s="359"/>
      <c r="C28" s="360"/>
      <c r="D28" s="361"/>
      <c r="E28" s="362"/>
      <c r="F28" s="363"/>
    </row>
    <row r="29" spans="1:7" s="168" customFormat="1" ht="20.100000000000001" customHeight="1">
      <c r="A29" s="216"/>
      <c r="B29" s="118"/>
      <c r="C29" s="165"/>
      <c r="D29" s="34"/>
      <c r="E29" s="70"/>
      <c r="F29" s="107"/>
    </row>
    <row r="30" spans="1:7" ht="27" customHeight="1">
      <c r="A30" s="216">
        <v>11.4</v>
      </c>
      <c r="B30" s="58" t="s">
        <v>143</v>
      </c>
      <c r="C30" s="164"/>
      <c r="D30" s="35"/>
      <c r="E30" s="35"/>
      <c r="F30" s="106"/>
    </row>
    <row r="31" spans="1:7" ht="81.75" customHeight="1">
      <c r="A31" s="163"/>
      <c r="B31" s="45" t="s">
        <v>169</v>
      </c>
      <c r="C31" s="167"/>
      <c r="D31" s="35"/>
      <c r="E31" s="35"/>
      <c r="F31" s="106"/>
    </row>
    <row r="32" spans="1:7">
      <c r="A32" s="163"/>
      <c r="B32" s="45"/>
      <c r="C32" s="167"/>
      <c r="D32" s="35"/>
      <c r="E32" s="47"/>
      <c r="F32" s="31"/>
    </row>
    <row r="33" spans="1:6">
      <c r="A33" s="163">
        <v>1</v>
      </c>
      <c r="B33" s="45" t="s">
        <v>25</v>
      </c>
      <c r="C33" s="167" t="s">
        <v>2</v>
      </c>
      <c r="D33" s="35">
        <v>1</v>
      </c>
      <c r="E33" s="47"/>
      <c r="F33" s="31">
        <f t="shared" ref="F33:F35" si="2">+ROUND(D33*E33,2)</f>
        <v>0</v>
      </c>
    </row>
    <row r="34" spans="1:6">
      <c r="A34" s="163">
        <v>2</v>
      </c>
      <c r="B34" s="45" t="s">
        <v>24</v>
      </c>
      <c r="C34" s="167" t="s">
        <v>2</v>
      </c>
      <c r="D34" s="35">
        <v>1</v>
      </c>
      <c r="E34" s="47"/>
      <c r="F34" s="31">
        <f t="shared" si="2"/>
        <v>0</v>
      </c>
    </row>
    <row r="35" spans="1:6">
      <c r="A35" s="163">
        <v>3</v>
      </c>
      <c r="B35" s="45" t="s">
        <v>34</v>
      </c>
      <c r="C35" s="167" t="s">
        <v>2</v>
      </c>
      <c r="D35" s="35">
        <v>1</v>
      </c>
      <c r="E35" s="47"/>
      <c r="F35" s="31">
        <f t="shared" si="2"/>
        <v>0</v>
      </c>
    </row>
    <row r="36" spans="1:6">
      <c r="A36" s="163">
        <v>4</v>
      </c>
      <c r="B36" s="45" t="s">
        <v>634</v>
      </c>
      <c r="C36" s="167" t="s">
        <v>2</v>
      </c>
      <c r="D36" s="35">
        <v>1</v>
      </c>
      <c r="E36" s="47"/>
      <c r="F36" s="31">
        <f t="shared" ref="F36" si="3">+ROUND(D36*E36,2)</f>
        <v>0</v>
      </c>
    </row>
    <row r="37" spans="1:6">
      <c r="A37" s="163"/>
      <c r="B37" s="45"/>
      <c r="C37" s="167"/>
      <c r="D37" s="35"/>
      <c r="E37" s="47"/>
      <c r="F37" s="31"/>
    </row>
    <row r="38" spans="1:6" ht="19.5" customHeight="1">
      <c r="A38" s="216">
        <v>11.5</v>
      </c>
      <c r="B38" s="58" t="s">
        <v>46</v>
      </c>
      <c r="C38" s="164"/>
      <c r="D38" s="35"/>
      <c r="E38" s="47"/>
      <c r="F38" s="106"/>
    </row>
    <row r="39" spans="1:6" ht="72.75" customHeight="1">
      <c r="A39" s="163"/>
      <c r="B39" s="45" t="s">
        <v>146</v>
      </c>
      <c r="C39" s="164"/>
      <c r="D39" s="35"/>
      <c r="E39" s="47"/>
      <c r="F39" s="106"/>
    </row>
    <row r="40" spans="1:6" ht="39.75" customHeight="1">
      <c r="A40" s="163"/>
      <c r="B40" s="45" t="s">
        <v>106</v>
      </c>
      <c r="C40" s="164"/>
      <c r="D40" s="35"/>
      <c r="E40" s="47"/>
      <c r="F40" s="106"/>
    </row>
    <row r="41" spans="1:6" ht="20.100000000000001" customHeight="1">
      <c r="A41" s="163"/>
      <c r="B41" s="45"/>
      <c r="C41" s="164"/>
      <c r="D41" s="35"/>
      <c r="E41" s="47"/>
      <c r="F41" s="106"/>
    </row>
    <row r="42" spans="1:6" ht="20.100000000000001" customHeight="1">
      <c r="A42" s="216" t="s">
        <v>631</v>
      </c>
      <c r="B42" s="58" t="s">
        <v>23</v>
      </c>
      <c r="C42" s="164"/>
      <c r="D42" s="240"/>
      <c r="E42" s="47"/>
      <c r="F42" s="106"/>
    </row>
    <row r="43" spans="1:6">
      <c r="A43" s="163">
        <v>1</v>
      </c>
      <c r="B43" s="45" t="s">
        <v>147</v>
      </c>
      <c r="C43" s="164" t="s">
        <v>99</v>
      </c>
      <c r="D43" s="170">
        <v>21</v>
      </c>
      <c r="E43" s="35"/>
      <c r="F43" s="31">
        <f t="shared" ref="F43:F50" si="4">+ROUND(D43*E43,2)</f>
        <v>0</v>
      </c>
    </row>
    <row r="44" spans="1:6">
      <c r="A44" s="163">
        <v>2</v>
      </c>
      <c r="B44" s="45" t="s">
        <v>293</v>
      </c>
      <c r="C44" s="164" t="s">
        <v>99</v>
      </c>
      <c r="D44" s="170">
        <v>17</v>
      </c>
      <c r="E44" s="35"/>
      <c r="F44" s="31">
        <f t="shared" si="4"/>
        <v>0</v>
      </c>
    </row>
    <row r="45" spans="1:6">
      <c r="A45" s="163">
        <v>3</v>
      </c>
      <c r="B45" s="45" t="s">
        <v>294</v>
      </c>
      <c r="C45" s="164" t="s">
        <v>99</v>
      </c>
      <c r="D45" s="170">
        <v>6</v>
      </c>
      <c r="E45" s="35"/>
      <c r="F45" s="31">
        <f t="shared" si="4"/>
        <v>0</v>
      </c>
    </row>
    <row r="46" spans="1:6">
      <c r="A46" s="163">
        <v>4</v>
      </c>
      <c r="B46" s="45" t="s">
        <v>319</v>
      </c>
      <c r="C46" s="164" t="s">
        <v>99</v>
      </c>
      <c r="D46" s="170">
        <v>23</v>
      </c>
      <c r="E46" s="35"/>
      <c r="F46" s="31">
        <f t="shared" si="4"/>
        <v>0</v>
      </c>
    </row>
    <row r="47" spans="1:6">
      <c r="A47" s="163">
        <v>5</v>
      </c>
      <c r="B47" s="45" t="s">
        <v>30</v>
      </c>
      <c r="C47" s="164" t="s">
        <v>99</v>
      </c>
      <c r="D47" s="170">
        <v>23</v>
      </c>
      <c r="E47" s="35"/>
      <c r="F47" s="31">
        <f t="shared" si="4"/>
        <v>0</v>
      </c>
    </row>
    <row r="48" spans="1:6">
      <c r="A48" s="163">
        <v>6</v>
      </c>
      <c r="B48" s="45" t="s">
        <v>320</v>
      </c>
      <c r="C48" s="164" t="s">
        <v>99</v>
      </c>
      <c r="D48" s="170">
        <v>21</v>
      </c>
      <c r="E48" s="35"/>
      <c r="F48" s="31">
        <f t="shared" si="4"/>
        <v>0</v>
      </c>
    </row>
    <row r="49" spans="1:6">
      <c r="A49" s="163">
        <v>7</v>
      </c>
      <c r="B49" s="45" t="s">
        <v>148</v>
      </c>
      <c r="C49" s="164" t="s">
        <v>99</v>
      </c>
      <c r="D49" s="170">
        <v>21</v>
      </c>
      <c r="E49" s="35"/>
      <c r="F49" s="31">
        <f t="shared" si="4"/>
        <v>0</v>
      </c>
    </row>
    <row r="50" spans="1:6">
      <c r="A50" s="163">
        <v>8</v>
      </c>
      <c r="B50" s="45" t="s">
        <v>149</v>
      </c>
      <c r="C50" s="164" t="s">
        <v>99</v>
      </c>
      <c r="D50" s="170">
        <v>23</v>
      </c>
      <c r="E50" s="35"/>
      <c r="F50" s="31">
        <f t="shared" si="4"/>
        <v>0</v>
      </c>
    </row>
    <row r="51" spans="1:6" ht="20.100000000000001" customHeight="1">
      <c r="A51" s="163"/>
      <c r="B51" s="45"/>
      <c r="C51" s="164"/>
      <c r="D51" s="240"/>
      <c r="E51" s="47"/>
      <c r="F51" s="106"/>
    </row>
    <row r="52" spans="1:6" ht="20.100000000000001" customHeight="1">
      <c r="A52" s="216" t="s">
        <v>632</v>
      </c>
      <c r="B52" s="58" t="s">
        <v>24</v>
      </c>
      <c r="C52" s="164"/>
      <c r="D52" s="240"/>
      <c r="E52" s="47"/>
      <c r="F52" s="106"/>
    </row>
    <row r="53" spans="1:6">
      <c r="A53" s="163">
        <v>1</v>
      </c>
      <c r="B53" s="45" t="s">
        <v>147</v>
      </c>
      <c r="C53" s="164" t="s">
        <v>99</v>
      </c>
      <c r="D53" s="170">
        <v>12</v>
      </c>
      <c r="E53" s="35"/>
      <c r="F53" s="31">
        <f t="shared" ref="F53:F59" si="5">+ROUND(D53*E53,2)</f>
        <v>0</v>
      </c>
    </row>
    <row r="54" spans="1:6">
      <c r="A54" s="163">
        <v>2</v>
      </c>
      <c r="B54" s="45" t="s">
        <v>293</v>
      </c>
      <c r="C54" s="164" t="s">
        <v>99</v>
      </c>
      <c r="D54" s="170">
        <v>8</v>
      </c>
      <c r="E54" s="35"/>
      <c r="F54" s="31">
        <f t="shared" si="5"/>
        <v>0</v>
      </c>
    </row>
    <row r="55" spans="1:6">
      <c r="A55" s="163">
        <v>3</v>
      </c>
      <c r="B55" s="45" t="s">
        <v>294</v>
      </c>
      <c r="C55" s="164" t="s">
        <v>99</v>
      </c>
      <c r="D55" s="170">
        <v>6</v>
      </c>
      <c r="E55" s="35"/>
      <c r="F55" s="31">
        <f t="shared" si="5"/>
        <v>0</v>
      </c>
    </row>
    <row r="56" spans="1:6">
      <c r="A56" s="163">
        <v>4</v>
      </c>
      <c r="B56" s="45" t="s">
        <v>319</v>
      </c>
      <c r="C56" s="164" t="s">
        <v>99</v>
      </c>
      <c r="D56" s="170">
        <v>14</v>
      </c>
      <c r="E56" s="35"/>
      <c r="F56" s="31">
        <f t="shared" si="5"/>
        <v>0</v>
      </c>
    </row>
    <row r="57" spans="1:6">
      <c r="A57" s="163">
        <v>5</v>
      </c>
      <c r="B57" s="45" t="s">
        <v>30</v>
      </c>
      <c r="C57" s="164" t="s">
        <v>99</v>
      </c>
      <c r="D57" s="170">
        <v>14</v>
      </c>
      <c r="E57" s="35"/>
      <c r="F57" s="31">
        <f t="shared" si="5"/>
        <v>0</v>
      </c>
    </row>
    <row r="58" spans="1:6">
      <c r="A58" s="163">
        <v>6</v>
      </c>
      <c r="B58" s="45" t="s">
        <v>320</v>
      </c>
      <c r="C58" s="164" t="s">
        <v>99</v>
      </c>
      <c r="D58" s="170">
        <v>12</v>
      </c>
      <c r="E58" s="35"/>
      <c r="F58" s="31">
        <f t="shared" si="5"/>
        <v>0</v>
      </c>
    </row>
    <row r="59" spans="1:6">
      <c r="A59" s="163">
        <v>7</v>
      </c>
      <c r="B59" s="45" t="s">
        <v>148</v>
      </c>
      <c r="C59" s="164" t="s">
        <v>99</v>
      </c>
      <c r="D59" s="170">
        <v>12</v>
      </c>
      <c r="E59" s="35"/>
      <c r="F59" s="31">
        <f t="shared" si="5"/>
        <v>0</v>
      </c>
    </row>
    <row r="60" spans="1:6">
      <c r="A60" s="163">
        <v>8</v>
      </c>
      <c r="B60" s="45" t="s">
        <v>149</v>
      </c>
      <c r="C60" s="164" t="s">
        <v>99</v>
      </c>
      <c r="D60" s="170">
        <v>12</v>
      </c>
      <c r="E60" s="35"/>
      <c r="F60" s="31">
        <f>+ROUND(D60*E60,2)</f>
        <v>0</v>
      </c>
    </row>
    <row r="61" spans="1:6" ht="20.100000000000001" customHeight="1">
      <c r="A61" s="163"/>
      <c r="B61" s="45"/>
      <c r="C61" s="164"/>
      <c r="D61" s="240"/>
      <c r="E61" s="47"/>
      <c r="F61" s="106"/>
    </row>
    <row r="62" spans="1:6" ht="20.100000000000001" customHeight="1">
      <c r="A62" s="216" t="s">
        <v>633</v>
      </c>
      <c r="B62" s="58" t="s">
        <v>34</v>
      </c>
      <c r="C62" s="164"/>
      <c r="D62" s="240"/>
      <c r="E62" s="47"/>
      <c r="F62" s="106"/>
    </row>
    <row r="63" spans="1:6">
      <c r="A63" s="163">
        <v>1</v>
      </c>
      <c r="B63" s="45" t="s">
        <v>147</v>
      </c>
      <c r="C63" s="164" t="s">
        <v>99</v>
      </c>
      <c r="D63" s="170">
        <v>9</v>
      </c>
      <c r="E63" s="35"/>
      <c r="F63" s="31">
        <f t="shared" ref="F63:F69" si="6">+ROUND(D63*E63,2)</f>
        <v>0</v>
      </c>
    </row>
    <row r="64" spans="1:6">
      <c r="A64" s="163">
        <v>2</v>
      </c>
      <c r="B64" s="45" t="s">
        <v>293</v>
      </c>
      <c r="C64" s="164" t="s">
        <v>99</v>
      </c>
      <c r="D64" s="170">
        <v>5</v>
      </c>
      <c r="E64" s="35"/>
      <c r="F64" s="31">
        <f t="shared" si="6"/>
        <v>0</v>
      </c>
    </row>
    <row r="65" spans="1:6">
      <c r="A65" s="163">
        <v>3</v>
      </c>
      <c r="B65" s="45" t="s">
        <v>294</v>
      </c>
      <c r="C65" s="164" t="s">
        <v>99</v>
      </c>
      <c r="D65" s="170">
        <v>6</v>
      </c>
      <c r="E65" s="35"/>
      <c r="F65" s="31">
        <f t="shared" si="6"/>
        <v>0</v>
      </c>
    </row>
    <row r="66" spans="1:6">
      <c r="A66" s="163">
        <v>4</v>
      </c>
      <c r="B66" s="45" t="s">
        <v>319</v>
      </c>
      <c r="C66" s="164" t="s">
        <v>99</v>
      </c>
      <c r="D66" s="170">
        <v>11</v>
      </c>
      <c r="E66" s="35"/>
      <c r="F66" s="31">
        <f t="shared" si="6"/>
        <v>0</v>
      </c>
    </row>
    <row r="67" spans="1:6">
      <c r="A67" s="163">
        <v>5</v>
      </c>
      <c r="B67" s="45" t="s">
        <v>30</v>
      </c>
      <c r="C67" s="164" t="s">
        <v>99</v>
      </c>
      <c r="D67" s="170">
        <v>11</v>
      </c>
      <c r="E67" s="35"/>
      <c r="F67" s="31">
        <f t="shared" si="6"/>
        <v>0</v>
      </c>
    </row>
    <row r="68" spans="1:6">
      <c r="A68" s="163">
        <v>6</v>
      </c>
      <c r="B68" s="45" t="s">
        <v>320</v>
      </c>
      <c r="C68" s="164" t="s">
        <v>99</v>
      </c>
      <c r="D68" s="170">
        <v>9</v>
      </c>
      <c r="E68" s="35"/>
      <c r="F68" s="31">
        <f t="shared" si="6"/>
        <v>0</v>
      </c>
    </row>
    <row r="69" spans="1:6">
      <c r="A69" s="163">
        <v>7</v>
      </c>
      <c r="B69" s="45" t="s">
        <v>148</v>
      </c>
      <c r="C69" s="164" t="s">
        <v>99</v>
      </c>
      <c r="D69" s="170">
        <v>9</v>
      </c>
      <c r="E69" s="35"/>
      <c r="F69" s="31">
        <f t="shared" si="6"/>
        <v>0</v>
      </c>
    </row>
    <row r="70" spans="1:6">
      <c r="A70" s="163">
        <v>8</v>
      </c>
      <c r="B70" s="45" t="s">
        <v>149</v>
      </c>
      <c r="C70" s="164" t="s">
        <v>99</v>
      </c>
      <c r="D70" s="245">
        <v>9</v>
      </c>
      <c r="E70" s="35"/>
      <c r="F70" s="31">
        <f>+ROUND(D70*E70,2)</f>
        <v>0</v>
      </c>
    </row>
    <row r="71" spans="1:6">
      <c r="A71" s="163"/>
      <c r="B71" s="45"/>
      <c r="C71" s="164"/>
      <c r="D71" s="245"/>
      <c r="E71" s="35"/>
      <c r="F71" s="31"/>
    </row>
    <row r="72" spans="1:6">
      <c r="A72" s="163"/>
      <c r="B72" s="45"/>
      <c r="C72" s="164"/>
      <c r="D72" s="245"/>
      <c r="E72" s="35"/>
      <c r="F72" s="31"/>
    </row>
    <row r="73" spans="1:6" ht="20.100000000000001" customHeight="1">
      <c r="A73" s="172"/>
      <c r="B73" s="85"/>
      <c r="C73" s="169"/>
      <c r="D73" s="364"/>
      <c r="E73" s="87"/>
      <c r="F73" s="365"/>
    </row>
    <row r="74" spans="1:6">
      <c r="A74" s="163"/>
      <c r="B74" s="45"/>
      <c r="C74" s="164"/>
      <c r="D74" s="170"/>
      <c r="E74" s="35"/>
      <c r="F74" s="31"/>
    </row>
    <row r="75" spans="1:6" ht="23.25" customHeight="1">
      <c r="A75" s="216">
        <v>11.6</v>
      </c>
      <c r="B75" s="58" t="s">
        <v>623</v>
      </c>
      <c r="C75" s="164"/>
      <c r="D75" s="35"/>
      <c r="E75" s="35"/>
      <c r="F75" s="106"/>
    </row>
    <row r="76" spans="1:6" ht="36.75" customHeight="1">
      <c r="A76" s="163"/>
      <c r="B76" s="45" t="s">
        <v>624</v>
      </c>
      <c r="C76" s="164"/>
      <c r="D76" s="35"/>
      <c r="E76" s="35"/>
      <c r="F76" s="31"/>
    </row>
    <row r="77" spans="1:6" s="168" customFormat="1" ht="20.100000000000001" customHeight="1">
      <c r="A77" s="163">
        <v>1</v>
      </c>
      <c r="B77" s="45" t="s">
        <v>25</v>
      </c>
      <c r="C77" s="164" t="s">
        <v>99</v>
      </c>
      <c r="D77" s="35">
        <v>21</v>
      </c>
      <c r="E77" s="47"/>
      <c r="F77" s="31">
        <f t="shared" ref="F77:F79" si="7">+ROUND(D77*E77,2)</f>
        <v>0</v>
      </c>
    </row>
    <row r="78" spans="1:6" s="168" customFormat="1" ht="20.100000000000001" customHeight="1">
      <c r="A78" s="163">
        <v>2</v>
      </c>
      <c r="B78" s="45" t="s">
        <v>24</v>
      </c>
      <c r="C78" s="164" t="s">
        <v>99</v>
      </c>
      <c r="D78" s="35">
        <v>14</v>
      </c>
      <c r="E78" s="47"/>
      <c r="F78" s="31">
        <f t="shared" si="7"/>
        <v>0</v>
      </c>
    </row>
    <row r="79" spans="1:6" s="168" customFormat="1" ht="20.100000000000001" customHeight="1">
      <c r="A79" s="163">
        <v>3</v>
      </c>
      <c r="B79" s="45" t="s">
        <v>34</v>
      </c>
      <c r="C79" s="164" t="s">
        <v>99</v>
      </c>
      <c r="D79" s="35">
        <v>11</v>
      </c>
      <c r="E79" s="47"/>
      <c r="F79" s="31">
        <f t="shared" si="7"/>
        <v>0</v>
      </c>
    </row>
    <row r="80" spans="1:6" s="168" customFormat="1" ht="20.100000000000001" customHeight="1">
      <c r="A80" s="163"/>
      <c r="B80" s="45"/>
      <c r="C80" s="164"/>
      <c r="D80" s="35"/>
      <c r="E80" s="47"/>
      <c r="F80" s="31"/>
    </row>
    <row r="81" spans="1:6" ht="23.25" customHeight="1">
      <c r="A81" s="216">
        <v>11.7</v>
      </c>
      <c r="B81" s="58" t="s">
        <v>625</v>
      </c>
      <c r="C81" s="164"/>
      <c r="D81" s="35"/>
      <c r="E81" s="35"/>
      <c r="F81" s="106"/>
    </row>
    <row r="82" spans="1:6" ht="36.75" customHeight="1">
      <c r="A82" s="163"/>
      <c r="B82" s="45" t="s">
        <v>626</v>
      </c>
      <c r="C82" s="164"/>
      <c r="D82" s="35"/>
      <c r="E82" s="35"/>
      <c r="F82" s="31"/>
    </row>
    <row r="83" spans="1:6" s="168" customFormat="1" ht="20.100000000000001" customHeight="1">
      <c r="A83" s="163">
        <v>1</v>
      </c>
      <c r="B83" s="45" t="s">
        <v>25</v>
      </c>
      <c r="C83" s="164" t="s">
        <v>99</v>
      </c>
      <c r="D83" s="35">
        <v>4</v>
      </c>
      <c r="E83" s="47"/>
      <c r="F83" s="31">
        <f t="shared" ref="F83:F85" si="8">+ROUND(D83*E83,2)</f>
        <v>0</v>
      </c>
    </row>
    <row r="84" spans="1:6" s="168" customFormat="1" ht="20.100000000000001" customHeight="1">
      <c r="A84" s="163">
        <v>2</v>
      </c>
      <c r="B84" s="45" t="s">
        <v>24</v>
      </c>
      <c r="C84" s="164" t="s">
        <v>99</v>
      </c>
      <c r="D84" s="35">
        <v>4</v>
      </c>
      <c r="E84" s="47"/>
      <c r="F84" s="31">
        <f t="shared" si="8"/>
        <v>0</v>
      </c>
    </row>
    <row r="85" spans="1:6" s="168" customFormat="1" ht="20.100000000000001" customHeight="1">
      <c r="A85" s="163">
        <v>3</v>
      </c>
      <c r="B85" s="45" t="s">
        <v>34</v>
      </c>
      <c r="C85" s="164" t="s">
        <v>99</v>
      </c>
      <c r="D85" s="35">
        <v>2</v>
      </c>
      <c r="E85" s="47"/>
      <c r="F85" s="31">
        <f t="shared" si="8"/>
        <v>0</v>
      </c>
    </row>
    <row r="86" spans="1:6" s="168" customFormat="1" ht="20.100000000000001" customHeight="1">
      <c r="A86" s="163"/>
      <c r="B86" s="45"/>
      <c r="C86" s="164"/>
      <c r="D86" s="35"/>
      <c r="E86" s="47"/>
      <c r="F86" s="31"/>
    </row>
    <row r="87" spans="1:6" ht="27.75" customHeight="1">
      <c r="A87" s="32">
        <v>11.8</v>
      </c>
      <c r="B87" s="58" t="s">
        <v>352</v>
      </c>
      <c r="C87" s="164"/>
      <c r="D87" s="35"/>
      <c r="E87" s="47"/>
      <c r="F87" s="106"/>
    </row>
    <row r="88" spans="1:6" s="171" customFormat="1" ht="72.75" customHeight="1">
      <c r="A88" s="163"/>
      <c r="B88" s="45" t="s">
        <v>627</v>
      </c>
      <c r="C88" s="164" t="s">
        <v>2</v>
      </c>
      <c r="D88" s="35">
        <v>1</v>
      </c>
      <c r="E88" s="35"/>
      <c r="F88" s="31">
        <f t="shared" ref="F88" si="9">+ROUND(D88*E88,2)</f>
        <v>0</v>
      </c>
    </row>
    <row r="89" spans="1:6" s="171" customFormat="1" ht="24" customHeight="1">
      <c r="A89" s="163"/>
      <c r="B89" s="45"/>
      <c r="C89" s="164"/>
      <c r="D89" s="35"/>
      <c r="E89" s="35"/>
      <c r="F89" s="31"/>
    </row>
    <row r="90" spans="1:6" ht="19.5" customHeight="1">
      <c r="A90" s="32">
        <v>11.9</v>
      </c>
      <c r="B90" s="58" t="s">
        <v>47</v>
      </c>
      <c r="C90" s="164"/>
      <c r="D90" s="35"/>
      <c r="E90" s="35"/>
      <c r="F90" s="106"/>
    </row>
    <row r="91" spans="1:6" ht="31.5">
      <c r="A91" s="163"/>
      <c r="B91" s="45" t="s">
        <v>353</v>
      </c>
      <c r="C91" s="167" t="s">
        <v>2</v>
      </c>
      <c r="D91" s="35">
        <v>1</v>
      </c>
      <c r="E91" s="35"/>
      <c r="F91" s="31">
        <f t="shared" ref="F91" si="10">+ROUND(D91*E91,2)</f>
        <v>0</v>
      </c>
    </row>
    <row r="92" spans="1:6" ht="20.100000000000001" customHeight="1">
      <c r="A92" s="163"/>
      <c r="B92" s="45"/>
      <c r="C92" s="167"/>
      <c r="D92" s="35"/>
      <c r="E92" s="35"/>
      <c r="F92" s="31"/>
    </row>
    <row r="93" spans="1:6" ht="21.75" customHeight="1">
      <c r="A93" s="173">
        <v>11.1</v>
      </c>
      <c r="B93" s="58" t="s">
        <v>286</v>
      </c>
      <c r="C93" s="164"/>
      <c r="D93" s="35"/>
      <c r="E93" s="47"/>
      <c r="F93" s="106"/>
    </row>
    <row r="94" spans="1:6" ht="36.75" customHeight="1">
      <c r="A94" s="163"/>
      <c r="B94" s="45" t="s">
        <v>351</v>
      </c>
      <c r="C94" s="164"/>
      <c r="D94" s="35"/>
      <c r="E94" s="35"/>
      <c r="F94" s="31"/>
    </row>
    <row r="95" spans="1:6" ht="20.100000000000001" customHeight="1">
      <c r="A95" s="163">
        <v>1</v>
      </c>
      <c r="B95" s="45" t="s">
        <v>629</v>
      </c>
      <c r="C95" s="164" t="s">
        <v>2</v>
      </c>
      <c r="D95" s="35">
        <v>1</v>
      </c>
      <c r="E95" s="35"/>
      <c r="F95" s="31">
        <f t="shared" ref="F95:F96" si="11">+ROUND(D95*E95,2)</f>
        <v>0</v>
      </c>
    </row>
    <row r="96" spans="1:6" ht="20.100000000000001" customHeight="1">
      <c r="A96" s="163">
        <v>2</v>
      </c>
      <c r="B96" s="45" t="s">
        <v>630</v>
      </c>
      <c r="C96" s="164" t="s">
        <v>2</v>
      </c>
      <c r="D96" s="35">
        <v>1</v>
      </c>
      <c r="E96" s="35"/>
      <c r="F96" s="31">
        <f t="shared" si="11"/>
        <v>0</v>
      </c>
    </row>
    <row r="97" spans="1:7" ht="20.100000000000001" customHeight="1">
      <c r="A97" s="163"/>
      <c r="B97" s="45"/>
      <c r="C97" s="167"/>
      <c r="D97" s="35"/>
      <c r="E97" s="35"/>
      <c r="F97" s="31"/>
    </row>
    <row r="98" spans="1:7" ht="21.75" customHeight="1">
      <c r="A98" s="173">
        <v>11.11</v>
      </c>
      <c r="B98" s="58" t="s">
        <v>145</v>
      </c>
      <c r="C98" s="164"/>
      <c r="D98" s="35"/>
      <c r="E98" s="47"/>
      <c r="F98" s="106"/>
    </row>
    <row r="99" spans="1:7" ht="69" customHeight="1">
      <c r="A99" s="216"/>
      <c r="B99" s="45" t="s">
        <v>173</v>
      </c>
      <c r="C99" s="164"/>
      <c r="D99" s="35"/>
      <c r="E99" s="47"/>
      <c r="F99" s="106"/>
    </row>
    <row r="100" spans="1:7" ht="47.25">
      <c r="A100" s="163">
        <v>1</v>
      </c>
      <c r="B100" s="45" t="s">
        <v>628</v>
      </c>
      <c r="C100" s="164" t="s">
        <v>99</v>
      </c>
      <c r="D100" s="35">
        <v>15</v>
      </c>
      <c r="E100" s="35"/>
      <c r="F100" s="31">
        <f>+ROUND(D100*E100,2)</f>
        <v>0</v>
      </c>
    </row>
    <row r="101" spans="1:7">
      <c r="A101" s="163"/>
      <c r="B101" s="45"/>
      <c r="C101" s="164"/>
      <c r="D101" s="35"/>
      <c r="E101" s="47"/>
      <c r="F101" s="106"/>
      <c r="G101" s="66" t="s">
        <v>6</v>
      </c>
    </row>
    <row r="102" spans="1:7">
      <c r="A102" s="163"/>
      <c r="B102" s="45"/>
      <c r="C102" s="164"/>
      <c r="D102" s="35"/>
      <c r="E102" s="47"/>
      <c r="F102" s="106"/>
    </row>
    <row r="103" spans="1:7" ht="21.75" customHeight="1">
      <c r="A103" s="173"/>
      <c r="B103" s="58"/>
      <c r="C103" s="164"/>
      <c r="D103" s="35"/>
      <c r="E103" s="47"/>
      <c r="F103" s="106"/>
    </row>
    <row r="104" spans="1:7">
      <c r="A104" s="163"/>
      <c r="B104" s="45"/>
      <c r="C104" s="164"/>
      <c r="D104" s="35"/>
      <c r="E104" s="47"/>
      <c r="F104" s="106"/>
    </row>
    <row r="105" spans="1:7">
      <c r="A105" s="163"/>
      <c r="B105" s="45"/>
      <c r="C105" s="164"/>
      <c r="D105" s="35"/>
      <c r="E105" s="47"/>
      <c r="F105" s="106"/>
    </row>
    <row r="106" spans="1:7">
      <c r="A106" s="163"/>
      <c r="B106" s="45"/>
      <c r="C106" s="164"/>
      <c r="D106" s="35"/>
      <c r="E106" s="47"/>
      <c r="F106" s="106"/>
    </row>
    <row r="107" spans="1:7">
      <c r="A107" s="163"/>
      <c r="B107" s="45"/>
      <c r="C107" s="164"/>
      <c r="D107" s="35"/>
      <c r="E107" s="47"/>
      <c r="F107" s="106"/>
    </row>
    <row r="108" spans="1:7">
      <c r="A108" s="163"/>
      <c r="B108" s="45"/>
      <c r="C108" s="164"/>
      <c r="D108" s="35"/>
      <c r="E108" s="47"/>
      <c r="F108" s="106"/>
    </row>
    <row r="109" spans="1:7">
      <c r="A109" s="163"/>
      <c r="B109" s="45"/>
      <c r="C109" s="164"/>
      <c r="D109" s="35"/>
      <c r="E109" s="47"/>
      <c r="F109" s="106"/>
    </row>
    <row r="110" spans="1:7" s="175" customFormat="1" ht="19.5" customHeight="1">
      <c r="A110" s="174"/>
      <c r="B110" s="60" t="s">
        <v>183</v>
      </c>
      <c r="C110" s="10"/>
      <c r="D110" s="62"/>
      <c r="E110" s="62"/>
      <c r="F110" s="63">
        <f>SUM(F15:F101)</f>
        <v>0</v>
      </c>
    </row>
  </sheetData>
  <autoFilter ref="A1:F110" xr:uid="{00000000-0009-0000-0000-00000D000000}"/>
  <pageMargins left="0.8" right="0.7" top="0.75" bottom="0.75" header="0.4" footer="0.5"/>
  <pageSetup paperSize="9" scale="80" orientation="portrait" r:id="rId1"/>
  <headerFooter>
    <oddHeader>&amp;L&amp;"Garamond,Bold"&amp;12Addu Court Complex
Maldives&amp;C&amp;"Times New Roman,Bold"&amp;11Bill of Quantities</oddHeader>
    <oddFooter>&amp;C&amp;"Garamond,Bold"Bill No 11 - &amp;P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0000"/>
  </sheetPr>
  <dimension ref="A1:P284"/>
  <sheetViews>
    <sheetView view="pageBreakPreview" zoomScaleNormal="100" zoomScaleSheetLayoutView="100" workbookViewId="0">
      <pane xSplit="1" ySplit="1" topLeftCell="B251" activePane="bottomRight" state="frozen"/>
      <selection activeCell="B33" sqref="B33"/>
      <selection pane="topRight" activeCell="B33" sqref="B33"/>
      <selection pane="bottomLeft" activeCell="B33" sqref="B33"/>
      <selection pane="bottomRight" activeCell="E281" sqref="E281"/>
    </sheetView>
  </sheetViews>
  <sheetFormatPr defaultRowHeight="15.75"/>
  <cols>
    <col min="1" max="1" width="7.5703125" style="212" customWidth="1"/>
    <col min="2" max="2" width="58.85546875" style="66" customWidth="1"/>
    <col min="3" max="3" width="6.5703125" style="67" customWidth="1"/>
    <col min="4" max="4" width="7.85546875" style="212" customWidth="1"/>
    <col min="5" max="5" width="14.85546875" style="24" customWidth="1"/>
    <col min="6" max="6" width="15.7109375" style="24" customWidth="1"/>
    <col min="7" max="7" width="26.5703125" style="24" customWidth="1"/>
    <col min="8" max="8" width="21.28515625" style="24" customWidth="1"/>
    <col min="9" max="16384" width="9.140625" style="24"/>
  </cols>
  <sheetData>
    <row r="1" spans="1:6" s="66" customFormat="1" ht="22.5" customHeight="1">
      <c r="A1" s="305" t="s">
        <v>2</v>
      </c>
      <c r="B1" s="305" t="s">
        <v>0</v>
      </c>
      <c r="C1" s="305" t="s">
        <v>1</v>
      </c>
      <c r="D1" s="305" t="s">
        <v>3</v>
      </c>
      <c r="E1" s="306" t="s">
        <v>301</v>
      </c>
      <c r="F1" s="305" t="s">
        <v>302</v>
      </c>
    </row>
    <row r="2" spans="1:6" s="138" customFormat="1">
      <c r="A2" s="311"/>
      <c r="B2" s="312" t="s">
        <v>210</v>
      </c>
      <c r="C2" s="30"/>
      <c r="D2" s="311"/>
      <c r="E2" s="30"/>
      <c r="F2" s="69"/>
    </row>
    <row r="3" spans="1:6" s="138" customFormat="1">
      <c r="A3" s="210"/>
      <c r="B3" s="36" t="s">
        <v>93</v>
      </c>
      <c r="C3" s="35"/>
      <c r="D3" s="210"/>
      <c r="E3" s="35"/>
      <c r="F3" s="47"/>
    </row>
    <row r="4" spans="1:6" s="138" customFormat="1">
      <c r="A4" s="210"/>
      <c r="B4" s="45"/>
      <c r="C4" s="35"/>
      <c r="D4" s="210"/>
      <c r="E4" s="35"/>
      <c r="F4" s="47"/>
    </row>
    <row r="5" spans="1:6" s="138" customFormat="1" ht="22.5" customHeight="1">
      <c r="A5" s="108">
        <v>12.1</v>
      </c>
      <c r="B5" s="58" t="s">
        <v>10</v>
      </c>
      <c r="C5" s="35"/>
      <c r="D5" s="210"/>
      <c r="E5" s="35"/>
      <c r="F5" s="47"/>
    </row>
    <row r="6" spans="1:6" s="138" customFormat="1" ht="55.5" customHeight="1">
      <c r="A6" s="209"/>
      <c r="B6" s="45" t="s">
        <v>72</v>
      </c>
      <c r="C6" s="35"/>
      <c r="D6" s="210"/>
      <c r="E6" s="35"/>
      <c r="F6" s="47"/>
    </row>
    <row r="7" spans="1:6" s="138" customFormat="1" ht="57" customHeight="1">
      <c r="A7" s="209"/>
      <c r="B7" s="224" t="s">
        <v>253</v>
      </c>
      <c r="C7" s="35"/>
      <c r="D7" s="210"/>
      <c r="E7" s="35"/>
      <c r="F7" s="47"/>
    </row>
    <row r="8" spans="1:6" s="138" customFormat="1" ht="34.5" customHeight="1">
      <c r="A8" s="209"/>
      <c r="B8" s="224" t="s">
        <v>254</v>
      </c>
      <c r="C8" s="35"/>
      <c r="D8" s="210"/>
      <c r="E8" s="35"/>
      <c r="F8" s="47"/>
    </row>
    <row r="9" spans="1:6" s="138" customFormat="1" ht="39" customHeight="1">
      <c r="A9" s="209"/>
      <c r="B9" s="224" t="s">
        <v>255</v>
      </c>
      <c r="C9" s="35"/>
      <c r="D9" s="210"/>
      <c r="E9" s="35"/>
      <c r="F9" s="47"/>
    </row>
    <row r="10" spans="1:6" s="138" customFormat="1" ht="41.25" customHeight="1">
      <c r="A10" s="209"/>
      <c r="B10" s="45" t="s">
        <v>76</v>
      </c>
      <c r="C10" s="35"/>
      <c r="D10" s="210"/>
      <c r="E10" s="35"/>
      <c r="F10" s="47"/>
    </row>
    <row r="11" spans="1:6" s="138" customFormat="1" ht="39.75" customHeight="1">
      <c r="A11" s="209"/>
      <c r="B11" s="45" t="s">
        <v>256</v>
      </c>
      <c r="C11" s="35"/>
      <c r="D11" s="210"/>
      <c r="E11" s="35"/>
      <c r="F11" s="47"/>
    </row>
    <row r="12" spans="1:6" s="138" customFormat="1" ht="15" customHeight="1">
      <c r="A12" s="209"/>
      <c r="B12" s="45"/>
      <c r="C12" s="35"/>
      <c r="D12" s="210"/>
      <c r="E12" s="35"/>
      <c r="F12" s="47"/>
    </row>
    <row r="13" spans="1:6" s="138" customFormat="1" ht="25.5" customHeight="1">
      <c r="A13" s="108">
        <v>12.2</v>
      </c>
      <c r="B13" s="263" t="s">
        <v>340</v>
      </c>
      <c r="C13" s="35"/>
      <c r="D13" s="210"/>
      <c r="E13" s="35"/>
      <c r="F13" s="47"/>
    </row>
    <row r="14" spans="1:6" s="138" customFormat="1" ht="68.25" customHeight="1">
      <c r="A14" s="209"/>
      <c r="B14" s="224" t="s">
        <v>341</v>
      </c>
      <c r="C14" s="35"/>
      <c r="D14" s="210"/>
      <c r="E14" s="35"/>
      <c r="F14" s="47"/>
    </row>
    <row r="15" spans="1:6" s="100" customFormat="1" ht="20.100000000000001" customHeight="1">
      <c r="A15" s="108" t="s">
        <v>451</v>
      </c>
      <c r="B15" s="313" t="s">
        <v>25</v>
      </c>
      <c r="C15" s="34"/>
      <c r="D15" s="209"/>
      <c r="E15" s="34"/>
      <c r="F15" s="70"/>
    </row>
    <row r="16" spans="1:6" ht="20.100000000000001" customHeight="1">
      <c r="A16" s="164">
        <v>1</v>
      </c>
      <c r="B16" s="224" t="s">
        <v>458</v>
      </c>
      <c r="C16" s="35" t="s">
        <v>99</v>
      </c>
      <c r="D16" s="210">
        <v>13</v>
      </c>
      <c r="E16" s="327"/>
      <c r="F16" s="47">
        <f t="shared" ref="F16" si="0">+ROUND(D16*E16,2)</f>
        <v>0</v>
      </c>
    </row>
    <row r="17" spans="1:6" ht="20.100000000000001" customHeight="1">
      <c r="A17" s="164">
        <v>2</v>
      </c>
      <c r="B17" s="224" t="s">
        <v>454</v>
      </c>
      <c r="C17" s="35" t="s">
        <v>99</v>
      </c>
      <c r="D17" s="210">
        <v>9</v>
      </c>
      <c r="E17" s="327"/>
      <c r="F17" s="47">
        <f t="shared" ref="F17:F20" si="1">+ROUND(D17*E17,2)</f>
        <v>0</v>
      </c>
    </row>
    <row r="18" spans="1:6" ht="20.100000000000001" customHeight="1">
      <c r="A18" s="164">
        <v>3</v>
      </c>
      <c r="B18" s="224" t="s">
        <v>459</v>
      </c>
      <c r="C18" s="35" t="s">
        <v>99</v>
      </c>
      <c r="D18" s="210">
        <v>20</v>
      </c>
      <c r="E18" s="327"/>
      <c r="F18" s="47">
        <f t="shared" si="1"/>
        <v>0</v>
      </c>
    </row>
    <row r="19" spans="1:6" ht="20.100000000000001" customHeight="1">
      <c r="A19" s="164">
        <v>4</v>
      </c>
      <c r="B19" s="224" t="s">
        <v>457</v>
      </c>
      <c r="C19" s="35" t="s">
        <v>99</v>
      </c>
      <c r="D19" s="210">
        <v>8</v>
      </c>
      <c r="E19" s="327"/>
      <c r="F19" s="47">
        <f t="shared" si="1"/>
        <v>0</v>
      </c>
    </row>
    <row r="20" spans="1:6" ht="20.100000000000001" customHeight="1">
      <c r="A20" s="164">
        <v>5</v>
      </c>
      <c r="B20" s="224" t="s">
        <v>460</v>
      </c>
      <c r="C20" s="35" t="s">
        <v>99</v>
      </c>
      <c r="D20" s="210">
        <v>14</v>
      </c>
      <c r="E20" s="327"/>
      <c r="F20" s="47">
        <f t="shared" si="1"/>
        <v>0</v>
      </c>
    </row>
    <row r="21" spans="1:6" ht="20.100000000000001" customHeight="1">
      <c r="A21" s="164">
        <v>6</v>
      </c>
      <c r="B21" s="224" t="s">
        <v>455</v>
      </c>
      <c r="C21" s="35" t="s">
        <v>99</v>
      </c>
      <c r="D21" s="210">
        <v>16</v>
      </c>
      <c r="E21" s="327"/>
      <c r="F21" s="47">
        <f t="shared" ref="F21:F22" si="2">+ROUND(D21*E21,2)</f>
        <v>0</v>
      </c>
    </row>
    <row r="22" spans="1:6" ht="20.100000000000001" customHeight="1">
      <c r="A22" s="164">
        <v>7</v>
      </c>
      <c r="B22" s="224" t="s">
        <v>456</v>
      </c>
      <c r="C22" s="35" t="s">
        <v>99</v>
      </c>
      <c r="D22" s="210">
        <v>4</v>
      </c>
      <c r="E22" s="327"/>
      <c r="F22" s="47">
        <f t="shared" si="2"/>
        <v>0</v>
      </c>
    </row>
    <row r="23" spans="1:6" ht="20.100000000000001" customHeight="1">
      <c r="A23" s="108"/>
      <c r="B23" s="224"/>
      <c r="C23" s="35"/>
      <c r="D23" s="210"/>
      <c r="E23" s="35"/>
      <c r="F23" s="47"/>
    </row>
    <row r="24" spans="1:6" s="100" customFormat="1" ht="20.100000000000001" customHeight="1">
      <c r="A24" s="108" t="s">
        <v>452</v>
      </c>
      <c r="B24" s="313" t="s">
        <v>24</v>
      </c>
      <c r="C24" s="34"/>
      <c r="D24" s="209"/>
      <c r="E24" s="34"/>
      <c r="F24" s="70"/>
    </row>
    <row r="25" spans="1:6" ht="20.100000000000001" customHeight="1">
      <c r="A25" s="164">
        <v>1</v>
      </c>
      <c r="B25" s="224" t="s">
        <v>458</v>
      </c>
      <c r="C25" s="35" t="s">
        <v>99</v>
      </c>
      <c r="D25" s="210">
        <v>5</v>
      </c>
      <c r="E25" s="327"/>
      <c r="F25" s="47">
        <f t="shared" ref="F25:F30" si="3">+ROUND(D25*E25,2)</f>
        <v>0</v>
      </c>
    </row>
    <row r="26" spans="1:6" ht="20.100000000000001" customHeight="1">
      <c r="A26" s="164">
        <v>2</v>
      </c>
      <c r="B26" s="224" t="s">
        <v>454</v>
      </c>
      <c r="C26" s="35" t="s">
        <v>99</v>
      </c>
      <c r="D26" s="210">
        <v>10</v>
      </c>
      <c r="E26" s="327"/>
      <c r="F26" s="47">
        <f t="shared" si="3"/>
        <v>0</v>
      </c>
    </row>
    <row r="27" spans="1:6" ht="20.100000000000001" customHeight="1">
      <c r="A27" s="164">
        <v>3</v>
      </c>
      <c r="B27" s="224" t="s">
        <v>459</v>
      </c>
      <c r="C27" s="35" t="s">
        <v>99</v>
      </c>
      <c r="D27" s="210">
        <v>8</v>
      </c>
      <c r="E27" s="327"/>
      <c r="F27" s="47">
        <f t="shared" si="3"/>
        <v>0</v>
      </c>
    </row>
    <row r="28" spans="1:6" ht="20.100000000000001" customHeight="1">
      <c r="A28" s="164">
        <v>4</v>
      </c>
      <c r="B28" s="224" t="s">
        <v>460</v>
      </c>
      <c r="C28" s="35" t="s">
        <v>99</v>
      </c>
      <c r="D28" s="210">
        <v>16</v>
      </c>
      <c r="E28" s="327"/>
      <c r="F28" s="47">
        <f t="shared" si="3"/>
        <v>0</v>
      </c>
    </row>
    <row r="29" spans="1:6" ht="20.100000000000001" customHeight="1">
      <c r="A29" s="164">
        <v>5</v>
      </c>
      <c r="B29" s="224" t="s">
        <v>455</v>
      </c>
      <c r="C29" s="35" t="s">
        <v>99</v>
      </c>
      <c r="D29" s="210">
        <v>18</v>
      </c>
      <c r="E29" s="327"/>
      <c r="F29" s="47">
        <f t="shared" si="3"/>
        <v>0</v>
      </c>
    </row>
    <row r="30" spans="1:6" ht="20.100000000000001" customHeight="1">
      <c r="A30" s="164">
        <v>6</v>
      </c>
      <c r="B30" s="224" t="s">
        <v>456</v>
      </c>
      <c r="C30" s="35" t="s">
        <v>99</v>
      </c>
      <c r="D30" s="210">
        <v>7</v>
      </c>
      <c r="E30" s="327"/>
      <c r="F30" s="47">
        <f t="shared" si="3"/>
        <v>0</v>
      </c>
    </row>
    <row r="31" spans="1:6" ht="20.100000000000001" customHeight="1">
      <c r="A31" s="164">
        <v>7</v>
      </c>
      <c r="B31" s="224" t="s">
        <v>529</v>
      </c>
      <c r="C31" s="35" t="s">
        <v>99</v>
      </c>
      <c r="D31" s="210">
        <v>2</v>
      </c>
      <c r="E31" s="327"/>
      <c r="F31" s="47">
        <f t="shared" ref="F31" si="4">+ROUND(D31*E31,2)</f>
        <v>0</v>
      </c>
    </row>
    <row r="32" spans="1:6" ht="20.100000000000001" customHeight="1">
      <c r="A32" s="108"/>
      <c r="B32" s="224"/>
      <c r="C32" s="35"/>
      <c r="D32" s="210"/>
      <c r="E32" s="35"/>
      <c r="F32" s="47"/>
    </row>
    <row r="33" spans="1:6" ht="20.100000000000001" customHeight="1">
      <c r="A33" s="108"/>
      <c r="B33" s="224"/>
      <c r="C33" s="35"/>
      <c r="D33" s="210"/>
      <c r="E33" s="35"/>
      <c r="F33" s="47"/>
    </row>
    <row r="34" spans="1:6" ht="20.100000000000001" customHeight="1">
      <c r="A34" s="108"/>
      <c r="B34" s="224"/>
      <c r="C34" s="35"/>
      <c r="D34" s="210"/>
      <c r="E34" s="35"/>
      <c r="F34" s="47"/>
    </row>
    <row r="35" spans="1:6" ht="20.100000000000001" customHeight="1">
      <c r="A35" s="108"/>
      <c r="B35" s="224"/>
      <c r="C35" s="35"/>
      <c r="D35" s="210"/>
      <c r="E35" s="35"/>
      <c r="F35" s="47"/>
    </row>
    <row r="36" spans="1:6" ht="20.100000000000001" customHeight="1">
      <c r="A36" s="108"/>
      <c r="B36" s="224"/>
      <c r="C36" s="35"/>
      <c r="D36" s="210"/>
      <c r="E36" s="35"/>
      <c r="F36" s="47"/>
    </row>
    <row r="37" spans="1:6" ht="20.100000000000001" customHeight="1">
      <c r="A37" s="304"/>
      <c r="B37" s="314"/>
      <c r="C37" s="51"/>
      <c r="D37" s="244"/>
      <c r="E37" s="51"/>
      <c r="F37" s="87"/>
    </row>
    <row r="38" spans="1:6" ht="20.100000000000001" customHeight="1">
      <c r="A38" s="108"/>
      <c r="B38" s="224"/>
      <c r="C38" s="35"/>
      <c r="D38" s="210"/>
      <c r="E38" s="35"/>
      <c r="F38" s="47"/>
    </row>
    <row r="39" spans="1:6" s="100" customFormat="1" ht="20.100000000000001" customHeight="1">
      <c r="A39" s="108" t="s">
        <v>453</v>
      </c>
      <c r="B39" s="313" t="s">
        <v>34</v>
      </c>
      <c r="C39" s="34"/>
      <c r="D39" s="209"/>
      <c r="E39" s="34"/>
      <c r="F39" s="70"/>
    </row>
    <row r="40" spans="1:6" ht="20.100000000000001" customHeight="1">
      <c r="A40" s="164">
        <v>1</v>
      </c>
      <c r="B40" s="224" t="s">
        <v>459</v>
      </c>
      <c r="C40" s="35" t="s">
        <v>99</v>
      </c>
      <c r="D40" s="210">
        <v>9</v>
      </c>
      <c r="E40" s="327"/>
      <c r="F40" s="47">
        <f t="shared" ref="F40:F44" si="5">+ROUND(D40*E40,2)</f>
        <v>0</v>
      </c>
    </row>
    <row r="41" spans="1:6" ht="20.100000000000001" customHeight="1">
      <c r="A41" s="164">
        <v>2</v>
      </c>
      <c r="B41" s="224" t="s">
        <v>457</v>
      </c>
      <c r="C41" s="35" t="s">
        <v>99</v>
      </c>
      <c r="D41" s="210">
        <v>1</v>
      </c>
      <c r="E41" s="327"/>
      <c r="F41" s="47">
        <f t="shared" ref="F41" si="6">+ROUND(D41*E41,2)</f>
        <v>0</v>
      </c>
    </row>
    <row r="42" spans="1:6" ht="20.100000000000001" customHeight="1">
      <c r="A42" s="164">
        <v>3</v>
      </c>
      <c r="B42" s="224" t="s">
        <v>455</v>
      </c>
      <c r="C42" s="35" t="s">
        <v>99</v>
      </c>
      <c r="D42" s="210">
        <v>14</v>
      </c>
      <c r="E42" s="327"/>
      <c r="F42" s="47">
        <f t="shared" si="5"/>
        <v>0</v>
      </c>
    </row>
    <row r="43" spans="1:6" ht="20.100000000000001" customHeight="1">
      <c r="A43" s="164">
        <v>4</v>
      </c>
      <c r="B43" s="224" t="s">
        <v>456</v>
      </c>
      <c r="C43" s="35" t="s">
        <v>99</v>
      </c>
      <c r="D43" s="210">
        <v>6</v>
      </c>
      <c r="E43" s="327"/>
      <c r="F43" s="47">
        <f t="shared" si="5"/>
        <v>0</v>
      </c>
    </row>
    <row r="44" spans="1:6" s="138" customFormat="1" ht="20.100000000000001" customHeight="1">
      <c r="A44" s="164">
        <v>5</v>
      </c>
      <c r="B44" s="224" t="s">
        <v>529</v>
      </c>
      <c r="C44" s="35" t="s">
        <v>99</v>
      </c>
      <c r="D44" s="210">
        <v>5</v>
      </c>
      <c r="E44" s="327"/>
      <c r="F44" s="47">
        <f t="shared" si="5"/>
        <v>0</v>
      </c>
    </row>
    <row r="45" spans="1:6" s="138" customFormat="1" ht="20.100000000000001" customHeight="1">
      <c r="A45" s="209"/>
      <c r="B45" s="224"/>
      <c r="C45" s="35"/>
      <c r="D45" s="210"/>
      <c r="E45" s="35"/>
      <c r="F45" s="47"/>
    </row>
    <row r="46" spans="1:6" s="138" customFormat="1" ht="25.5" customHeight="1">
      <c r="A46" s="108">
        <v>12.3</v>
      </c>
      <c r="B46" s="263" t="s">
        <v>342</v>
      </c>
      <c r="C46" s="35"/>
      <c r="D46" s="210"/>
      <c r="E46" s="35"/>
      <c r="F46" s="47"/>
    </row>
    <row r="47" spans="1:6" s="138" customFormat="1" ht="76.5" customHeight="1">
      <c r="A47" s="137"/>
      <c r="B47" s="224" t="s">
        <v>343</v>
      </c>
      <c r="C47" s="218"/>
      <c r="D47" s="35"/>
      <c r="E47" s="35"/>
      <c r="F47" s="47"/>
    </row>
    <row r="48" spans="1:6" ht="20.100000000000001" customHeight="1">
      <c r="A48" s="108" t="s">
        <v>461</v>
      </c>
      <c r="B48" s="313" t="s">
        <v>25</v>
      </c>
      <c r="C48" s="35"/>
      <c r="D48" s="210"/>
      <c r="E48" s="35"/>
      <c r="F48" s="47"/>
    </row>
    <row r="49" spans="1:6" ht="20.100000000000001" customHeight="1">
      <c r="A49" s="164">
        <v>1</v>
      </c>
      <c r="B49" s="224" t="s">
        <v>459</v>
      </c>
      <c r="C49" s="35" t="s">
        <v>99</v>
      </c>
      <c r="D49" s="210">
        <v>1</v>
      </c>
      <c r="E49" s="327"/>
      <c r="F49" s="47">
        <f t="shared" ref="F49:F50" si="7">+ROUND(D49*E49,2)</f>
        <v>0</v>
      </c>
    </row>
    <row r="50" spans="1:6" ht="20.100000000000001" customHeight="1">
      <c r="A50" s="164">
        <v>2</v>
      </c>
      <c r="B50" s="224" t="s">
        <v>460</v>
      </c>
      <c r="C50" s="35" t="s">
        <v>99</v>
      </c>
      <c r="D50" s="210">
        <v>2</v>
      </c>
      <c r="E50" s="327"/>
      <c r="F50" s="47">
        <f t="shared" si="7"/>
        <v>0</v>
      </c>
    </row>
    <row r="51" spans="1:6" ht="20.100000000000001" customHeight="1">
      <c r="A51" s="137"/>
      <c r="B51" s="224"/>
      <c r="C51" s="35"/>
      <c r="D51" s="210"/>
      <c r="E51" s="327"/>
      <c r="F51" s="47"/>
    </row>
    <row r="52" spans="1:6" ht="20.100000000000001" customHeight="1">
      <c r="A52" s="108" t="s">
        <v>533</v>
      </c>
      <c r="B52" s="313" t="s">
        <v>34</v>
      </c>
      <c r="C52" s="35"/>
      <c r="D52" s="210"/>
      <c r="E52" s="327"/>
      <c r="F52" s="47"/>
    </row>
    <row r="53" spans="1:6" ht="20.100000000000001" customHeight="1">
      <c r="A53" s="164">
        <v>1</v>
      </c>
      <c r="B53" s="224" t="s">
        <v>546</v>
      </c>
      <c r="C53" s="35" t="s">
        <v>99</v>
      </c>
      <c r="D53" s="210">
        <v>2</v>
      </c>
      <c r="E53" s="327"/>
      <c r="F53" s="47">
        <f t="shared" ref="F53" si="8">+ROUND(D53*E53,2)</f>
        <v>0</v>
      </c>
    </row>
    <row r="54" spans="1:6" ht="20.100000000000001" customHeight="1">
      <c r="A54" s="108"/>
      <c r="B54" s="224"/>
      <c r="C54" s="35"/>
      <c r="D54" s="210"/>
      <c r="E54" s="35"/>
      <c r="F54" s="47"/>
    </row>
    <row r="55" spans="1:6" s="138" customFormat="1" ht="25.5" customHeight="1">
      <c r="A55" s="108">
        <v>12.4</v>
      </c>
      <c r="B55" s="263" t="s">
        <v>346</v>
      </c>
      <c r="C55" s="35"/>
      <c r="D55" s="210"/>
      <c r="E55" s="35"/>
      <c r="F55" s="47"/>
    </row>
    <row r="56" spans="1:6" s="138" customFormat="1" ht="55.5" customHeight="1">
      <c r="A56" s="137"/>
      <c r="B56" s="315" t="s">
        <v>347</v>
      </c>
      <c r="C56" s="35"/>
      <c r="D56" s="210"/>
      <c r="E56" s="35"/>
      <c r="F56" s="47"/>
    </row>
    <row r="57" spans="1:6" s="138" customFormat="1" ht="20.100000000000001" customHeight="1">
      <c r="A57" s="164">
        <v>1</v>
      </c>
      <c r="B57" s="315" t="s">
        <v>462</v>
      </c>
      <c r="C57" s="35" t="s">
        <v>99</v>
      </c>
      <c r="D57" s="210">
        <v>1</v>
      </c>
      <c r="E57" s="327"/>
      <c r="F57" s="47">
        <f t="shared" ref="F57:F59" si="9">+ROUND(D57*E57,2)</f>
        <v>0</v>
      </c>
    </row>
    <row r="58" spans="1:6" s="138" customFormat="1" ht="20.100000000000001" customHeight="1">
      <c r="A58" s="164">
        <v>2</v>
      </c>
      <c r="B58" s="315" t="s">
        <v>463</v>
      </c>
      <c r="C58" s="35" t="s">
        <v>99</v>
      </c>
      <c r="D58" s="210">
        <v>1</v>
      </c>
      <c r="E58" s="327"/>
      <c r="F58" s="47">
        <f t="shared" si="9"/>
        <v>0</v>
      </c>
    </row>
    <row r="59" spans="1:6" s="138" customFormat="1" ht="20.100000000000001" customHeight="1">
      <c r="A59" s="164">
        <v>3</v>
      </c>
      <c r="B59" s="315" t="s">
        <v>464</v>
      </c>
      <c r="C59" s="35" t="s">
        <v>99</v>
      </c>
      <c r="D59" s="210">
        <v>1</v>
      </c>
      <c r="E59" s="327"/>
      <c r="F59" s="47">
        <f t="shared" si="9"/>
        <v>0</v>
      </c>
    </row>
    <row r="60" spans="1:6" s="138" customFormat="1" ht="20.100000000000001" customHeight="1">
      <c r="A60" s="164">
        <v>4</v>
      </c>
      <c r="B60" s="315" t="s">
        <v>527</v>
      </c>
      <c r="C60" s="35" t="s">
        <v>99</v>
      </c>
      <c r="D60" s="210">
        <v>1</v>
      </c>
      <c r="E60" s="327"/>
      <c r="F60" s="47">
        <f t="shared" ref="F60:F61" si="10">+ROUND(D60*E60,2)</f>
        <v>0</v>
      </c>
    </row>
    <row r="61" spans="1:6" s="138" customFormat="1" ht="20.100000000000001" customHeight="1">
      <c r="A61" s="164">
        <v>5</v>
      </c>
      <c r="B61" s="315" t="s">
        <v>528</v>
      </c>
      <c r="C61" s="35" t="s">
        <v>99</v>
      </c>
      <c r="D61" s="210">
        <v>1</v>
      </c>
      <c r="E61" s="327"/>
      <c r="F61" s="47">
        <f t="shared" si="10"/>
        <v>0</v>
      </c>
    </row>
    <row r="62" spans="1:6" s="138" customFormat="1" ht="20.100000000000001" customHeight="1">
      <c r="A62" s="164">
        <v>6</v>
      </c>
      <c r="B62" s="315" t="s">
        <v>531</v>
      </c>
      <c r="C62" s="35" t="s">
        <v>99</v>
      </c>
      <c r="D62" s="210">
        <v>1</v>
      </c>
      <c r="E62" s="327"/>
      <c r="F62" s="47">
        <f t="shared" ref="F62:F63" si="11">+ROUND(D62*E62,2)</f>
        <v>0</v>
      </c>
    </row>
    <row r="63" spans="1:6" s="138" customFormat="1" ht="20.100000000000001" customHeight="1">
      <c r="A63" s="164">
        <v>7</v>
      </c>
      <c r="B63" s="315" t="s">
        <v>532</v>
      </c>
      <c r="C63" s="35" t="s">
        <v>99</v>
      </c>
      <c r="D63" s="210">
        <v>1</v>
      </c>
      <c r="E63" s="327"/>
      <c r="F63" s="47">
        <f t="shared" si="11"/>
        <v>0</v>
      </c>
    </row>
    <row r="64" spans="1:6" s="138" customFormat="1" ht="20.100000000000001" customHeight="1">
      <c r="A64" s="137"/>
      <c r="B64" s="316"/>
      <c r="C64" s="218"/>
      <c r="D64" s="35"/>
      <c r="E64" s="35"/>
      <c r="F64" s="47"/>
    </row>
    <row r="65" spans="1:6" ht="20.100000000000001" customHeight="1">
      <c r="A65" s="108">
        <v>12.5</v>
      </c>
      <c r="B65" s="317" t="s">
        <v>479</v>
      </c>
      <c r="C65" s="35"/>
      <c r="D65" s="72"/>
      <c r="E65" s="47"/>
      <c r="F65" s="47"/>
    </row>
    <row r="66" spans="1:6" ht="60" customHeight="1">
      <c r="A66" s="104"/>
      <c r="B66" s="315" t="s">
        <v>348</v>
      </c>
      <c r="C66" s="35"/>
      <c r="D66" s="72"/>
      <c r="E66" s="47"/>
      <c r="F66" s="47"/>
    </row>
    <row r="67" spans="1:6" ht="20.100000000000001" customHeight="1">
      <c r="A67" s="108" t="s">
        <v>470</v>
      </c>
      <c r="B67" s="313" t="s">
        <v>25</v>
      </c>
      <c r="C67" s="35"/>
      <c r="D67" s="210"/>
      <c r="E67" s="35"/>
      <c r="F67" s="47"/>
    </row>
    <row r="68" spans="1:6" ht="20.100000000000001" customHeight="1">
      <c r="A68" s="164">
        <v>1</v>
      </c>
      <c r="B68" s="224" t="s">
        <v>473</v>
      </c>
      <c r="C68" s="35" t="s">
        <v>99</v>
      </c>
      <c r="D68" s="210">
        <v>2</v>
      </c>
      <c r="E68" s="327"/>
      <c r="F68" s="47">
        <f t="shared" ref="F68" si="12">+ROUND(D68*E68,2)</f>
        <v>0</v>
      </c>
    </row>
    <row r="69" spans="1:6" ht="20.100000000000001" customHeight="1">
      <c r="A69" s="164">
        <v>2</v>
      </c>
      <c r="B69" s="224" t="s">
        <v>474</v>
      </c>
      <c r="C69" s="35" t="s">
        <v>99</v>
      </c>
      <c r="D69" s="210">
        <v>3</v>
      </c>
      <c r="E69" s="327"/>
      <c r="F69" s="47">
        <f t="shared" ref="F69:F73" si="13">+ROUND(D69*E69,2)</f>
        <v>0</v>
      </c>
    </row>
    <row r="70" spans="1:6" ht="20.100000000000001" customHeight="1">
      <c r="A70" s="164">
        <v>3</v>
      </c>
      <c r="B70" s="224" t="s">
        <v>477</v>
      </c>
      <c r="C70" s="35" t="s">
        <v>99</v>
      </c>
      <c r="D70" s="210">
        <v>2</v>
      </c>
      <c r="E70" s="327"/>
      <c r="F70" s="47">
        <f t="shared" ref="F70:F71" si="14">+ROUND(D70*E70,2)</f>
        <v>0</v>
      </c>
    </row>
    <row r="71" spans="1:6" ht="20.100000000000001" customHeight="1">
      <c r="A71" s="164">
        <v>4</v>
      </c>
      <c r="B71" s="224" t="s">
        <v>478</v>
      </c>
      <c r="C71" s="35" t="s">
        <v>99</v>
      </c>
      <c r="D71" s="210">
        <v>1</v>
      </c>
      <c r="E71" s="327"/>
      <c r="F71" s="47">
        <f t="shared" si="14"/>
        <v>0</v>
      </c>
    </row>
    <row r="72" spans="1:6" ht="20.100000000000001" customHeight="1">
      <c r="A72" s="164">
        <v>5</v>
      </c>
      <c r="B72" s="224" t="s">
        <v>475</v>
      </c>
      <c r="C72" s="35" t="s">
        <v>99</v>
      </c>
      <c r="D72" s="210">
        <v>2</v>
      </c>
      <c r="E72" s="327"/>
      <c r="F72" s="47">
        <f t="shared" si="13"/>
        <v>0</v>
      </c>
    </row>
    <row r="73" spans="1:6" ht="20.100000000000001" customHeight="1">
      <c r="A73" s="164">
        <v>6</v>
      </c>
      <c r="B73" s="224" t="s">
        <v>476</v>
      </c>
      <c r="C73" s="35" t="s">
        <v>99</v>
      </c>
      <c r="D73" s="210">
        <v>1</v>
      </c>
      <c r="E73" s="327"/>
      <c r="F73" s="47">
        <f t="shared" si="13"/>
        <v>0</v>
      </c>
    </row>
    <row r="74" spans="1:6" ht="20.100000000000001" customHeight="1">
      <c r="A74" s="108"/>
      <c r="B74" s="224"/>
      <c r="C74" s="35"/>
      <c r="D74" s="210"/>
      <c r="E74" s="35"/>
      <c r="F74" s="47"/>
    </row>
    <row r="75" spans="1:6" ht="20.100000000000001" customHeight="1">
      <c r="A75" s="304"/>
      <c r="B75" s="314"/>
      <c r="C75" s="51"/>
      <c r="D75" s="244"/>
      <c r="E75" s="51"/>
      <c r="F75" s="87"/>
    </row>
    <row r="76" spans="1:6" ht="20.100000000000001" customHeight="1">
      <c r="A76" s="108"/>
      <c r="B76" s="224"/>
      <c r="C76" s="35"/>
      <c r="D76" s="210"/>
      <c r="E76" s="35"/>
      <c r="F76" s="47"/>
    </row>
    <row r="77" spans="1:6" ht="20.100000000000001" customHeight="1">
      <c r="A77" s="108" t="s">
        <v>471</v>
      </c>
      <c r="B77" s="318" t="s">
        <v>24</v>
      </c>
      <c r="C77" s="35"/>
      <c r="D77" s="210"/>
      <c r="E77" s="35"/>
      <c r="F77" s="47"/>
    </row>
    <row r="78" spans="1:6" ht="20.100000000000001" customHeight="1">
      <c r="A78" s="164">
        <v>1</v>
      </c>
      <c r="B78" s="224" t="s">
        <v>473</v>
      </c>
      <c r="C78" s="35" t="s">
        <v>99</v>
      </c>
      <c r="D78" s="210">
        <v>2</v>
      </c>
      <c r="E78" s="327"/>
      <c r="F78" s="47">
        <f t="shared" ref="F78:F81" si="15">+ROUND(D78*E78,2)</f>
        <v>0</v>
      </c>
    </row>
    <row r="79" spans="1:6" ht="20.100000000000001" customHeight="1">
      <c r="A79" s="164">
        <v>2</v>
      </c>
      <c r="B79" s="224" t="s">
        <v>474</v>
      </c>
      <c r="C79" s="35" t="s">
        <v>99</v>
      </c>
      <c r="D79" s="210">
        <v>2</v>
      </c>
      <c r="E79" s="327"/>
      <c r="F79" s="47">
        <f t="shared" si="15"/>
        <v>0</v>
      </c>
    </row>
    <row r="80" spans="1:6" ht="20.100000000000001" customHeight="1">
      <c r="A80" s="164">
        <v>3</v>
      </c>
      <c r="B80" s="224" t="s">
        <v>478</v>
      </c>
      <c r="C80" s="35" t="s">
        <v>99</v>
      </c>
      <c r="D80" s="210">
        <v>1</v>
      </c>
      <c r="E80" s="327"/>
      <c r="F80" s="47">
        <f t="shared" si="15"/>
        <v>0</v>
      </c>
    </row>
    <row r="81" spans="1:6" ht="20.100000000000001" customHeight="1">
      <c r="A81" s="164">
        <v>4</v>
      </c>
      <c r="B81" s="224" t="s">
        <v>530</v>
      </c>
      <c r="C81" s="35" t="s">
        <v>99</v>
      </c>
      <c r="D81" s="210">
        <v>1</v>
      </c>
      <c r="E81" s="327"/>
      <c r="F81" s="47">
        <f t="shared" si="15"/>
        <v>0</v>
      </c>
    </row>
    <row r="82" spans="1:6" ht="20.100000000000001" customHeight="1">
      <c r="A82" s="108"/>
      <c r="B82" s="224"/>
      <c r="C82" s="35"/>
      <c r="D82" s="210"/>
      <c r="E82" s="35"/>
      <c r="F82" s="47"/>
    </row>
    <row r="83" spans="1:6" ht="20.100000000000001" customHeight="1">
      <c r="A83" s="108" t="s">
        <v>472</v>
      </c>
      <c r="B83" s="318" t="s">
        <v>34</v>
      </c>
      <c r="C83" s="35"/>
      <c r="D83" s="210"/>
      <c r="E83" s="35"/>
      <c r="F83" s="47"/>
    </row>
    <row r="84" spans="1:6" ht="20.100000000000001" customHeight="1">
      <c r="A84" s="164">
        <v>1</v>
      </c>
      <c r="B84" s="224" t="s">
        <v>473</v>
      </c>
      <c r="C84" s="35" t="s">
        <v>99</v>
      </c>
      <c r="D84" s="210">
        <v>1</v>
      </c>
      <c r="E84" s="35"/>
      <c r="F84" s="47">
        <f t="shared" ref="F84:F88" si="16">+ROUND(D84*E84,2)</f>
        <v>0</v>
      </c>
    </row>
    <row r="85" spans="1:6" ht="20.100000000000001" customHeight="1">
      <c r="A85" s="164">
        <v>2</v>
      </c>
      <c r="B85" s="224" t="s">
        <v>477</v>
      </c>
      <c r="C85" s="35" t="s">
        <v>99</v>
      </c>
      <c r="D85" s="210">
        <v>1</v>
      </c>
      <c r="E85" s="35"/>
      <c r="F85" s="47">
        <f t="shared" si="16"/>
        <v>0</v>
      </c>
    </row>
    <row r="86" spans="1:6" ht="20.100000000000001" customHeight="1">
      <c r="A86" s="164">
        <v>3</v>
      </c>
      <c r="B86" s="224" t="s">
        <v>478</v>
      </c>
      <c r="C86" s="35" t="s">
        <v>99</v>
      </c>
      <c r="D86" s="210">
        <v>1</v>
      </c>
      <c r="E86" s="35"/>
      <c r="F86" s="47">
        <f t="shared" si="16"/>
        <v>0</v>
      </c>
    </row>
    <row r="87" spans="1:6" ht="20.100000000000001" customHeight="1">
      <c r="A87" s="164">
        <v>4</v>
      </c>
      <c r="B87" s="224" t="s">
        <v>475</v>
      </c>
      <c r="C87" s="35" t="s">
        <v>99</v>
      </c>
      <c r="D87" s="210">
        <v>1</v>
      </c>
      <c r="E87" s="35"/>
      <c r="F87" s="47">
        <f t="shared" si="16"/>
        <v>0</v>
      </c>
    </row>
    <row r="88" spans="1:6" ht="20.100000000000001" customHeight="1">
      <c r="A88" s="164">
        <v>5</v>
      </c>
      <c r="B88" s="224" t="s">
        <v>534</v>
      </c>
      <c r="C88" s="35" t="s">
        <v>99</v>
      </c>
      <c r="D88" s="210">
        <v>1</v>
      </c>
      <c r="E88" s="35"/>
      <c r="F88" s="47">
        <f t="shared" si="16"/>
        <v>0</v>
      </c>
    </row>
    <row r="89" spans="1:6" ht="20.100000000000001" customHeight="1">
      <c r="A89" s="137"/>
      <c r="B89" s="319"/>
      <c r="C89" s="35"/>
      <c r="D89" s="72"/>
      <c r="E89" s="47"/>
      <c r="F89" s="47"/>
    </row>
    <row r="90" spans="1:6" ht="20.100000000000001" customHeight="1">
      <c r="A90" s="108">
        <v>12.6</v>
      </c>
      <c r="B90" s="317" t="s">
        <v>480</v>
      </c>
      <c r="C90" s="35"/>
      <c r="D90" s="72"/>
      <c r="E90" s="47"/>
      <c r="F90" s="47"/>
    </row>
    <row r="91" spans="1:6" ht="58.5" customHeight="1">
      <c r="A91" s="108"/>
      <c r="B91" s="315" t="s">
        <v>348</v>
      </c>
      <c r="C91" s="35"/>
      <c r="D91" s="72"/>
      <c r="E91" s="47"/>
      <c r="F91" s="47"/>
    </row>
    <row r="92" spans="1:6" s="100" customFormat="1" ht="20.100000000000001" customHeight="1">
      <c r="A92" s="108" t="s">
        <v>481</v>
      </c>
      <c r="B92" s="313" t="s">
        <v>25</v>
      </c>
      <c r="C92" s="35"/>
      <c r="D92" s="210"/>
      <c r="E92" s="35"/>
      <c r="F92" s="47"/>
    </row>
    <row r="93" spans="1:6" s="100" customFormat="1" ht="20.100000000000001" customHeight="1">
      <c r="A93" s="164">
        <v>1</v>
      </c>
      <c r="B93" s="224" t="s">
        <v>482</v>
      </c>
      <c r="C93" s="35" t="s">
        <v>99</v>
      </c>
      <c r="D93" s="210">
        <v>2</v>
      </c>
      <c r="E93" s="35"/>
      <c r="F93" s="47">
        <f t="shared" ref="F93" si="17">+ROUND(D93*E93,2)</f>
        <v>0</v>
      </c>
    </row>
    <row r="94" spans="1:6" s="100" customFormat="1" ht="20.100000000000001" customHeight="1">
      <c r="A94" s="164">
        <v>2</v>
      </c>
      <c r="B94" s="224" t="s">
        <v>483</v>
      </c>
      <c r="C94" s="35" t="s">
        <v>99</v>
      </c>
      <c r="D94" s="210">
        <v>1</v>
      </c>
      <c r="E94" s="35"/>
      <c r="F94" s="47">
        <f t="shared" ref="F94:F95" si="18">+ROUND(D94*E94,2)</f>
        <v>0</v>
      </c>
    </row>
    <row r="95" spans="1:6" s="100" customFormat="1" ht="20.100000000000001" customHeight="1">
      <c r="A95" s="164">
        <v>3</v>
      </c>
      <c r="B95" s="224" t="s">
        <v>475</v>
      </c>
      <c r="C95" s="35" t="s">
        <v>99</v>
      </c>
      <c r="D95" s="210">
        <v>2</v>
      </c>
      <c r="E95" s="35"/>
      <c r="F95" s="47">
        <f t="shared" si="18"/>
        <v>0</v>
      </c>
    </row>
    <row r="96" spans="1:6" s="100" customFormat="1" ht="20.100000000000001" customHeight="1">
      <c r="A96" s="137"/>
      <c r="B96" s="224"/>
      <c r="C96" s="35"/>
      <c r="D96" s="210"/>
      <c r="E96" s="35"/>
      <c r="F96" s="47"/>
    </row>
    <row r="97" spans="1:7" ht="20.100000000000001" customHeight="1">
      <c r="A97" s="108">
        <v>12.7</v>
      </c>
      <c r="B97" s="320" t="s">
        <v>547</v>
      </c>
      <c r="C97" s="35"/>
      <c r="D97" s="72"/>
      <c r="E97" s="47"/>
      <c r="F97" s="47"/>
      <c r="G97" s="103"/>
    </row>
    <row r="98" spans="1:7" ht="58.5" customHeight="1">
      <c r="A98" s="104"/>
      <c r="B98" s="224" t="s">
        <v>344</v>
      </c>
      <c r="C98" s="35"/>
      <c r="D98" s="72"/>
      <c r="E98" s="47"/>
      <c r="F98" s="47"/>
      <c r="G98" s="103"/>
    </row>
    <row r="99" spans="1:7" s="100" customFormat="1" ht="20.100000000000001" customHeight="1">
      <c r="A99" s="137"/>
      <c r="B99" s="224"/>
      <c r="C99" s="35"/>
      <c r="D99" s="210"/>
      <c r="E99" s="35"/>
      <c r="F99" s="47"/>
    </row>
    <row r="100" spans="1:7" s="100" customFormat="1" ht="20.100000000000001" customHeight="1">
      <c r="A100" s="108" t="s">
        <v>537</v>
      </c>
      <c r="B100" s="313" t="s">
        <v>25</v>
      </c>
      <c r="C100" s="35"/>
      <c r="D100" s="210"/>
      <c r="E100" s="35"/>
      <c r="F100" s="47"/>
    </row>
    <row r="101" spans="1:7" s="100" customFormat="1" ht="20.100000000000001" customHeight="1">
      <c r="A101" s="164">
        <v>1</v>
      </c>
      <c r="B101" s="224" t="s">
        <v>508</v>
      </c>
      <c r="C101" s="35" t="s">
        <v>9</v>
      </c>
      <c r="D101" s="210">
        <f>42+129</f>
        <v>171</v>
      </c>
      <c r="E101" s="327"/>
      <c r="F101" s="47">
        <f t="shared" ref="F101" si="19">+ROUND(D101*E101,2)</f>
        <v>0</v>
      </c>
    </row>
    <row r="102" spans="1:7" s="100" customFormat="1" ht="20.100000000000001" customHeight="1">
      <c r="A102" s="164">
        <v>2</v>
      </c>
      <c r="B102" s="224" t="s">
        <v>509</v>
      </c>
      <c r="C102" s="35" t="s">
        <v>9</v>
      </c>
      <c r="D102" s="210">
        <f>67+103</f>
        <v>170</v>
      </c>
      <c r="E102" s="327"/>
      <c r="F102" s="47">
        <f t="shared" ref="F102:F104" si="20">+ROUND(D102*E102,2)</f>
        <v>0</v>
      </c>
    </row>
    <row r="103" spans="1:7" s="100" customFormat="1" ht="20.100000000000001" customHeight="1">
      <c r="A103" s="164">
        <v>3</v>
      </c>
      <c r="B103" s="224" t="s">
        <v>510</v>
      </c>
      <c r="C103" s="35" t="s">
        <v>9</v>
      </c>
      <c r="D103" s="210">
        <v>81</v>
      </c>
      <c r="E103" s="327"/>
      <c r="F103" s="47">
        <f t="shared" si="20"/>
        <v>0</v>
      </c>
    </row>
    <row r="104" spans="1:7" s="100" customFormat="1" ht="20.100000000000001" customHeight="1">
      <c r="A104" s="164">
        <v>4</v>
      </c>
      <c r="B104" s="224" t="s">
        <v>511</v>
      </c>
      <c r="C104" s="35" t="s">
        <v>9</v>
      </c>
      <c r="D104" s="210">
        <v>16</v>
      </c>
      <c r="E104" s="327"/>
      <c r="F104" s="47">
        <f t="shared" si="20"/>
        <v>0</v>
      </c>
    </row>
    <row r="105" spans="1:7" s="100" customFormat="1" ht="20.100000000000001" customHeight="1">
      <c r="A105" s="137"/>
      <c r="B105" s="224"/>
      <c r="C105" s="35"/>
      <c r="D105" s="210"/>
      <c r="E105" s="35"/>
      <c r="F105" s="47"/>
    </row>
    <row r="106" spans="1:7" ht="20.100000000000001" customHeight="1">
      <c r="A106" s="108" t="s">
        <v>538</v>
      </c>
      <c r="B106" s="318" t="s">
        <v>24</v>
      </c>
      <c r="C106" s="35"/>
      <c r="D106" s="210"/>
      <c r="E106" s="35"/>
      <c r="F106" s="47"/>
    </row>
    <row r="107" spans="1:7" ht="20.100000000000001" customHeight="1">
      <c r="A107" s="164">
        <v>1</v>
      </c>
      <c r="B107" s="224" t="s">
        <v>508</v>
      </c>
      <c r="C107" s="35" t="s">
        <v>9</v>
      </c>
      <c r="D107" s="210">
        <v>152</v>
      </c>
      <c r="E107" s="327"/>
      <c r="F107" s="47">
        <f t="shared" ref="F107:F110" si="21">+ROUND(D107*E107,2)</f>
        <v>0</v>
      </c>
    </row>
    <row r="108" spans="1:7" ht="20.100000000000001" customHeight="1">
      <c r="A108" s="164">
        <v>2</v>
      </c>
      <c r="B108" s="224" t="s">
        <v>509</v>
      </c>
      <c r="C108" s="35" t="s">
        <v>9</v>
      </c>
      <c r="D108" s="210">
        <v>150</v>
      </c>
      <c r="E108" s="327"/>
      <c r="F108" s="47">
        <f t="shared" si="21"/>
        <v>0</v>
      </c>
    </row>
    <row r="109" spans="1:7" ht="20.100000000000001" customHeight="1">
      <c r="A109" s="164">
        <v>3</v>
      </c>
      <c r="B109" s="224" t="s">
        <v>510</v>
      </c>
      <c r="C109" s="35" t="s">
        <v>9</v>
      </c>
      <c r="D109" s="210">
        <v>75</v>
      </c>
      <c r="E109" s="327"/>
      <c r="F109" s="47">
        <f t="shared" si="21"/>
        <v>0</v>
      </c>
    </row>
    <row r="110" spans="1:7" ht="20.100000000000001" customHeight="1">
      <c r="A110" s="164">
        <v>4</v>
      </c>
      <c r="B110" s="224" t="s">
        <v>511</v>
      </c>
      <c r="C110" s="35" t="s">
        <v>9</v>
      </c>
      <c r="D110" s="210">
        <v>24</v>
      </c>
      <c r="E110" s="327"/>
      <c r="F110" s="47">
        <f t="shared" si="21"/>
        <v>0</v>
      </c>
    </row>
    <row r="111" spans="1:7" ht="20.100000000000001" customHeight="1">
      <c r="A111" s="137"/>
      <c r="B111" s="319"/>
      <c r="C111" s="35"/>
      <c r="D111" s="210"/>
      <c r="E111" s="35"/>
      <c r="F111" s="47"/>
    </row>
    <row r="112" spans="1:7" ht="20.100000000000001" customHeight="1">
      <c r="A112" s="108" t="s">
        <v>539</v>
      </c>
      <c r="B112" s="318" t="s">
        <v>34</v>
      </c>
      <c r="C112" s="35"/>
      <c r="D112" s="210"/>
      <c r="E112" s="35"/>
      <c r="F112" s="47"/>
    </row>
    <row r="113" spans="1:7" ht="20.100000000000001" customHeight="1">
      <c r="A113" s="164">
        <v>1</v>
      </c>
      <c r="B113" s="224" t="s">
        <v>508</v>
      </c>
      <c r="C113" s="35" t="s">
        <v>9</v>
      </c>
      <c r="D113" s="210">
        <v>96</v>
      </c>
      <c r="E113" s="327"/>
      <c r="F113" s="47">
        <f t="shared" ref="F113:F116" si="22">+ROUND(D113*E113,2)</f>
        <v>0</v>
      </c>
    </row>
    <row r="114" spans="1:7" ht="20.100000000000001" customHeight="1">
      <c r="A114" s="164">
        <v>2</v>
      </c>
      <c r="B114" s="224" t="s">
        <v>509</v>
      </c>
      <c r="C114" s="35" t="s">
        <v>9</v>
      </c>
      <c r="D114" s="210">
        <v>93</v>
      </c>
      <c r="E114" s="327"/>
      <c r="F114" s="47">
        <f t="shared" si="22"/>
        <v>0</v>
      </c>
    </row>
    <row r="115" spans="1:7" ht="20.100000000000001" customHeight="1">
      <c r="A115" s="164">
        <v>3</v>
      </c>
      <c r="B115" s="224" t="s">
        <v>510</v>
      </c>
      <c r="C115" s="35" t="s">
        <v>9</v>
      </c>
      <c r="D115" s="210">
        <v>46</v>
      </c>
      <c r="E115" s="327"/>
      <c r="F115" s="47">
        <f t="shared" si="22"/>
        <v>0</v>
      </c>
    </row>
    <row r="116" spans="1:7" ht="20.100000000000001" customHeight="1">
      <c r="A116" s="164">
        <v>4</v>
      </c>
      <c r="B116" s="224" t="s">
        <v>511</v>
      </c>
      <c r="C116" s="35" t="s">
        <v>9</v>
      </c>
      <c r="D116" s="210">
        <v>50</v>
      </c>
      <c r="E116" s="327"/>
      <c r="F116" s="47">
        <f t="shared" si="22"/>
        <v>0</v>
      </c>
    </row>
    <row r="117" spans="1:7" ht="20.100000000000001" customHeight="1">
      <c r="A117" s="208"/>
      <c r="B117" s="314"/>
      <c r="C117" s="51"/>
      <c r="D117" s="244"/>
      <c r="E117" s="51"/>
      <c r="F117" s="87"/>
    </row>
    <row r="118" spans="1:7" ht="20.100000000000001" customHeight="1">
      <c r="A118" s="409"/>
      <c r="B118" s="410"/>
      <c r="C118" s="30"/>
      <c r="D118" s="311"/>
      <c r="E118" s="30"/>
      <c r="F118" s="69"/>
    </row>
    <row r="119" spans="1:7" ht="20.100000000000001" customHeight="1">
      <c r="A119" s="108">
        <v>12.8</v>
      </c>
      <c r="B119" s="320" t="s">
        <v>536</v>
      </c>
      <c r="C119" s="35"/>
      <c r="D119" s="72"/>
      <c r="E119" s="47"/>
      <c r="F119" s="47"/>
      <c r="G119" s="103"/>
    </row>
    <row r="120" spans="1:7" ht="59.25" customHeight="1">
      <c r="A120" s="137"/>
      <c r="B120" s="224" t="s">
        <v>344</v>
      </c>
      <c r="C120" s="35"/>
      <c r="D120" s="210"/>
      <c r="E120" s="35"/>
      <c r="F120" s="47"/>
    </row>
    <row r="121" spans="1:7" s="100" customFormat="1" ht="20.100000000000001" customHeight="1">
      <c r="A121" s="209" t="s">
        <v>505</v>
      </c>
      <c r="B121" s="313" t="s">
        <v>25</v>
      </c>
      <c r="C121" s="35"/>
      <c r="D121" s="210"/>
      <c r="E121" s="35"/>
      <c r="F121" s="47"/>
    </row>
    <row r="122" spans="1:7" s="100" customFormat="1" ht="20.100000000000001" customHeight="1">
      <c r="A122" s="164">
        <v>1</v>
      </c>
      <c r="B122" s="224" t="s">
        <v>519</v>
      </c>
      <c r="C122" s="35" t="s">
        <v>9</v>
      </c>
      <c r="D122" s="210">
        <v>20</v>
      </c>
      <c r="E122" s="327"/>
      <c r="F122" s="47">
        <f t="shared" ref="F122:F131" si="23">+ROUND(D122*E122,2)</f>
        <v>0</v>
      </c>
    </row>
    <row r="123" spans="1:7" s="100" customFormat="1" ht="20.100000000000001" customHeight="1">
      <c r="A123" s="164">
        <v>2</v>
      </c>
      <c r="B123" s="224" t="s">
        <v>521</v>
      </c>
      <c r="C123" s="35" t="s">
        <v>9</v>
      </c>
      <c r="D123" s="210">
        <v>4</v>
      </c>
      <c r="E123" s="327"/>
      <c r="F123" s="47">
        <f t="shared" si="23"/>
        <v>0</v>
      </c>
    </row>
    <row r="124" spans="1:7" s="100" customFormat="1" ht="20.100000000000001" customHeight="1">
      <c r="A124" s="164">
        <v>3</v>
      </c>
      <c r="B124" s="224" t="s">
        <v>485</v>
      </c>
      <c r="C124" s="35" t="s">
        <v>9</v>
      </c>
      <c r="D124" s="210">
        <v>27</v>
      </c>
      <c r="E124" s="327"/>
      <c r="F124" s="47">
        <f t="shared" si="23"/>
        <v>0</v>
      </c>
    </row>
    <row r="125" spans="1:7" s="100" customFormat="1" ht="20.100000000000001" customHeight="1">
      <c r="A125" s="164">
        <v>4</v>
      </c>
      <c r="B125" s="224" t="s">
        <v>522</v>
      </c>
      <c r="C125" s="35" t="s">
        <v>9</v>
      </c>
      <c r="D125" s="210">
        <v>4</v>
      </c>
      <c r="E125" s="327"/>
      <c r="F125" s="47">
        <f t="shared" si="23"/>
        <v>0</v>
      </c>
    </row>
    <row r="126" spans="1:7" s="100" customFormat="1" ht="20.100000000000001" customHeight="1">
      <c r="A126" s="164">
        <v>5</v>
      </c>
      <c r="B126" s="224" t="s">
        <v>517</v>
      </c>
      <c r="C126" s="35" t="s">
        <v>9</v>
      </c>
      <c r="D126" s="210">
        <v>53</v>
      </c>
      <c r="E126" s="327"/>
      <c r="F126" s="47">
        <f t="shared" si="23"/>
        <v>0</v>
      </c>
    </row>
    <row r="127" spans="1:7" s="100" customFormat="1" ht="20.100000000000001" customHeight="1">
      <c r="A127" s="164">
        <v>6</v>
      </c>
      <c r="B127" s="224" t="s">
        <v>520</v>
      </c>
      <c r="C127" s="35" t="s">
        <v>9</v>
      </c>
      <c r="D127" s="210">
        <v>28</v>
      </c>
      <c r="E127" s="327"/>
      <c r="F127" s="47">
        <f t="shared" si="23"/>
        <v>0</v>
      </c>
    </row>
    <row r="128" spans="1:7" s="100" customFormat="1" ht="20.100000000000001" customHeight="1">
      <c r="A128" s="164">
        <v>7</v>
      </c>
      <c r="B128" s="224" t="s">
        <v>518</v>
      </c>
      <c r="C128" s="35" t="s">
        <v>9</v>
      </c>
      <c r="D128" s="210">
        <v>97</v>
      </c>
      <c r="E128" s="327"/>
      <c r="F128" s="47">
        <f t="shared" si="23"/>
        <v>0</v>
      </c>
    </row>
    <row r="129" spans="1:6" s="100" customFormat="1" ht="20.100000000000001" customHeight="1">
      <c r="A129" s="164">
        <v>8</v>
      </c>
      <c r="B129" s="224" t="s">
        <v>516</v>
      </c>
      <c r="C129" s="35" t="s">
        <v>9</v>
      </c>
      <c r="D129" s="210">
        <v>32</v>
      </c>
      <c r="E129" s="327"/>
      <c r="F129" s="47">
        <f t="shared" si="23"/>
        <v>0</v>
      </c>
    </row>
    <row r="130" spans="1:6" s="100" customFormat="1" ht="20.100000000000001" customHeight="1">
      <c r="A130" s="164">
        <v>9</v>
      </c>
      <c r="B130" s="224" t="s">
        <v>487</v>
      </c>
      <c r="C130" s="35" t="s">
        <v>9</v>
      </c>
      <c r="D130" s="210">
        <v>16</v>
      </c>
      <c r="E130" s="327"/>
      <c r="F130" s="47">
        <f t="shared" si="23"/>
        <v>0</v>
      </c>
    </row>
    <row r="131" spans="1:6" s="100" customFormat="1" ht="20.100000000000001" customHeight="1">
      <c r="A131" s="164">
        <v>10</v>
      </c>
      <c r="B131" s="224" t="s">
        <v>492</v>
      </c>
      <c r="C131" s="35" t="s">
        <v>9</v>
      </c>
      <c r="D131" s="210">
        <v>13</v>
      </c>
      <c r="E131" s="327"/>
      <c r="F131" s="47">
        <f t="shared" si="23"/>
        <v>0</v>
      </c>
    </row>
    <row r="132" spans="1:6" s="100" customFormat="1" ht="20.100000000000001" customHeight="1">
      <c r="A132" s="137"/>
      <c r="B132" s="224"/>
      <c r="C132" s="35"/>
      <c r="D132" s="210"/>
      <c r="E132" s="35"/>
      <c r="F132" s="47"/>
    </row>
    <row r="133" spans="1:6" ht="20.100000000000001" customHeight="1">
      <c r="A133" s="209" t="s">
        <v>506</v>
      </c>
      <c r="B133" s="318" t="s">
        <v>24</v>
      </c>
      <c r="C133" s="35"/>
      <c r="D133" s="210"/>
      <c r="E133" s="35"/>
      <c r="F133" s="47"/>
    </row>
    <row r="134" spans="1:6" s="100" customFormat="1" ht="20.100000000000001" customHeight="1">
      <c r="A134" s="164">
        <v>1</v>
      </c>
      <c r="B134" s="224" t="s">
        <v>485</v>
      </c>
      <c r="C134" s="35" t="s">
        <v>9</v>
      </c>
      <c r="D134" s="210">
        <v>120</v>
      </c>
      <c r="E134" s="35"/>
      <c r="F134" s="47">
        <f t="shared" ref="F134:F139" si="24">+ROUND(D134*E134,2)</f>
        <v>0</v>
      </c>
    </row>
    <row r="135" spans="1:6" s="100" customFormat="1" ht="20.100000000000001" customHeight="1">
      <c r="A135" s="164">
        <v>2</v>
      </c>
      <c r="B135" s="224" t="s">
        <v>525</v>
      </c>
      <c r="C135" s="35" t="s">
        <v>9</v>
      </c>
      <c r="D135" s="210">
        <v>96</v>
      </c>
      <c r="E135" s="35"/>
      <c r="F135" s="47">
        <f t="shared" si="24"/>
        <v>0</v>
      </c>
    </row>
    <row r="136" spans="1:6" s="100" customFormat="1" ht="20.100000000000001" customHeight="1">
      <c r="A136" s="164">
        <v>3</v>
      </c>
      <c r="B136" s="224" t="s">
        <v>486</v>
      </c>
      <c r="C136" s="35" t="s">
        <v>9</v>
      </c>
      <c r="D136" s="210">
        <v>61</v>
      </c>
      <c r="E136" s="35"/>
      <c r="F136" s="47">
        <f t="shared" si="24"/>
        <v>0</v>
      </c>
    </row>
    <row r="137" spans="1:6" s="100" customFormat="1" ht="20.100000000000001" customHeight="1">
      <c r="A137" s="164">
        <v>4</v>
      </c>
      <c r="B137" s="224" t="s">
        <v>524</v>
      </c>
      <c r="C137" s="35" t="s">
        <v>9</v>
      </c>
      <c r="D137" s="210">
        <v>30</v>
      </c>
      <c r="E137" s="35"/>
      <c r="F137" s="47">
        <f t="shared" si="24"/>
        <v>0</v>
      </c>
    </row>
    <row r="138" spans="1:6" s="100" customFormat="1" ht="20.100000000000001" customHeight="1">
      <c r="A138" s="164">
        <v>5</v>
      </c>
      <c r="B138" s="224" t="s">
        <v>526</v>
      </c>
      <c r="C138" s="35" t="s">
        <v>9</v>
      </c>
      <c r="D138" s="210">
        <v>68</v>
      </c>
      <c r="E138" s="35"/>
      <c r="F138" s="47">
        <f t="shared" si="24"/>
        <v>0</v>
      </c>
    </row>
    <row r="139" spans="1:6" s="100" customFormat="1" ht="20.100000000000001" customHeight="1">
      <c r="A139" s="164">
        <v>6</v>
      </c>
      <c r="B139" s="224" t="s">
        <v>523</v>
      </c>
      <c r="C139" s="35" t="s">
        <v>9</v>
      </c>
      <c r="D139" s="210">
        <v>21</v>
      </c>
      <c r="E139" s="35"/>
      <c r="F139" s="47">
        <f t="shared" si="24"/>
        <v>0</v>
      </c>
    </row>
    <row r="140" spans="1:6" ht="20.100000000000001" customHeight="1">
      <c r="A140" s="137"/>
      <c r="B140" s="319"/>
      <c r="C140" s="35"/>
      <c r="D140" s="210"/>
      <c r="E140" s="35"/>
      <c r="F140" s="47"/>
    </row>
    <row r="141" spans="1:6" ht="20.100000000000001" customHeight="1">
      <c r="A141" s="209" t="s">
        <v>507</v>
      </c>
      <c r="B141" s="318" t="s">
        <v>34</v>
      </c>
      <c r="C141" s="35"/>
      <c r="D141" s="210"/>
      <c r="E141" s="35"/>
      <c r="F141" s="47"/>
    </row>
    <row r="142" spans="1:6" ht="20.100000000000001" customHeight="1">
      <c r="A142" s="164">
        <v>1</v>
      </c>
      <c r="B142" s="224" t="s">
        <v>521</v>
      </c>
      <c r="C142" s="35" t="s">
        <v>9</v>
      </c>
      <c r="D142" s="210">
        <v>5</v>
      </c>
      <c r="E142" s="35"/>
      <c r="F142" s="47">
        <f t="shared" ref="F142:F154" si="25">+ROUND(D142*E142,2)</f>
        <v>0</v>
      </c>
    </row>
    <row r="143" spans="1:6" ht="20.100000000000001" customHeight="1">
      <c r="A143" s="164">
        <v>2</v>
      </c>
      <c r="B143" s="224" t="s">
        <v>485</v>
      </c>
      <c r="C143" s="35" t="s">
        <v>9</v>
      </c>
      <c r="D143" s="210">
        <v>7</v>
      </c>
      <c r="E143" s="35"/>
      <c r="F143" s="47">
        <f t="shared" si="25"/>
        <v>0</v>
      </c>
    </row>
    <row r="144" spans="1:6" ht="20.100000000000001" customHeight="1">
      <c r="A144" s="164">
        <v>3</v>
      </c>
      <c r="B144" s="224" t="s">
        <v>525</v>
      </c>
      <c r="C144" s="35" t="s">
        <v>9</v>
      </c>
      <c r="D144" s="210">
        <v>11</v>
      </c>
      <c r="E144" s="35"/>
      <c r="F144" s="47">
        <f t="shared" si="25"/>
        <v>0</v>
      </c>
    </row>
    <row r="145" spans="1:6" ht="20.100000000000001" customHeight="1">
      <c r="A145" s="164">
        <v>4</v>
      </c>
      <c r="B145" s="224" t="s">
        <v>517</v>
      </c>
      <c r="C145" s="35" t="s">
        <v>9</v>
      </c>
      <c r="D145" s="210">
        <v>21</v>
      </c>
      <c r="E145" s="35"/>
      <c r="F145" s="47">
        <f t="shared" si="25"/>
        <v>0</v>
      </c>
    </row>
    <row r="146" spans="1:6" ht="20.100000000000001" customHeight="1">
      <c r="A146" s="164">
        <v>5</v>
      </c>
      <c r="B146" s="224" t="s">
        <v>520</v>
      </c>
      <c r="C146" s="35" t="s">
        <v>9</v>
      </c>
      <c r="D146" s="210">
        <v>7</v>
      </c>
      <c r="E146" s="35"/>
      <c r="F146" s="47">
        <f t="shared" si="25"/>
        <v>0</v>
      </c>
    </row>
    <row r="147" spans="1:6" ht="20.100000000000001" customHeight="1">
      <c r="A147" s="164">
        <v>6</v>
      </c>
      <c r="B147" s="224" t="s">
        <v>518</v>
      </c>
      <c r="C147" s="35" t="s">
        <v>9</v>
      </c>
      <c r="D147" s="210">
        <v>40</v>
      </c>
      <c r="E147" s="35"/>
      <c r="F147" s="47">
        <f t="shared" si="25"/>
        <v>0</v>
      </c>
    </row>
    <row r="148" spans="1:6" ht="20.100000000000001" customHeight="1">
      <c r="A148" s="164">
        <v>7</v>
      </c>
      <c r="B148" s="224" t="s">
        <v>524</v>
      </c>
      <c r="C148" s="35" t="s">
        <v>9</v>
      </c>
      <c r="D148" s="210">
        <v>11</v>
      </c>
      <c r="E148" s="35"/>
      <c r="F148" s="47">
        <f t="shared" si="25"/>
        <v>0</v>
      </c>
    </row>
    <row r="149" spans="1:6" ht="20.100000000000001" customHeight="1">
      <c r="A149" s="164">
        <v>8</v>
      </c>
      <c r="B149" s="224" t="s">
        <v>516</v>
      </c>
      <c r="C149" s="35" t="s">
        <v>9</v>
      </c>
      <c r="D149" s="210">
        <v>12</v>
      </c>
      <c r="E149" s="35"/>
      <c r="F149" s="47">
        <f t="shared" si="25"/>
        <v>0</v>
      </c>
    </row>
    <row r="150" spans="1:6" ht="20.100000000000001" customHeight="1">
      <c r="A150" s="164">
        <v>9</v>
      </c>
      <c r="B150" s="224" t="s">
        <v>526</v>
      </c>
      <c r="C150" s="35" t="s">
        <v>9</v>
      </c>
      <c r="D150" s="210">
        <v>45</v>
      </c>
      <c r="E150" s="35"/>
      <c r="F150" s="47">
        <f t="shared" si="25"/>
        <v>0</v>
      </c>
    </row>
    <row r="151" spans="1:6" ht="20.100000000000001" customHeight="1">
      <c r="A151" s="164">
        <v>10</v>
      </c>
      <c r="B151" s="224" t="s">
        <v>487</v>
      </c>
      <c r="C151" s="35" t="s">
        <v>9</v>
      </c>
      <c r="D151" s="210">
        <v>22</v>
      </c>
      <c r="E151" s="35"/>
      <c r="F151" s="47">
        <f t="shared" si="25"/>
        <v>0</v>
      </c>
    </row>
    <row r="152" spans="1:6" ht="20.100000000000001" customHeight="1">
      <c r="A152" s="164">
        <v>11</v>
      </c>
      <c r="B152" s="224" t="s">
        <v>523</v>
      </c>
      <c r="C152" s="35" t="s">
        <v>9</v>
      </c>
      <c r="D152" s="210">
        <v>10</v>
      </c>
      <c r="E152" s="35"/>
      <c r="F152" s="47">
        <f t="shared" si="25"/>
        <v>0</v>
      </c>
    </row>
    <row r="153" spans="1:6" ht="20.100000000000001" customHeight="1">
      <c r="A153" s="164">
        <v>12</v>
      </c>
      <c r="B153" s="224" t="s">
        <v>492</v>
      </c>
      <c r="C153" s="35" t="s">
        <v>9</v>
      </c>
      <c r="D153" s="210">
        <v>15</v>
      </c>
      <c r="E153" s="35"/>
      <c r="F153" s="47">
        <f t="shared" si="25"/>
        <v>0</v>
      </c>
    </row>
    <row r="154" spans="1:6" ht="20.100000000000001" customHeight="1">
      <c r="A154" s="164">
        <v>13</v>
      </c>
      <c r="B154" s="319" t="s">
        <v>535</v>
      </c>
      <c r="C154" s="35" t="s">
        <v>9</v>
      </c>
      <c r="D154" s="210">
        <v>16</v>
      </c>
      <c r="E154" s="35"/>
      <c r="F154" s="47">
        <f t="shared" si="25"/>
        <v>0</v>
      </c>
    </row>
    <row r="155" spans="1:6" ht="20.100000000000001" customHeight="1">
      <c r="A155" s="137"/>
      <c r="B155" s="319"/>
      <c r="C155" s="35"/>
      <c r="D155" s="210"/>
      <c r="E155" s="35"/>
      <c r="F155" s="47"/>
    </row>
    <row r="156" spans="1:6" ht="20.100000000000001" customHeight="1">
      <c r="A156" s="137"/>
      <c r="B156" s="319"/>
      <c r="C156" s="35"/>
      <c r="D156" s="210"/>
      <c r="E156" s="35"/>
      <c r="F156" s="47"/>
    </row>
    <row r="157" spans="1:6" ht="20.100000000000001" customHeight="1">
      <c r="A157" s="137"/>
      <c r="B157" s="319"/>
      <c r="C157" s="35"/>
      <c r="D157" s="210"/>
      <c r="E157" s="35"/>
      <c r="F157" s="47"/>
    </row>
    <row r="158" spans="1:6" ht="20.100000000000001" customHeight="1">
      <c r="A158" s="137"/>
      <c r="B158" s="319"/>
      <c r="C158" s="35"/>
      <c r="D158" s="210"/>
      <c r="E158" s="35"/>
      <c r="F158" s="47"/>
    </row>
    <row r="159" spans="1:6" ht="20.100000000000001" customHeight="1">
      <c r="A159" s="137"/>
      <c r="B159" s="319"/>
      <c r="C159" s="35"/>
      <c r="D159" s="210"/>
      <c r="E159" s="35"/>
      <c r="F159" s="47"/>
    </row>
    <row r="160" spans="1:6" ht="20.100000000000001" customHeight="1">
      <c r="A160" s="208"/>
      <c r="B160" s="321"/>
      <c r="C160" s="51"/>
      <c r="D160" s="244"/>
      <c r="E160" s="51"/>
      <c r="F160" s="87"/>
    </row>
    <row r="161" spans="1:16" ht="20.100000000000001" customHeight="1">
      <c r="A161" s="104"/>
      <c r="B161" s="224"/>
      <c r="C161" s="35"/>
      <c r="D161" s="72"/>
      <c r="E161" s="47"/>
      <c r="F161" s="47"/>
      <c r="G161" s="103"/>
    </row>
    <row r="162" spans="1:16" ht="20.100000000000001" customHeight="1">
      <c r="A162" s="108">
        <v>12.9</v>
      </c>
      <c r="B162" s="320" t="s">
        <v>512</v>
      </c>
      <c r="C162" s="35"/>
      <c r="D162" s="72"/>
      <c r="E162" s="47"/>
      <c r="F162" s="47"/>
      <c r="G162" s="103"/>
    </row>
    <row r="163" spans="1:16" ht="59.25" customHeight="1">
      <c r="A163" s="164"/>
      <c r="B163" s="224" t="s">
        <v>513</v>
      </c>
      <c r="C163" s="218"/>
      <c r="D163" s="72"/>
      <c r="E163" s="47"/>
      <c r="F163" s="47"/>
      <c r="G163" s="103"/>
    </row>
    <row r="164" spans="1:16" s="100" customFormat="1" ht="20.100000000000001" customHeight="1">
      <c r="A164" s="137">
        <v>1</v>
      </c>
      <c r="B164" s="224" t="s">
        <v>25</v>
      </c>
      <c r="C164" s="35" t="s">
        <v>9</v>
      </c>
      <c r="D164" s="210">
        <v>312</v>
      </c>
      <c r="E164" s="327"/>
      <c r="F164" s="47">
        <f t="shared" ref="F164" si="26">+ROUND(D164*E164,2)</f>
        <v>0</v>
      </c>
    </row>
    <row r="165" spans="1:16" s="100" customFormat="1" ht="20.100000000000001" customHeight="1">
      <c r="A165" s="137">
        <v>2</v>
      </c>
      <c r="B165" s="224" t="s">
        <v>24</v>
      </c>
      <c r="C165" s="35" t="s">
        <v>9</v>
      </c>
      <c r="D165" s="210">
        <v>442</v>
      </c>
      <c r="E165" s="327"/>
      <c r="F165" s="47">
        <f t="shared" ref="F165:F166" si="27">+ROUND(D165*E165,2)</f>
        <v>0</v>
      </c>
    </row>
    <row r="166" spans="1:16" s="100" customFormat="1" ht="20.100000000000001" customHeight="1">
      <c r="A166" s="137">
        <v>3</v>
      </c>
      <c r="B166" s="224" t="s">
        <v>34</v>
      </c>
      <c r="C166" s="35" t="s">
        <v>9</v>
      </c>
      <c r="D166" s="210">
        <v>226</v>
      </c>
      <c r="E166" s="327"/>
      <c r="F166" s="47">
        <f t="shared" si="27"/>
        <v>0</v>
      </c>
    </row>
    <row r="167" spans="1:16" s="100" customFormat="1" ht="20.100000000000001" customHeight="1">
      <c r="A167" s="137"/>
      <c r="B167" s="224"/>
      <c r="C167" s="35"/>
      <c r="D167" s="210"/>
      <c r="E167" s="35"/>
      <c r="F167" s="47"/>
    </row>
    <row r="168" spans="1:16" ht="20.100000000000001" customHeight="1">
      <c r="A168" s="209">
        <v>12.1</v>
      </c>
      <c r="B168" s="320" t="s">
        <v>514</v>
      </c>
      <c r="C168" s="35"/>
      <c r="D168" s="72"/>
      <c r="E168" s="47"/>
      <c r="F168" s="47"/>
      <c r="G168" s="103"/>
    </row>
    <row r="169" spans="1:16" ht="59.25" customHeight="1">
      <c r="A169" s="164"/>
      <c r="B169" s="224" t="s">
        <v>515</v>
      </c>
      <c r="C169" s="218"/>
      <c r="D169" s="72"/>
      <c r="E169" s="47"/>
      <c r="F169" s="47"/>
      <c r="G169" s="103"/>
    </row>
    <row r="170" spans="1:16" s="100" customFormat="1" ht="20.100000000000001" customHeight="1">
      <c r="A170" s="137">
        <v>1</v>
      </c>
      <c r="B170" s="224" t="s">
        <v>25</v>
      </c>
      <c r="C170" s="35" t="s">
        <v>9</v>
      </c>
      <c r="D170" s="210">
        <v>312</v>
      </c>
      <c r="E170" s="327"/>
      <c r="F170" s="47">
        <f t="shared" ref="F170:F172" si="28">+ROUND(D170*E170,2)</f>
        <v>0</v>
      </c>
    </row>
    <row r="171" spans="1:16" s="100" customFormat="1" ht="20.100000000000001" customHeight="1">
      <c r="A171" s="137">
        <v>2</v>
      </c>
      <c r="B171" s="224" t="s">
        <v>24</v>
      </c>
      <c r="C171" s="35" t="s">
        <v>9</v>
      </c>
      <c r="D171" s="210">
        <v>442</v>
      </c>
      <c r="E171" s="327"/>
      <c r="F171" s="47">
        <f t="shared" si="28"/>
        <v>0</v>
      </c>
    </row>
    <row r="172" spans="1:16" s="100" customFormat="1" ht="20.100000000000001" customHeight="1">
      <c r="A172" s="137">
        <v>3</v>
      </c>
      <c r="B172" s="224" t="s">
        <v>34</v>
      </c>
      <c r="C172" s="35" t="s">
        <v>9</v>
      </c>
      <c r="D172" s="210">
        <v>226</v>
      </c>
      <c r="E172" s="327"/>
      <c r="F172" s="47">
        <f t="shared" si="28"/>
        <v>0</v>
      </c>
    </row>
    <row r="173" spans="1:16" ht="20.100000000000001" customHeight="1">
      <c r="A173" s="164"/>
      <c r="B173" s="224"/>
      <c r="C173" s="218"/>
      <c r="D173" s="72"/>
      <c r="E173" s="47"/>
      <c r="F173" s="47"/>
      <c r="G173" s="103"/>
    </row>
    <row r="174" spans="1:16" ht="20.100000000000001" customHeight="1">
      <c r="A174" s="209">
        <v>12.11</v>
      </c>
      <c r="B174" s="320" t="s">
        <v>488</v>
      </c>
      <c r="C174" s="35"/>
      <c r="D174" s="72"/>
      <c r="E174" s="47"/>
      <c r="F174" s="47"/>
      <c r="G174" s="103"/>
    </row>
    <row r="175" spans="1:16" ht="36.75" customHeight="1">
      <c r="A175" s="111"/>
      <c r="B175" s="224" t="s">
        <v>339</v>
      </c>
      <c r="C175" s="35"/>
      <c r="D175" s="137"/>
      <c r="E175" s="35"/>
      <c r="F175" s="47"/>
      <c r="H175" s="103"/>
      <c r="I175" s="103"/>
      <c r="J175" s="103"/>
      <c r="K175" s="103"/>
      <c r="L175" s="103"/>
      <c r="M175" s="103"/>
      <c r="N175" s="103"/>
      <c r="O175" s="103"/>
      <c r="P175" s="103"/>
    </row>
    <row r="176" spans="1:16" s="100" customFormat="1" ht="20.100000000000001" customHeight="1">
      <c r="A176" s="137"/>
      <c r="B176" s="224"/>
      <c r="C176" s="35"/>
      <c r="D176" s="210"/>
      <c r="E176" s="35"/>
      <c r="F176" s="47"/>
    </row>
    <row r="177" spans="1:6" ht="20.100000000000001" customHeight="1">
      <c r="A177" s="209" t="s">
        <v>540</v>
      </c>
      <c r="B177" s="313" t="s">
        <v>25</v>
      </c>
      <c r="C177" s="35"/>
      <c r="D177" s="210"/>
      <c r="E177" s="35"/>
      <c r="F177" s="47"/>
    </row>
    <row r="178" spans="1:6" ht="20.100000000000001" customHeight="1">
      <c r="A178" s="137">
        <v>1</v>
      </c>
      <c r="B178" s="224" t="s">
        <v>485</v>
      </c>
      <c r="C178" s="35" t="s">
        <v>99</v>
      </c>
      <c r="D178" s="210">
        <v>6</v>
      </c>
      <c r="E178" s="327"/>
      <c r="F178" s="47">
        <f t="shared" ref="F178:F181" si="29">+ROUND(D178*E178,2)</f>
        <v>0</v>
      </c>
    </row>
    <row r="179" spans="1:6" ht="20.100000000000001" customHeight="1">
      <c r="A179" s="137">
        <v>2</v>
      </c>
      <c r="B179" s="224" t="s">
        <v>486</v>
      </c>
      <c r="C179" s="35" t="s">
        <v>99</v>
      </c>
      <c r="D179" s="210">
        <v>2</v>
      </c>
      <c r="E179" s="327"/>
      <c r="F179" s="47">
        <f t="shared" si="29"/>
        <v>0</v>
      </c>
    </row>
    <row r="180" spans="1:6" ht="20.100000000000001" customHeight="1">
      <c r="A180" s="137">
        <v>3</v>
      </c>
      <c r="B180" s="224" t="s">
        <v>487</v>
      </c>
      <c r="C180" s="35" t="s">
        <v>99</v>
      </c>
      <c r="D180" s="210">
        <v>11</v>
      </c>
      <c r="E180" s="327"/>
      <c r="F180" s="47">
        <f t="shared" si="29"/>
        <v>0</v>
      </c>
    </row>
    <row r="181" spans="1:6" ht="20.100000000000001" customHeight="1">
      <c r="A181" s="137">
        <v>4</v>
      </c>
      <c r="B181" s="224" t="s">
        <v>492</v>
      </c>
      <c r="C181" s="35" t="s">
        <v>99</v>
      </c>
      <c r="D181" s="210">
        <v>5</v>
      </c>
      <c r="E181" s="327"/>
      <c r="F181" s="47">
        <f t="shared" si="29"/>
        <v>0</v>
      </c>
    </row>
    <row r="182" spans="1:6" ht="20.100000000000001" customHeight="1">
      <c r="A182" s="209"/>
      <c r="B182" s="224"/>
      <c r="C182" s="35"/>
      <c r="D182" s="210"/>
      <c r="E182" s="35"/>
      <c r="F182" s="47"/>
    </row>
    <row r="183" spans="1:6" ht="20.100000000000001" customHeight="1">
      <c r="A183" s="209" t="s">
        <v>541</v>
      </c>
      <c r="B183" s="318" t="s">
        <v>24</v>
      </c>
      <c r="C183" s="35"/>
      <c r="D183" s="210"/>
      <c r="E183" s="35"/>
      <c r="F183" s="47"/>
    </row>
    <row r="184" spans="1:6" ht="20.100000000000001" customHeight="1">
      <c r="A184" s="137">
        <v>1</v>
      </c>
      <c r="B184" s="224" t="s">
        <v>485</v>
      </c>
      <c r="C184" s="35" t="s">
        <v>99</v>
      </c>
      <c r="D184" s="210">
        <v>4</v>
      </c>
      <c r="E184" s="35"/>
      <c r="F184" s="47">
        <f t="shared" ref="F184:F188" si="30">+ROUND(D184*E184,2)</f>
        <v>0</v>
      </c>
    </row>
    <row r="185" spans="1:6" ht="20.100000000000001" customHeight="1">
      <c r="A185" s="137">
        <v>2</v>
      </c>
      <c r="B185" s="224" t="s">
        <v>486</v>
      </c>
      <c r="C185" s="35" t="s">
        <v>99</v>
      </c>
      <c r="D185" s="210">
        <v>1</v>
      </c>
      <c r="E185" s="35"/>
      <c r="F185" s="47">
        <f t="shared" si="30"/>
        <v>0</v>
      </c>
    </row>
    <row r="186" spans="1:6" ht="20.100000000000001" customHeight="1">
      <c r="A186" s="137">
        <v>3</v>
      </c>
      <c r="B186" s="224" t="s">
        <v>524</v>
      </c>
      <c r="C186" s="35" t="s">
        <v>99</v>
      </c>
      <c r="D186" s="210">
        <v>1</v>
      </c>
      <c r="E186" s="35"/>
      <c r="F186" s="47">
        <f t="shared" ref="F186" si="31">+ROUND(D186*E186,2)</f>
        <v>0</v>
      </c>
    </row>
    <row r="187" spans="1:6" ht="20.100000000000001" customHeight="1">
      <c r="A187" s="137">
        <v>4</v>
      </c>
      <c r="B187" s="224" t="s">
        <v>487</v>
      </c>
      <c r="C187" s="35" t="s">
        <v>99</v>
      </c>
      <c r="D187" s="210">
        <v>2</v>
      </c>
      <c r="E187" s="35"/>
      <c r="F187" s="47">
        <f t="shared" si="30"/>
        <v>0</v>
      </c>
    </row>
    <row r="188" spans="1:6" ht="20.100000000000001" customHeight="1">
      <c r="A188" s="137">
        <v>5</v>
      </c>
      <c r="B188" s="224" t="s">
        <v>492</v>
      </c>
      <c r="C188" s="35" t="s">
        <v>99</v>
      </c>
      <c r="D188" s="210">
        <v>9</v>
      </c>
      <c r="E188" s="35"/>
      <c r="F188" s="47">
        <f t="shared" si="30"/>
        <v>0</v>
      </c>
    </row>
    <row r="189" spans="1:6" ht="20.100000000000001" customHeight="1">
      <c r="A189" s="209"/>
      <c r="B189" s="319"/>
      <c r="C189" s="35"/>
      <c r="D189" s="210"/>
      <c r="E189" s="35"/>
      <c r="F189" s="47"/>
    </row>
    <row r="190" spans="1:6" ht="20.100000000000001" customHeight="1">
      <c r="A190" s="209" t="s">
        <v>542</v>
      </c>
      <c r="B190" s="318" t="s">
        <v>34</v>
      </c>
      <c r="C190" s="35"/>
      <c r="D190" s="210"/>
      <c r="E190" s="35"/>
      <c r="F190" s="47"/>
    </row>
    <row r="191" spans="1:6" ht="20.100000000000001" customHeight="1">
      <c r="A191" s="137">
        <v>1</v>
      </c>
      <c r="B191" s="224" t="s">
        <v>485</v>
      </c>
      <c r="C191" s="35" t="s">
        <v>99</v>
      </c>
      <c r="D191" s="210">
        <v>2</v>
      </c>
      <c r="E191" s="35"/>
      <c r="F191" s="47">
        <f t="shared" ref="F191:F195" si="32">+ROUND(D191*E191,2)</f>
        <v>0</v>
      </c>
    </row>
    <row r="192" spans="1:6" ht="20.100000000000001" customHeight="1">
      <c r="A192" s="137">
        <v>2</v>
      </c>
      <c r="B192" s="224" t="s">
        <v>517</v>
      </c>
      <c r="C192" s="35" t="s">
        <v>99</v>
      </c>
      <c r="D192" s="210">
        <v>1</v>
      </c>
      <c r="E192" s="35"/>
      <c r="F192" s="47">
        <f t="shared" ref="F192" si="33">+ROUND(D192*E192,2)</f>
        <v>0</v>
      </c>
    </row>
    <row r="193" spans="1:16" ht="20.100000000000001" customHeight="1">
      <c r="A193" s="137">
        <v>3</v>
      </c>
      <c r="B193" s="224" t="s">
        <v>486</v>
      </c>
      <c r="C193" s="35" t="s">
        <v>99</v>
      </c>
      <c r="D193" s="210">
        <v>1</v>
      </c>
      <c r="E193" s="35"/>
      <c r="F193" s="47">
        <f t="shared" si="32"/>
        <v>0</v>
      </c>
    </row>
    <row r="194" spans="1:16" ht="20.100000000000001" customHeight="1">
      <c r="A194" s="137">
        <v>4</v>
      </c>
      <c r="B194" s="224" t="s">
        <v>487</v>
      </c>
      <c r="C194" s="35" t="s">
        <v>99</v>
      </c>
      <c r="D194" s="210">
        <v>1</v>
      </c>
      <c r="E194" s="35"/>
      <c r="F194" s="47">
        <f t="shared" si="32"/>
        <v>0</v>
      </c>
    </row>
    <row r="195" spans="1:16" ht="20.100000000000001" customHeight="1">
      <c r="A195" s="137">
        <v>5</v>
      </c>
      <c r="B195" s="224" t="s">
        <v>492</v>
      </c>
      <c r="C195" s="35" t="s">
        <v>99</v>
      </c>
      <c r="D195" s="210">
        <v>6</v>
      </c>
      <c r="E195" s="35"/>
      <c r="F195" s="47">
        <f t="shared" si="32"/>
        <v>0</v>
      </c>
    </row>
    <row r="196" spans="1:16" ht="20.100000000000001" customHeight="1">
      <c r="A196" s="209"/>
      <c r="B196" s="319"/>
      <c r="C196" s="35"/>
      <c r="D196" s="210"/>
      <c r="E196" s="35"/>
      <c r="F196" s="47"/>
    </row>
    <row r="197" spans="1:16" ht="20.100000000000001" customHeight="1">
      <c r="A197" s="209"/>
      <c r="B197" s="319"/>
      <c r="C197" s="35"/>
      <c r="D197" s="210"/>
      <c r="E197" s="35"/>
      <c r="F197" s="47"/>
    </row>
    <row r="198" spans="1:16" ht="20.100000000000001" customHeight="1">
      <c r="A198" s="209"/>
      <c r="B198" s="319"/>
      <c r="C198" s="35"/>
      <c r="D198" s="210"/>
      <c r="E198" s="35"/>
      <c r="F198" s="47"/>
    </row>
    <row r="199" spans="1:16" ht="20.100000000000001" customHeight="1">
      <c r="A199" s="209"/>
      <c r="B199" s="319"/>
      <c r="C199" s="35"/>
      <c r="D199" s="210"/>
      <c r="E199" s="35"/>
      <c r="F199" s="47"/>
    </row>
    <row r="200" spans="1:16" ht="20.100000000000001" customHeight="1">
      <c r="A200" s="209"/>
      <c r="B200" s="319"/>
      <c r="C200" s="35"/>
      <c r="D200" s="210"/>
      <c r="E200" s="35"/>
      <c r="F200" s="47"/>
    </row>
    <row r="201" spans="1:16" ht="20.100000000000001" customHeight="1">
      <c r="A201" s="208"/>
      <c r="B201" s="321"/>
      <c r="C201" s="51"/>
      <c r="D201" s="244"/>
      <c r="E201" s="51"/>
      <c r="F201" s="87"/>
    </row>
    <row r="202" spans="1:16" ht="20.100000000000001" customHeight="1">
      <c r="A202" s="164"/>
      <c r="B202" s="45"/>
      <c r="C202" s="35"/>
      <c r="D202" s="72"/>
      <c r="E202" s="47"/>
      <c r="F202" s="47"/>
      <c r="H202" s="103"/>
      <c r="I202" s="103"/>
      <c r="J202" s="103"/>
      <c r="K202" s="103"/>
      <c r="L202" s="103"/>
      <c r="M202" s="103"/>
      <c r="N202" s="103"/>
      <c r="O202" s="103"/>
      <c r="P202" s="103"/>
    </row>
    <row r="203" spans="1:16" ht="20.100000000000001" customHeight="1">
      <c r="A203" s="209">
        <v>12.12</v>
      </c>
      <c r="B203" s="320" t="s">
        <v>493</v>
      </c>
      <c r="C203" s="35"/>
      <c r="D203" s="72"/>
      <c r="E203" s="47"/>
      <c r="F203" s="47"/>
      <c r="G203" s="103"/>
    </row>
    <row r="204" spans="1:16" ht="37.5" customHeight="1">
      <c r="A204" s="164"/>
      <c r="B204" s="224" t="s">
        <v>339</v>
      </c>
      <c r="C204" s="35"/>
      <c r="D204" s="72"/>
      <c r="E204" s="47"/>
      <c r="F204" s="47"/>
      <c r="H204" s="103"/>
      <c r="I204" s="103"/>
      <c r="J204" s="103"/>
      <c r="K204" s="103"/>
      <c r="L204" s="103"/>
      <c r="M204" s="103"/>
      <c r="N204" s="103"/>
      <c r="O204" s="103"/>
      <c r="P204" s="103"/>
    </row>
    <row r="205" spans="1:16" s="100" customFormat="1" ht="20.100000000000001" customHeight="1">
      <c r="A205" s="137"/>
      <c r="B205" s="224"/>
      <c r="C205" s="35"/>
      <c r="D205" s="210"/>
      <c r="E205" s="35"/>
      <c r="F205" s="47"/>
    </row>
    <row r="206" spans="1:16" ht="20.100000000000001" customHeight="1">
      <c r="A206" s="209" t="s">
        <v>543</v>
      </c>
      <c r="B206" s="318" t="s">
        <v>25</v>
      </c>
      <c r="C206" s="35"/>
      <c r="D206" s="210"/>
      <c r="E206" s="35"/>
      <c r="F206" s="47"/>
    </row>
    <row r="207" spans="1:16" ht="20.100000000000001" customHeight="1">
      <c r="A207" s="137">
        <v>1</v>
      </c>
      <c r="B207" s="319" t="s">
        <v>487</v>
      </c>
      <c r="C207" s="35" t="s">
        <v>99</v>
      </c>
      <c r="D207" s="210">
        <v>3</v>
      </c>
      <c r="E207" s="327"/>
      <c r="F207" s="47">
        <f t="shared" ref="F207:F208" si="34">+ROUND(D207*E207,2)</f>
        <v>0</v>
      </c>
    </row>
    <row r="208" spans="1:16" ht="20.100000000000001" customHeight="1">
      <c r="A208" s="137">
        <v>2</v>
      </c>
      <c r="B208" s="319" t="s">
        <v>492</v>
      </c>
      <c r="C208" s="35" t="s">
        <v>99</v>
      </c>
      <c r="D208" s="210">
        <v>11</v>
      </c>
      <c r="E208" s="327"/>
      <c r="F208" s="47">
        <f t="shared" si="34"/>
        <v>0</v>
      </c>
    </row>
    <row r="209" spans="1:7" ht="20.100000000000001" customHeight="1">
      <c r="A209" s="209"/>
      <c r="B209" s="319"/>
      <c r="C209" s="35"/>
      <c r="D209" s="210"/>
      <c r="E209" s="35"/>
      <c r="F209" s="47"/>
    </row>
    <row r="210" spans="1:7" ht="20.100000000000001" customHeight="1">
      <c r="A210" s="209" t="s">
        <v>544</v>
      </c>
      <c r="B210" s="318" t="s">
        <v>24</v>
      </c>
      <c r="C210" s="35"/>
      <c r="D210" s="210"/>
      <c r="E210" s="35"/>
      <c r="F210" s="47"/>
    </row>
    <row r="211" spans="1:7" ht="20.100000000000001" customHeight="1">
      <c r="A211" s="137">
        <v>1</v>
      </c>
      <c r="B211" s="319" t="s">
        <v>487</v>
      </c>
      <c r="C211" s="35" t="s">
        <v>99</v>
      </c>
      <c r="D211" s="210">
        <v>2</v>
      </c>
      <c r="E211" s="327"/>
      <c r="F211" s="47">
        <f t="shared" ref="F211:F212" si="35">+ROUND(D211*E211,2)</f>
        <v>0</v>
      </c>
    </row>
    <row r="212" spans="1:7" ht="20.100000000000001" customHeight="1">
      <c r="A212" s="137">
        <v>2</v>
      </c>
      <c r="B212" s="319" t="s">
        <v>492</v>
      </c>
      <c r="C212" s="35" t="s">
        <v>99</v>
      </c>
      <c r="D212" s="210">
        <v>8</v>
      </c>
      <c r="E212" s="327"/>
      <c r="F212" s="47">
        <f t="shared" si="35"/>
        <v>0</v>
      </c>
    </row>
    <row r="213" spans="1:7" ht="20.100000000000001" customHeight="1">
      <c r="A213" s="209"/>
      <c r="B213" s="319"/>
      <c r="C213" s="35"/>
      <c r="D213" s="210"/>
      <c r="E213" s="35"/>
      <c r="F213" s="47"/>
    </row>
    <row r="214" spans="1:7" ht="20.100000000000001" customHeight="1">
      <c r="A214" s="209" t="s">
        <v>545</v>
      </c>
      <c r="B214" s="318" t="s">
        <v>34</v>
      </c>
      <c r="C214" s="35"/>
      <c r="D214" s="210"/>
      <c r="E214" s="35"/>
      <c r="F214" s="47"/>
    </row>
    <row r="215" spans="1:7" ht="20.100000000000001" customHeight="1">
      <c r="A215" s="137">
        <v>1</v>
      </c>
      <c r="B215" s="319" t="s">
        <v>492</v>
      </c>
      <c r="C215" s="35" t="s">
        <v>99</v>
      </c>
      <c r="D215" s="210">
        <v>6</v>
      </c>
      <c r="E215" s="35"/>
      <c r="F215" s="47">
        <f t="shared" ref="F215" si="36">+ROUND(D215*E215,2)</f>
        <v>0</v>
      </c>
    </row>
    <row r="216" spans="1:7" ht="20.100000000000001" customHeight="1">
      <c r="A216" s="137"/>
      <c r="B216" s="319"/>
      <c r="C216" s="35"/>
      <c r="D216" s="210"/>
      <c r="E216" s="35"/>
      <c r="F216" s="47"/>
    </row>
    <row r="217" spans="1:7" ht="20.100000000000001" customHeight="1">
      <c r="A217" s="209">
        <v>12.13</v>
      </c>
      <c r="B217" s="320" t="s">
        <v>496</v>
      </c>
      <c r="C217" s="35"/>
      <c r="D217" s="72"/>
      <c r="E217" s="47"/>
      <c r="F217" s="47"/>
      <c r="G217" s="103"/>
    </row>
    <row r="218" spans="1:7" ht="36" customHeight="1">
      <c r="A218" s="108"/>
      <c r="B218" s="224" t="s">
        <v>345</v>
      </c>
      <c r="C218" s="35"/>
      <c r="D218" s="72"/>
      <c r="E218" s="47"/>
      <c r="F218" s="47"/>
      <c r="G218" s="103"/>
    </row>
    <row r="219" spans="1:7" s="100" customFormat="1" ht="20.100000000000001" customHeight="1">
      <c r="A219" s="137"/>
      <c r="B219" s="224"/>
      <c r="C219" s="35"/>
      <c r="D219" s="210"/>
      <c r="E219" s="35"/>
      <c r="F219" s="47"/>
    </row>
    <row r="220" spans="1:7" ht="20.100000000000001" customHeight="1">
      <c r="A220" s="209" t="s">
        <v>489</v>
      </c>
      <c r="B220" s="318" t="s">
        <v>25</v>
      </c>
      <c r="C220" s="35"/>
      <c r="D220" s="210"/>
      <c r="E220" s="35"/>
      <c r="F220" s="47"/>
    </row>
    <row r="221" spans="1:7" ht="20.100000000000001" customHeight="1">
      <c r="A221" s="137">
        <v>1</v>
      </c>
      <c r="B221" s="319" t="s">
        <v>485</v>
      </c>
      <c r="C221" s="35" t="s">
        <v>99</v>
      </c>
      <c r="D221" s="210">
        <v>25</v>
      </c>
      <c r="E221" s="35"/>
      <c r="F221" s="47">
        <f t="shared" ref="F221" si="37">+ROUND(D221*E221,2)</f>
        <v>0</v>
      </c>
    </row>
    <row r="222" spans="1:7" ht="20.100000000000001" customHeight="1">
      <c r="A222" s="137"/>
      <c r="B222" s="319"/>
      <c r="C222" s="35"/>
      <c r="D222" s="210"/>
      <c r="E222" s="35"/>
      <c r="F222" s="47"/>
    </row>
    <row r="223" spans="1:7" ht="20.100000000000001" customHeight="1">
      <c r="A223" s="209" t="s">
        <v>490</v>
      </c>
      <c r="B223" s="318" t="s">
        <v>24</v>
      </c>
      <c r="C223" s="35"/>
      <c r="D223" s="210"/>
      <c r="E223" s="35"/>
      <c r="F223" s="47"/>
    </row>
    <row r="224" spans="1:7" ht="20.100000000000001" customHeight="1">
      <c r="A224" s="137">
        <v>1</v>
      </c>
      <c r="B224" s="319" t="s">
        <v>485</v>
      </c>
      <c r="C224" s="35" t="s">
        <v>99</v>
      </c>
      <c r="D224" s="210">
        <v>18</v>
      </c>
      <c r="E224" s="35"/>
      <c r="F224" s="47">
        <f t="shared" ref="F224" si="38">+ROUND(D224*E224,2)</f>
        <v>0</v>
      </c>
    </row>
    <row r="225" spans="1:7" ht="20.100000000000001" customHeight="1">
      <c r="A225" s="137"/>
      <c r="B225" s="319"/>
      <c r="C225" s="35"/>
      <c r="D225" s="210"/>
      <c r="E225" s="35"/>
      <c r="F225" s="47"/>
    </row>
    <row r="226" spans="1:7" ht="20.100000000000001" customHeight="1">
      <c r="A226" s="209" t="s">
        <v>491</v>
      </c>
      <c r="B226" s="318" t="s">
        <v>34</v>
      </c>
      <c r="C226" s="35"/>
      <c r="D226" s="210"/>
      <c r="E226" s="35"/>
      <c r="F226" s="47"/>
    </row>
    <row r="227" spans="1:7" ht="20.100000000000001" customHeight="1">
      <c r="A227" s="137">
        <v>1</v>
      </c>
      <c r="B227" s="319" t="s">
        <v>485</v>
      </c>
      <c r="C227" s="35" t="s">
        <v>99</v>
      </c>
      <c r="D227" s="210">
        <v>9</v>
      </c>
      <c r="E227" s="35"/>
      <c r="F227" s="47">
        <f t="shared" ref="F227" si="39">+ROUND(D227*E227,2)</f>
        <v>0</v>
      </c>
    </row>
    <row r="228" spans="1:7" ht="20.100000000000001" customHeight="1">
      <c r="A228" s="137"/>
      <c r="B228" s="319"/>
      <c r="C228" s="35"/>
      <c r="D228" s="210"/>
      <c r="E228" s="35"/>
      <c r="F228" s="47"/>
    </row>
    <row r="229" spans="1:7" ht="20.100000000000001" customHeight="1">
      <c r="A229" s="209">
        <v>12.14</v>
      </c>
      <c r="B229" s="320" t="s">
        <v>500</v>
      </c>
      <c r="C229" s="35"/>
      <c r="D229" s="72"/>
      <c r="E229" s="47"/>
      <c r="F229" s="47"/>
      <c r="G229" s="103"/>
    </row>
    <row r="230" spans="1:7" ht="39" customHeight="1">
      <c r="A230" s="137"/>
      <c r="B230" s="224" t="s">
        <v>345</v>
      </c>
      <c r="C230" s="35"/>
      <c r="D230" s="210"/>
      <c r="E230" s="35"/>
      <c r="F230" s="47"/>
    </row>
    <row r="231" spans="1:7" s="100" customFormat="1" ht="20.100000000000001" customHeight="1">
      <c r="A231" s="137"/>
      <c r="B231" s="224"/>
      <c r="C231" s="35"/>
      <c r="D231" s="210"/>
      <c r="E231" s="35"/>
      <c r="F231" s="47"/>
    </row>
    <row r="232" spans="1:7" ht="20.100000000000001" customHeight="1">
      <c r="A232" s="209" t="s">
        <v>494</v>
      </c>
      <c r="B232" s="313" t="s">
        <v>25</v>
      </c>
      <c r="C232" s="35"/>
      <c r="D232" s="210"/>
      <c r="E232" s="35"/>
      <c r="F232" s="47"/>
    </row>
    <row r="233" spans="1:7" ht="20.100000000000001" customHeight="1">
      <c r="A233" s="137">
        <v>1</v>
      </c>
      <c r="B233" s="224" t="s">
        <v>504</v>
      </c>
      <c r="C233" s="35" t="s">
        <v>99</v>
      </c>
      <c r="D233" s="210">
        <v>5</v>
      </c>
      <c r="E233" s="35"/>
      <c r="F233" s="47">
        <f t="shared" ref="F233" si="40">+ROUND(D233*E233,2)</f>
        <v>0</v>
      </c>
    </row>
    <row r="234" spans="1:7" ht="20.100000000000001" customHeight="1">
      <c r="A234" s="209"/>
      <c r="B234" s="224"/>
      <c r="C234" s="35"/>
      <c r="D234" s="210"/>
      <c r="E234" s="35"/>
      <c r="F234" s="47"/>
    </row>
    <row r="235" spans="1:7" ht="20.100000000000001" customHeight="1">
      <c r="A235" s="209" t="s">
        <v>495</v>
      </c>
      <c r="B235" s="313" t="s">
        <v>34</v>
      </c>
      <c r="C235" s="35"/>
      <c r="D235" s="210"/>
      <c r="E235" s="35"/>
      <c r="F235" s="47"/>
    </row>
    <row r="236" spans="1:7" ht="20.100000000000001" customHeight="1">
      <c r="A236" s="137">
        <v>1</v>
      </c>
      <c r="B236" s="224" t="s">
        <v>504</v>
      </c>
      <c r="C236" s="35" t="s">
        <v>99</v>
      </c>
      <c r="D236" s="210">
        <v>1</v>
      </c>
      <c r="E236" s="35"/>
      <c r="F236" s="47">
        <f t="shared" ref="F236" si="41">+ROUND(D236*E236,2)</f>
        <v>0</v>
      </c>
    </row>
    <row r="237" spans="1:7" ht="20.100000000000001" customHeight="1">
      <c r="A237" s="137"/>
      <c r="B237" s="319"/>
      <c r="C237" s="35"/>
      <c r="D237" s="210"/>
      <c r="E237" s="35"/>
      <c r="F237" s="47"/>
    </row>
    <row r="238" spans="1:7" ht="20.100000000000001" customHeight="1">
      <c r="A238" s="137"/>
      <c r="B238" s="319"/>
      <c r="C238" s="35"/>
      <c r="D238" s="210"/>
      <c r="E238" s="35"/>
      <c r="F238" s="47"/>
    </row>
    <row r="239" spans="1:7" ht="20.100000000000001" customHeight="1">
      <c r="A239" s="137"/>
      <c r="B239" s="319"/>
      <c r="C239" s="35"/>
      <c r="D239" s="210"/>
      <c r="E239" s="35"/>
      <c r="F239" s="47"/>
    </row>
    <row r="240" spans="1:7" ht="20.100000000000001" customHeight="1">
      <c r="A240" s="137"/>
      <c r="B240" s="319"/>
      <c r="C240" s="35"/>
      <c r="D240" s="210"/>
      <c r="E240" s="35"/>
      <c r="F240" s="47"/>
    </row>
    <row r="241" spans="1:7" ht="20.100000000000001" customHeight="1">
      <c r="A241" s="137"/>
      <c r="B241" s="319"/>
      <c r="C241" s="35"/>
      <c r="D241" s="210"/>
      <c r="E241" s="35"/>
      <c r="F241" s="47"/>
    </row>
    <row r="242" spans="1:7" ht="20.100000000000001" customHeight="1">
      <c r="A242" s="137"/>
      <c r="B242" s="319"/>
      <c r="C242" s="35"/>
      <c r="D242" s="210"/>
      <c r="E242" s="35"/>
      <c r="F242" s="47"/>
    </row>
    <row r="243" spans="1:7" ht="20.100000000000001" customHeight="1">
      <c r="A243" s="137"/>
      <c r="B243" s="319"/>
      <c r="C243" s="35"/>
      <c r="D243" s="210"/>
      <c r="E243" s="35"/>
      <c r="F243" s="47"/>
    </row>
    <row r="244" spans="1:7" ht="20.100000000000001" customHeight="1">
      <c r="A244" s="208"/>
      <c r="B244" s="321"/>
      <c r="C244" s="51"/>
      <c r="D244" s="244"/>
      <c r="E244" s="51"/>
      <c r="F244" s="87"/>
    </row>
    <row r="245" spans="1:7" ht="20.100000000000001" customHeight="1">
      <c r="A245" s="137"/>
      <c r="B245" s="319"/>
      <c r="C245" s="35"/>
      <c r="D245" s="210"/>
      <c r="E245" s="35"/>
      <c r="F245" s="47"/>
    </row>
    <row r="246" spans="1:7" ht="20.100000000000001" customHeight="1">
      <c r="A246" s="209">
        <v>12.15</v>
      </c>
      <c r="B246" s="320" t="s">
        <v>484</v>
      </c>
      <c r="C246" s="35"/>
      <c r="D246" s="72"/>
      <c r="E246" s="47"/>
      <c r="F246" s="47"/>
      <c r="G246" s="103"/>
    </row>
    <row r="247" spans="1:7" ht="38.25" customHeight="1">
      <c r="A247" s="137"/>
      <c r="B247" s="224" t="s">
        <v>345</v>
      </c>
      <c r="C247" s="35"/>
      <c r="D247" s="210"/>
      <c r="E247" s="35"/>
      <c r="F247" s="47"/>
    </row>
    <row r="248" spans="1:7" ht="20.100000000000001" customHeight="1">
      <c r="A248" s="209" t="s">
        <v>497</v>
      </c>
      <c r="B248" s="313" t="s">
        <v>25</v>
      </c>
      <c r="C248" s="35"/>
      <c r="D248" s="210"/>
      <c r="E248" s="35"/>
      <c r="F248" s="47"/>
    </row>
    <row r="249" spans="1:7" ht="20.100000000000001" customHeight="1">
      <c r="A249" s="137">
        <v>1</v>
      </c>
      <c r="B249" s="224" t="s">
        <v>485</v>
      </c>
      <c r="C249" s="35" t="s">
        <v>99</v>
      </c>
      <c r="D249" s="210">
        <v>37</v>
      </c>
      <c r="E249" s="327"/>
      <c r="F249" s="47">
        <f t="shared" ref="F249:F251" si="42">+ROUND(D249*E249,2)</f>
        <v>0</v>
      </c>
    </row>
    <row r="250" spans="1:7" ht="20.100000000000001" customHeight="1">
      <c r="A250" s="137">
        <v>2</v>
      </c>
      <c r="B250" s="224" t="s">
        <v>486</v>
      </c>
      <c r="C250" s="35" t="s">
        <v>99</v>
      </c>
      <c r="D250" s="210">
        <v>42</v>
      </c>
      <c r="E250" s="327"/>
      <c r="F250" s="47">
        <f t="shared" si="42"/>
        <v>0</v>
      </c>
    </row>
    <row r="251" spans="1:7" ht="20.100000000000001" customHeight="1">
      <c r="A251" s="137">
        <v>3</v>
      </c>
      <c r="B251" s="224" t="s">
        <v>487</v>
      </c>
      <c r="C251" s="35" t="s">
        <v>99</v>
      </c>
      <c r="D251" s="210">
        <v>4</v>
      </c>
      <c r="E251" s="327"/>
      <c r="F251" s="47">
        <f t="shared" si="42"/>
        <v>0</v>
      </c>
    </row>
    <row r="252" spans="1:7" ht="20.100000000000001" customHeight="1">
      <c r="A252" s="209"/>
      <c r="B252" s="224"/>
      <c r="C252" s="35"/>
      <c r="D252" s="210"/>
      <c r="E252" s="35"/>
      <c r="F252" s="47"/>
    </row>
    <row r="253" spans="1:7" ht="20.100000000000001" customHeight="1">
      <c r="A253" s="209" t="s">
        <v>498</v>
      </c>
      <c r="B253" s="318" t="s">
        <v>24</v>
      </c>
      <c r="C253" s="35"/>
      <c r="D253" s="210"/>
      <c r="E253" s="35"/>
      <c r="F253" s="47"/>
    </row>
    <row r="254" spans="1:7" ht="20.100000000000001" customHeight="1">
      <c r="A254" s="137">
        <v>1</v>
      </c>
      <c r="B254" s="224" t="s">
        <v>485</v>
      </c>
      <c r="C254" s="35" t="s">
        <v>99</v>
      </c>
      <c r="D254" s="210">
        <v>56</v>
      </c>
      <c r="E254" s="327"/>
      <c r="F254" s="47">
        <f t="shared" ref="F254:F256" si="43">+ROUND(D254*E254,2)</f>
        <v>0</v>
      </c>
    </row>
    <row r="255" spans="1:7" ht="20.100000000000001" customHeight="1">
      <c r="A255" s="137">
        <v>2</v>
      </c>
      <c r="B255" s="224" t="s">
        <v>486</v>
      </c>
      <c r="C255" s="35" t="s">
        <v>99</v>
      </c>
      <c r="D255" s="210">
        <v>70</v>
      </c>
      <c r="E255" s="327"/>
      <c r="F255" s="47">
        <f t="shared" si="43"/>
        <v>0</v>
      </c>
    </row>
    <row r="256" spans="1:7" ht="20.100000000000001" customHeight="1">
      <c r="A256" s="137">
        <v>3</v>
      </c>
      <c r="B256" s="224" t="s">
        <v>487</v>
      </c>
      <c r="C256" s="35" t="s">
        <v>99</v>
      </c>
      <c r="D256" s="210">
        <v>6</v>
      </c>
      <c r="E256" s="327"/>
      <c r="F256" s="47">
        <f t="shared" si="43"/>
        <v>0</v>
      </c>
    </row>
    <row r="257" spans="1:16" ht="20.100000000000001" customHeight="1">
      <c r="A257" s="209"/>
      <c r="B257" s="319"/>
      <c r="C257" s="35"/>
      <c r="D257" s="210"/>
      <c r="E257" s="35"/>
      <c r="F257" s="47"/>
    </row>
    <row r="258" spans="1:16" ht="20.100000000000001" customHeight="1">
      <c r="A258" s="209" t="s">
        <v>499</v>
      </c>
      <c r="B258" s="318" t="s">
        <v>34</v>
      </c>
      <c r="C258" s="35"/>
      <c r="D258" s="210"/>
      <c r="E258" s="35"/>
      <c r="F258" s="47"/>
    </row>
    <row r="259" spans="1:16" ht="20.100000000000001" customHeight="1">
      <c r="A259" s="137">
        <v>1</v>
      </c>
      <c r="B259" s="224" t="s">
        <v>485</v>
      </c>
      <c r="C259" s="35" t="s">
        <v>99</v>
      </c>
      <c r="D259" s="210">
        <v>20</v>
      </c>
      <c r="E259" s="327"/>
      <c r="F259" s="47">
        <f t="shared" ref="F259:F261" si="44">+ROUND(D259*E259,2)</f>
        <v>0</v>
      </c>
    </row>
    <row r="260" spans="1:16" ht="20.100000000000001" customHeight="1">
      <c r="A260" s="137">
        <v>2</v>
      </c>
      <c r="B260" s="224" t="s">
        <v>486</v>
      </c>
      <c r="C260" s="35" t="s">
        <v>99</v>
      </c>
      <c r="D260" s="210">
        <v>26</v>
      </c>
      <c r="E260" s="327"/>
      <c r="F260" s="47">
        <f t="shared" si="44"/>
        <v>0</v>
      </c>
    </row>
    <row r="261" spans="1:16" ht="20.100000000000001" customHeight="1">
      <c r="A261" s="137">
        <v>3</v>
      </c>
      <c r="B261" s="224" t="s">
        <v>487</v>
      </c>
      <c r="C261" s="35" t="s">
        <v>99</v>
      </c>
      <c r="D261" s="210">
        <v>32</v>
      </c>
      <c r="E261" s="327"/>
      <c r="F261" s="47">
        <f t="shared" si="44"/>
        <v>0</v>
      </c>
    </row>
    <row r="262" spans="1:16" ht="20.100000000000001" customHeight="1">
      <c r="A262" s="108"/>
      <c r="B262" s="322"/>
      <c r="C262" s="35"/>
      <c r="D262" s="72"/>
      <c r="E262" s="47"/>
      <c r="F262" s="47"/>
      <c r="H262" s="103"/>
      <c r="I262" s="103"/>
      <c r="J262" s="103"/>
      <c r="K262" s="103"/>
      <c r="L262" s="103"/>
      <c r="M262" s="103"/>
      <c r="N262" s="103"/>
      <c r="O262" s="103"/>
      <c r="P262" s="103"/>
    </row>
    <row r="263" spans="1:16" ht="20.100000000000001" customHeight="1">
      <c r="A263" s="209">
        <v>12.16</v>
      </c>
      <c r="B263" s="320" t="s">
        <v>465</v>
      </c>
      <c r="C263" s="35"/>
      <c r="D263" s="72"/>
      <c r="E263" s="47"/>
      <c r="F263" s="47"/>
      <c r="G263" s="103"/>
    </row>
    <row r="264" spans="1:16" ht="55.5" customHeight="1">
      <c r="A264" s="111"/>
      <c r="B264" s="45" t="s">
        <v>466</v>
      </c>
      <c r="C264" s="35"/>
      <c r="D264" s="72"/>
      <c r="E264" s="47"/>
      <c r="F264" s="47"/>
      <c r="H264" s="103"/>
      <c r="I264" s="103"/>
      <c r="J264" s="103"/>
      <c r="K264" s="103"/>
      <c r="L264" s="103"/>
      <c r="M264" s="103"/>
      <c r="N264" s="103"/>
      <c r="O264" s="103"/>
      <c r="P264" s="103"/>
    </row>
    <row r="265" spans="1:16" ht="20.100000000000001" customHeight="1">
      <c r="A265" s="209" t="s">
        <v>501</v>
      </c>
      <c r="B265" s="313" t="s">
        <v>25</v>
      </c>
      <c r="C265" s="35"/>
      <c r="D265" s="210"/>
      <c r="E265" s="35"/>
      <c r="F265" s="47"/>
    </row>
    <row r="266" spans="1:16" ht="20.100000000000001" customHeight="1">
      <c r="A266" s="137">
        <v>1</v>
      </c>
      <c r="B266" s="45" t="s">
        <v>467</v>
      </c>
      <c r="C266" s="35" t="s">
        <v>99</v>
      </c>
      <c r="D266" s="210">
        <v>3</v>
      </c>
      <c r="E266" s="327"/>
      <c r="F266" s="47">
        <f t="shared" ref="F266:F268" si="45">+ROUND(D266*E266,2)</f>
        <v>0</v>
      </c>
      <c r="H266" s="103"/>
      <c r="I266" s="103"/>
      <c r="J266" s="103"/>
      <c r="K266" s="103"/>
      <c r="L266" s="103"/>
      <c r="M266" s="103"/>
      <c r="N266" s="103"/>
      <c r="O266" s="103"/>
      <c r="P266" s="103"/>
    </row>
    <row r="267" spans="1:16" ht="20.100000000000001" customHeight="1">
      <c r="A267" s="137">
        <v>2</v>
      </c>
      <c r="B267" s="45" t="s">
        <v>468</v>
      </c>
      <c r="C267" s="35" t="s">
        <v>99</v>
      </c>
      <c r="D267" s="210">
        <v>9</v>
      </c>
      <c r="E267" s="327"/>
      <c r="F267" s="47">
        <f t="shared" si="45"/>
        <v>0</v>
      </c>
      <c r="H267" s="103"/>
      <c r="I267" s="103"/>
      <c r="J267" s="103"/>
      <c r="K267" s="103"/>
      <c r="L267" s="103"/>
      <c r="M267" s="103"/>
      <c r="N267" s="103"/>
      <c r="O267" s="103"/>
      <c r="P267" s="103"/>
    </row>
    <row r="268" spans="1:16" ht="20.100000000000001" customHeight="1">
      <c r="A268" s="137">
        <v>3</v>
      </c>
      <c r="B268" s="45" t="s">
        <v>469</v>
      </c>
      <c r="C268" s="35" t="s">
        <v>99</v>
      </c>
      <c r="D268" s="210">
        <v>3</v>
      </c>
      <c r="E268" s="327"/>
      <c r="F268" s="47">
        <f t="shared" si="45"/>
        <v>0</v>
      </c>
      <c r="H268" s="103"/>
      <c r="I268" s="103"/>
      <c r="J268" s="103"/>
      <c r="K268" s="103"/>
      <c r="L268" s="103"/>
      <c r="M268" s="103"/>
      <c r="N268" s="103"/>
      <c r="O268" s="103"/>
      <c r="P268" s="103"/>
    </row>
    <row r="269" spans="1:16" ht="20.100000000000001" customHeight="1">
      <c r="A269" s="111"/>
      <c r="B269" s="45"/>
      <c r="C269" s="35"/>
      <c r="D269" s="72"/>
      <c r="E269" s="47"/>
      <c r="F269" s="47"/>
      <c r="H269" s="103"/>
      <c r="I269" s="103"/>
      <c r="J269" s="103"/>
      <c r="K269" s="103"/>
      <c r="L269" s="103"/>
      <c r="M269" s="103"/>
      <c r="N269" s="103"/>
      <c r="O269" s="103"/>
      <c r="P269" s="103"/>
    </row>
    <row r="270" spans="1:16" ht="20.100000000000001" customHeight="1">
      <c r="A270" s="209" t="s">
        <v>502</v>
      </c>
      <c r="B270" s="313" t="s">
        <v>24</v>
      </c>
      <c r="C270" s="35"/>
      <c r="D270" s="210"/>
      <c r="E270" s="35"/>
      <c r="F270" s="47"/>
    </row>
    <row r="271" spans="1:16" ht="20.100000000000001" customHeight="1">
      <c r="A271" s="137">
        <v>1</v>
      </c>
      <c r="B271" s="45" t="s">
        <v>476</v>
      </c>
      <c r="C271" s="35" t="s">
        <v>99</v>
      </c>
      <c r="D271" s="210">
        <v>1</v>
      </c>
      <c r="E271" s="35"/>
      <c r="F271" s="47">
        <f t="shared" ref="F271:F274" si="46">+ROUND(D271*E271,2)</f>
        <v>0</v>
      </c>
      <c r="H271" s="103"/>
      <c r="I271" s="103"/>
      <c r="J271" s="103"/>
      <c r="K271" s="103"/>
      <c r="L271" s="103"/>
      <c r="M271" s="103"/>
      <c r="N271" s="103"/>
      <c r="O271" s="103"/>
      <c r="P271" s="103"/>
    </row>
    <row r="272" spans="1:16" ht="20.100000000000001" customHeight="1">
      <c r="A272" s="137">
        <v>2</v>
      </c>
      <c r="B272" s="45" t="s">
        <v>467</v>
      </c>
      <c r="C272" s="35" t="s">
        <v>99</v>
      </c>
      <c r="D272" s="210">
        <v>1</v>
      </c>
      <c r="E272" s="35"/>
      <c r="F272" s="47">
        <f t="shared" si="46"/>
        <v>0</v>
      </c>
      <c r="H272" s="103"/>
      <c r="I272" s="103"/>
      <c r="J272" s="103"/>
      <c r="K272" s="103"/>
      <c r="L272" s="103"/>
      <c r="M272" s="103"/>
      <c r="N272" s="103"/>
      <c r="O272" s="103"/>
      <c r="P272" s="103"/>
    </row>
    <row r="273" spans="1:16" ht="20.100000000000001" customHeight="1">
      <c r="A273" s="137">
        <v>3</v>
      </c>
      <c r="B273" s="45" t="s">
        <v>468</v>
      </c>
      <c r="C273" s="35" t="s">
        <v>99</v>
      </c>
      <c r="D273" s="210">
        <v>4</v>
      </c>
      <c r="E273" s="35"/>
      <c r="F273" s="47">
        <f t="shared" si="46"/>
        <v>0</v>
      </c>
      <c r="H273" s="103"/>
      <c r="I273" s="103"/>
      <c r="J273" s="103"/>
      <c r="K273" s="103"/>
      <c r="L273" s="103"/>
      <c r="M273" s="103"/>
      <c r="N273" s="103"/>
      <c r="O273" s="103"/>
      <c r="P273" s="103"/>
    </row>
    <row r="274" spans="1:16" ht="20.100000000000001" customHeight="1">
      <c r="A274" s="137">
        <v>4</v>
      </c>
      <c r="B274" s="45" t="s">
        <v>469</v>
      </c>
      <c r="C274" s="35" t="s">
        <v>99</v>
      </c>
      <c r="D274" s="210">
        <v>5</v>
      </c>
      <c r="E274" s="35"/>
      <c r="F274" s="47">
        <f t="shared" si="46"/>
        <v>0</v>
      </c>
      <c r="H274" s="103"/>
      <c r="I274" s="103"/>
      <c r="J274" s="103"/>
      <c r="K274" s="103"/>
      <c r="L274" s="103"/>
      <c r="M274" s="103"/>
      <c r="N274" s="103"/>
      <c r="O274" s="103"/>
      <c r="P274" s="103"/>
    </row>
    <row r="275" spans="1:16" ht="20.100000000000001" customHeight="1">
      <c r="A275" s="111"/>
      <c r="B275" s="45"/>
      <c r="C275" s="35"/>
      <c r="D275" s="72"/>
      <c r="E275" s="47"/>
      <c r="F275" s="47"/>
      <c r="H275" s="103"/>
      <c r="I275" s="103"/>
      <c r="J275" s="103"/>
      <c r="K275" s="103"/>
      <c r="L275" s="103"/>
      <c r="M275" s="103"/>
      <c r="N275" s="103"/>
      <c r="O275" s="103"/>
      <c r="P275" s="103"/>
    </row>
    <row r="276" spans="1:16" ht="20.100000000000001" customHeight="1">
      <c r="A276" s="209" t="s">
        <v>503</v>
      </c>
      <c r="B276" s="313" t="s">
        <v>34</v>
      </c>
      <c r="C276" s="35"/>
      <c r="D276" s="210"/>
      <c r="E276" s="35"/>
      <c r="F276" s="47"/>
    </row>
    <row r="277" spans="1:16" ht="20.100000000000001" customHeight="1">
      <c r="A277" s="137">
        <v>1</v>
      </c>
      <c r="B277" s="45" t="s">
        <v>469</v>
      </c>
      <c r="C277" s="35" t="s">
        <v>99</v>
      </c>
      <c r="D277" s="210">
        <v>6</v>
      </c>
      <c r="E277" s="35"/>
      <c r="F277" s="47">
        <f t="shared" ref="F277" si="47">+ROUND(D277*E277,2)</f>
        <v>0</v>
      </c>
      <c r="H277" s="103"/>
      <c r="I277" s="103"/>
      <c r="J277" s="103"/>
      <c r="K277" s="103"/>
      <c r="L277" s="103"/>
      <c r="M277" s="103"/>
      <c r="N277" s="103"/>
      <c r="O277" s="103"/>
      <c r="P277" s="103"/>
    </row>
    <row r="278" spans="1:16" ht="20.100000000000001" customHeight="1">
      <c r="A278" s="111"/>
      <c r="B278" s="45"/>
      <c r="C278" s="35"/>
      <c r="D278" s="72"/>
      <c r="E278" s="47"/>
      <c r="F278" s="47"/>
      <c r="H278" s="103"/>
      <c r="I278" s="103"/>
      <c r="J278" s="103"/>
      <c r="K278" s="103"/>
      <c r="L278" s="103"/>
      <c r="M278" s="103"/>
      <c r="N278" s="103"/>
      <c r="O278" s="103"/>
      <c r="P278" s="103"/>
    </row>
    <row r="279" spans="1:16" ht="20.100000000000001" customHeight="1">
      <c r="A279" s="111"/>
      <c r="B279" s="45"/>
      <c r="C279" s="35"/>
      <c r="D279" s="72"/>
      <c r="E279" s="47"/>
      <c r="F279" s="47"/>
      <c r="H279" s="103"/>
      <c r="I279" s="103"/>
      <c r="J279" s="103"/>
      <c r="K279" s="103"/>
      <c r="L279" s="103"/>
      <c r="M279" s="103"/>
      <c r="N279" s="103"/>
      <c r="O279" s="103"/>
      <c r="P279" s="103"/>
    </row>
    <row r="280" spans="1:16" ht="20.100000000000001" customHeight="1">
      <c r="A280" s="209">
        <v>12.17</v>
      </c>
      <c r="B280" s="320" t="s">
        <v>769</v>
      </c>
      <c r="C280" s="35"/>
      <c r="D280" s="72"/>
      <c r="E280" s="47"/>
      <c r="F280" s="47"/>
      <c r="G280" s="103"/>
    </row>
    <row r="281" spans="1:16" ht="73.5" customHeight="1">
      <c r="A281" s="111"/>
      <c r="B281" s="45" t="s">
        <v>770</v>
      </c>
      <c r="C281" s="35" t="s">
        <v>2</v>
      </c>
      <c r="D281" s="72">
        <v>1</v>
      </c>
      <c r="E281" s="47"/>
      <c r="F281" s="47">
        <f t="shared" ref="F281" si="48">+ROUND(D281*E281,2)</f>
        <v>0</v>
      </c>
      <c r="H281" s="103"/>
      <c r="I281" s="103"/>
      <c r="J281" s="103"/>
      <c r="K281" s="103"/>
      <c r="L281" s="103"/>
      <c r="M281" s="103"/>
      <c r="N281" s="103"/>
      <c r="O281" s="103"/>
      <c r="P281" s="103"/>
    </row>
    <row r="282" spans="1:16" s="138" customFormat="1" ht="20.100000000000001" customHeight="1">
      <c r="A282" s="137"/>
      <c r="B282" s="45"/>
      <c r="C282" s="218"/>
      <c r="D282" s="210"/>
      <c r="E282" s="35"/>
      <c r="F282" s="47"/>
    </row>
    <row r="283" spans="1:16" ht="20.100000000000001" customHeight="1">
      <c r="A283" s="210"/>
      <c r="B283" s="45"/>
      <c r="C283" s="135"/>
      <c r="D283" s="210"/>
      <c r="E283" s="47"/>
      <c r="F283" s="47"/>
    </row>
    <row r="284" spans="1:16" s="100" customFormat="1" ht="24" customHeight="1">
      <c r="A284" s="309"/>
      <c r="B284" s="307" t="s">
        <v>174</v>
      </c>
      <c r="C284" s="308"/>
      <c r="D284" s="309"/>
      <c r="E284" s="310"/>
      <c r="F284" s="310">
        <f>SUM(F13:F283)</f>
        <v>0</v>
      </c>
    </row>
  </sheetData>
  <autoFilter ref="A1:G284" xr:uid="{00000000-0009-0000-0000-00000E000000}"/>
  <sortState ref="B136:F152">
    <sortCondition ref="B136"/>
  </sortState>
  <pageMargins left="0.8" right="0.5" top="0.75" bottom="0.75" header="0.4" footer="0.5"/>
  <pageSetup paperSize="9" scale="80" orientation="portrait" r:id="rId1"/>
  <headerFooter>
    <oddHeader>&amp;L&amp;"Garamond,Bold"&amp;12Addu Court Complex
Maldives&amp;C&amp;"Times New Roman,Bold"&amp;11Bill of Quantities</oddHeader>
    <oddFooter>&amp;C&amp;"Garamond,Bold"Bill No 12 - &amp;P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0000"/>
  </sheetPr>
  <dimension ref="A1:F46"/>
  <sheetViews>
    <sheetView view="pageBreakPreview" zoomScaleNormal="100" zoomScaleSheetLayoutView="100" workbookViewId="0">
      <pane xSplit="1" ySplit="1" topLeftCell="B8" activePane="bottomRight" state="frozen"/>
      <selection activeCell="B33" sqref="B33"/>
      <selection pane="topRight" activeCell="B33" sqref="B33"/>
      <selection pane="bottomLeft" activeCell="B33" sqref="B33"/>
      <selection pane="bottomRight" activeCell="E11" sqref="E11:E16"/>
    </sheetView>
  </sheetViews>
  <sheetFormatPr defaultRowHeight="15.75"/>
  <cols>
    <col min="1" max="1" width="7.85546875" style="65" customWidth="1"/>
    <col min="2" max="2" width="56.140625" style="66" customWidth="1"/>
    <col min="3" max="3" width="6.42578125" style="67" customWidth="1"/>
    <col min="4" max="4" width="8.7109375" style="91" customWidth="1"/>
    <col min="5" max="5" width="14.42578125" style="24" customWidth="1"/>
    <col min="6" max="6" width="15.7109375" style="24" customWidth="1"/>
    <col min="7" max="7" width="26.5703125" style="24" customWidth="1"/>
    <col min="8" max="8" width="21.28515625" style="24" customWidth="1"/>
    <col min="9" max="16384" width="9.140625" style="24"/>
  </cols>
  <sheetData>
    <row r="1" spans="1:6" s="11" customFormat="1" ht="22.5" customHeight="1">
      <c r="A1" s="10" t="s">
        <v>2</v>
      </c>
      <c r="B1" s="10" t="s">
        <v>0</v>
      </c>
      <c r="C1" s="10" t="s">
        <v>1</v>
      </c>
      <c r="D1" s="10" t="s">
        <v>3</v>
      </c>
      <c r="E1" s="22" t="s">
        <v>301</v>
      </c>
      <c r="F1" s="10" t="s">
        <v>302</v>
      </c>
    </row>
    <row r="2" spans="1:6">
      <c r="A2" s="41"/>
      <c r="B2" s="36" t="s">
        <v>175</v>
      </c>
      <c r="C2" s="35"/>
      <c r="D2" s="72"/>
      <c r="E2" s="69"/>
      <c r="F2" s="31"/>
    </row>
    <row r="3" spans="1:6">
      <c r="A3" s="41"/>
      <c r="B3" s="36" t="s">
        <v>94</v>
      </c>
      <c r="C3" s="35"/>
      <c r="D3" s="72"/>
      <c r="E3" s="47"/>
      <c r="F3" s="31"/>
    </row>
    <row r="4" spans="1:6" s="126" customFormat="1">
      <c r="A4" s="120"/>
      <c r="B4" s="121"/>
      <c r="C4" s="122"/>
      <c r="D4" s="123"/>
      <c r="E4" s="124"/>
      <c r="F4" s="125"/>
    </row>
    <row r="5" spans="1:6" s="126" customFormat="1" ht="23.25" customHeight="1">
      <c r="A5" s="127">
        <v>13.1</v>
      </c>
      <c r="B5" s="128" t="s">
        <v>31</v>
      </c>
      <c r="C5" s="122"/>
      <c r="D5" s="123"/>
      <c r="E5" s="122"/>
      <c r="F5" s="129"/>
    </row>
    <row r="6" spans="1:6" s="126" customFormat="1" ht="46.5" customHeight="1">
      <c r="A6" s="127"/>
      <c r="B6" s="45" t="s">
        <v>233</v>
      </c>
      <c r="C6" s="122"/>
      <c r="D6" s="123"/>
      <c r="E6" s="122"/>
      <c r="F6" s="129"/>
    </row>
    <row r="7" spans="1:6" s="126" customFormat="1" ht="44.25" customHeight="1">
      <c r="A7" s="130"/>
      <c r="B7" s="48" t="s">
        <v>234</v>
      </c>
      <c r="C7" s="122"/>
      <c r="D7" s="123"/>
      <c r="E7" s="122"/>
      <c r="F7" s="129"/>
    </row>
    <row r="8" spans="1:6" s="126" customFormat="1" ht="39" customHeight="1">
      <c r="A8" s="130"/>
      <c r="B8" s="48" t="s">
        <v>235</v>
      </c>
      <c r="C8" s="122"/>
      <c r="D8" s="123"/>
      <c r="E8" s="122"/>
      <c r="F8" s="129"/>
    </row>
    <row r="9" spans="1:6" s="126" customFormat="1" ht="42" customHeight="1">
      <c r="A9" s="130"/>
      <c r="B9" s="48" t="s">
        <v>236</v>
      </c>
      <c r="C9" s="122"/>
      <c r="D9" s="123"/>
      <c r="E9" s="122"/>
      <c r="F9" s="129"/>
    </row>
    <row r="10" spans="1:6" s="126" customFormat="1" ht="55.5" customHeight="1">
      <c r="A10" s="130"/>
      <c r="B10" s="45" t="s">
        <v>76</v>
      </c>
      <c r="C10" s="122"/>
      <c r="D10" s="123"/>
      <c r="E10" s="122"/>
      <c r="F10" s="129"/>
    </row>
    <row r="11" spans="1:6" s="126" customFormat="1">
      <c r="A11" s="127"/>
      <c r="B11" s="131"/>
      <c r="C11" s="122"/>
      <c r="D11" s="123"/>
      <c r="E11" s="122"/>
      <c r="F11" s="129"/>
    </row>
    <row r="12" spans="1:6" s="126" customFormat="1" ht="23.25" customHeight="1">
      <c r="A12" s="127">
        <v>13.2</v>
      </c>
      <c r="B12" s="128" t="s">
        <v>176</v>
      </c>
      <c r="C12" s="122"/>
      <c r="D12" s="123"/>
      <c r="E12" s="122"/>
      <c r="F12" s="129"/>
    </row>
    <row r="13" spans="1:6" s="273" customFormat="1" ht="31.5">
      <c r="A13" s="279">
        <v>1</v>
      </c>
      <c r="B13" s="133" t="s">
        <v>406</v>
      </c>
      <c r="C13" s="204" t="s">
        <v>99</v>
      </c>
      <c r="D13" s="285">
        <v>2</v>
      </c>
      <c r="E13" s="204"/>
      <c r="F13" s="205">
        <f>+ROUND(D13*E13,2)</f>
        <v>0</v>
      </c>
    </row>
    <row r="14" spans="1:6" s="271" customFormat="1">
      <c r="A14" s="286"/>
      <c r="B14" s="133"/>
      <c r="C14" s="268"/>
      <c r="D14" s="269"/>
      <c r="E14" s="268"/>
      <c r="F14" s="287"/>
    </row>
    <row r="15" spans="1:6" s="271" customFormat="1" ht="31.5">
      <c r="A15" s="279">
        <v>2</v>
      </c>
      <c r="B15" s="133" t="s">
        <v>394</v>
      </c>
      <c r="C15" s="204" t="s">
        <v>99</v>
      </c>
      <c r="D15" s="285">
        <v>2</v>
      </c>
      <c r="E15" s="204"/>
      <c r="F15" s="205">
        <f>+ROUND(D15*E15,2)</f>
        <v>0</v>
      </c>
    </row>
    <row r="16" spans="1:6" s="273" customFormat="1">
      <c r="A16" s="279"/>
      <c r="B16" s="133"/>
      <c r="C16" s="204"/>
      <c r="D16" s="285"/>
      <c r="E16" s="204"/>
      <c r="F16" s="205"/>
    </row>
    <row r="17" spans="1:6" s="271" customFormat="1">
      <c r="A17" s="279"/>
      <c r="B17" s="133"/>
      <c r="C17" s="204"/>
      <c r="D17" s="285"/>
      <c r="E17" s="204"/>
      <c r="F17" s="205"/>
    </row>
    <row r="18" spans="1:6" s="126" customFormat="1">
      <c r="A18" s="130"/>
      <c r="B18" s="132"/>
      <c r="C18" s="122"/>
      <c r="D18" s="123"/>
      <c r="E18" s="122"/>
      <c r="F18" s="129"/>
    </row>
    <row r="19" spans="1:6" s="271" customFormat="1">
      <c r="A19" s="279"/>
      <c r="B19" s="133"/>
      <c r="C19" s="204"/>
      <c r="D19" s="285"/>
      <c r="E19" s="204"/>
      <c r="F19" s="205"/>
    </row>
    <row r="20" spans="1:6" s="126" customFormat="1">
      <c r="A20" s="130"/>
      <c r="B20" s="132"/>
      <c r="C20" s="122"/>
      <c r="D20" s="123"/>
      <c r="E20" s="122"/>
      <c r="F20" s="129"/>
    </row>
    <row r="21" spans="1:6" s="126" customFormat="1">
      <c r="A21" s="130"/>
      <c r="B21" s="132"/>
      <c r="C21" s="122"/>
      <c r="D21" s="123"/>
      <c r="E21" s="122"/>
      <c r="F21" s="129"/>
    </row>
    <row r="22" spans="1:6" s="126" customFormat="1">
      <c r="A22" s="130"/>
      <c r="B22" s="132"/>
      <c r="C22" s="122"/>
      <c r="D22" s="123"/>
      <c r="E22" s="122"/>
      <c r="F22" s="129"/>
    </row>
    <row r="23" spans="1:6" s="126" customFormat="1">
      <c r="A23" s="130"/>
      <c r="B23" s="132"/>
      <c r="C23" s="122"/>
      <c r="D23" s="123"/>
      <c r="E23" s="122"/>
      <c r="F23" s="129"/>
    </row>
    <row r="24" spans="1:6" s="126" customFormat="1">
      <c r="A24" s="130"/>
      <c r="B24" s="132"/>
      <c r="C24" s="122"/>
      <c r="D24" s="123"/>
      <c r="E24" s="122"/>
      <c r="F24" s="129"/>
    </row>
    <row r="25" spans="1:6" s="126" customFormat="1">
      <c r="A25" s="130"/>
      <c r="B25" s="132"/>
      <c r="C25" s="122"/>
      <c r="D25" s="123"/>
      <c r="E25" s="122"/>
      <c r="F25" s="129"/>
    </row>
    <row r="26" spans="1:6" s="126" customFormat="1">
      <c r="A26" s="120"/>
      <c r="B26" s="133"/>
      <c r="C26" s="122"/>
      <c r="D26" s="123"/>
      <c r="E26" s="122"/>
      <c r="F26" s="129"/>
    </row>
    <row r="27" spans="1:6" s="126" customFormat="1">
      <c r="A27" s="134"/>
      <c r="B27" s="133"/>
      <c r="C27" s="122"/>
      <c r="D27" s="123"/>
      <c r="E27" s="122"/>
      <c r="F27" s="129"/>
    </row>
    <row r="28" spans="1:6" s="126" customFormat="1">
      <c r="A28" s="120"/>
      <c r="B28" s="133"/>
      <c r="C28" s="122"/>
      <c r="D28" s="123"/>
      <c r="E28" s="122"/>
      <c r="F28" s="129"/>
    </row>
    <row r="29" spans="1:6" s="126" customFormat="1">
      <c r="A29" s="120"/>
      <c r="B29" s="133"/>
      <c r="C29" s="122"/>
      <c r="D29" s="123"/>
      <c r="E29" s="122"/>
      <c r="F29" s="129"/>
    </row>
    <row r="30" spans="1:6" s="126" customFormat="1">
      <c r="A30" s="120"/>
      <c r="B30" s="133"/>
      <c r="C30" s="122"/>
      <c r="D30" s="123"/>
      <c r="E30" s="122"/>
      <c r="F30" s="129"/>
    </row>
    <row r="31" spans="1:6" s="126" customFormat="1">
      <c r="A31" s="120"/>
      <c r="B31" s="133"/>
      <c r="C31" s="122"/>
      <c r="D31" s="123"/>
      <c r="E31" s="122"/>
      <c r="F31" s="129"/>
    </row>
    <row r="32" spans="1:6" s="126" customFormat="1">
      <c r="A32" s="120"/>
      <c r="B32" s="133"/>
      <c r="C32" s="122"/>
      <c r="D32" s="123"/>
      <c r="E32" s="122"/>
      <c r="F32" s="129"/>
    </row>
    <row r="33" spans="1:6" s="126" customFormat="1">
      <c r="A33" s="120"/>
      <c r="B33" s="133"/>
      <c r="C33" s="122"/>
      <c r="D33" s="123"/>
      <c r="E33" s="122"/>
      <c r="F33" s="129"/>
    </row>
    <row r="34" spans="1:6" s="126" customFormat="1">
      <c r="A34" s="120"/>
      <c r="B34" s="133"/>
      <c r="C34" s="122"/>
      <c r="D34" s="123"/>
      <c r="E34" s="122"/>
      <c r="F34" s="129"/>
    </row>
    <row r="35" spans="1:6" s="126" customFormat="1">
      <c r="A35" s="120"/>
      <c r="B35" s="133"/>
      <c r="C35" s="122"/>
      <c r="D35" s="123"/>
      <c r="E35" s="122"/>
      <c r="F35" s="129"/>
    </row>
    <row r="36" spans="1:6" s="126" customFormat="1">
      <c r="A36" s="120"/>
      <c r="B36" s="133"/>
      <c r="C36" s="122"/>
      <c r="D36" s="123"/>
      <c r="E36" s="122"/>
      <c r="F36" s="129"/>
    </row>
    <row r="37" spans="1:6" s="126" customFormat="1">
      <c r="A37" s="120"/>
      <c r="B37" s="133"/>
      <c r="C37" s="122"/>
      <c r="D37" s="123"/>
      <c r="E37" s="122"/>
      <c r="F37" s="129"/>
    </row>
    <row r="38" spans="1:6" s="126" customFormat="1">
      <c r="A38" s="120"/>
      <c r="B38" s="133"/>
      <c r="C38" s="122"/>
      <c r="D38" s="123"/>
      <c r="E38" s="122"/>
      <c r="F38" s="129"/>
    </row>
    <row r="39" spans="1:6" s="126" customFormat="1">
      <c r="A39" s="120"/>
      <c r="B39" s="133"/>
      <c r="C39" s="122"/>
      <c r="D39" s="123"/>
      <c r="E39" s="122"/>
      <c r="F39" s="129"/>
    </row>
    <row r="40" spans="1:6" s="126" customFormat="1">
      <c r="A40" s="120"/>
      <c r="B40" s="133"/>
      <c r="C40" s="122"/>
      <c r="D40" s="123"/>
      <c r="E40" s="122"/>
      <c r="F40" s="129"/>
    </row>
    <row r="41" spans="1:6" s="126" customFormat="1">
      <c r="A41" s="120"/>
      <c r="B41" s="133"/>
      <c r="C41" s="122"/>
      <c r="D41" s="123"/>
      <c r="E41" s="122"/>
      <c r="F41" s="129"/>
    </row>
    <row r="42" spans="1:6" s="126" customFormat="1">
      <c r="A42" s="120"/>
      <c r="B42" s="133"/>
      <c r="C42" s="122"/>
      <c r="D42" s="123"/>
      <c r="E42" s="122"/>
      <c r="F42" s="129"/>
    </row>
    <row r="43" spans="1:6" s="126" customFormat="1">
      <c r="A43" s="120"/>
      <c r="B43" s="133"/>
      <c r="C43" s="122"/>
      <c r="D43" s="123"/>
      <c r="E43" s="122"/>
      <c r="F43" s="129"/>
    </row>
    <row r="44" spans="1:6" s="126" customFormat="1">
      <c r="A44" s="130"/>
      <c r="B44" s="48"/>
      <c r="C44" s="122"/>
      <c r="D44" s="123"/>
      <c r="E44" s="122"/>
      <c r="F44" s="129"/>
    </row>
    <row r="45" spans="1:6" s="126" customFormat="1">
      <c r="A45" s="130"/>
      <c r="B45" s="48"/>
      <c r="C45" s="122"/>
      <c r="D45" s="123"/>
      <c r="E45" s="122"/>
      <c r="F45" s="129"/>
    </row>
    <row r="46" spans="1:6" s="64" customFormat="1" ht="23.25" customHeight="1">
      <c r="A46" s="59"/>
      <c r="B46" s="60" t="s">
        <v>193</v>
      </c>
      <c r="C46" s="61"/>
      <c r="D46" s="90"/>
      <c r="E46" s="62"/>
      <c r="F46" s="63">
        <f>SUM(F2:F45)</f>
        <v>0</v>
      </c>
    </row>
  </sheetData>
  <autoFilter ref="A1:F46" xr:uid="{00000000-0009-0000-0000-00000F000000}"/>
  <pageMargins left="0.8" right="0.7" top="0.75" bottom="0.75" header="0.4" footer="0.5"/>
  <pageSetup paperSize="9" scale="80" orientation="portrait" r:id="rId1"/>
  <headerFooter>
    <oddHeader>&amp;L&amp;"Garamond,Bold"&amp;12Addu Court Complex
Maldives&amp;C&amp;"Times New Roman,Bold"&amp;11Bill of Quantities</oddHeader>
    <oddFooter>&amp;C&amp;"Garamond,Bold"Bill No 13 - &amp;P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0000"/>
  </sheetPr>
  <dimension ref="A1:G117"/>
  <sheetViews>
    <sheetView view="pageBreakPreview" topLeftCell="A103" zoomScaleNormal="100" zoomScaleSheetLayoutView="100" workbookViewId="0">
      <selection activeCell="E93" sqref="E93:E97"/>
    </sheetView>
  </sheetViews>
  <sheetFormatPr defaultRowHeight="15.75"/>
  <cols>
    <col min="1" max="1" width="7.85546875" style="65" customWidth="1"/>
    <col min="2" max="2" width="56.140625" style="66" customWidth="1"/>
    <col min="3" max="3" width="6.42578125" style="67" customWidth="1"/>
    <col min="4" max="4" width="8.7109375" style="67" customWidth="1"/>
    <col min="5" max="5" width="14.42578125" style="24" customWidth="1"/>
    <col min="6" max="6" width="15.7109375" style="24" customWidth="1"/>
    <col min="7" max="7" width="26.5703125" style="24" customWidth="1"/>
    <col min="8" max="8" width="21.28515625" style="24" customWidth="1"/>
    <col min="9" max="16384" width="9.140625" style="24"/>
  </cols>
  <sheetData>
    <row r="1" spans="1:6" s="11" customFormat="1" ht="22.5" customHeight="1">
      <c r="A1" s="10" t="s">
        <v>2</v>
      </c>
      <c r="B1" s="10" t="s">
        <v>0</v>
      </c>
      <c r="C1" s="10" t="s">
        <v>1</v>
      </c>
      <c r="D1" s="61" t="s">
        <v>3</v>
      </c>
      <c r="E1" s="22" t="s">
        <v>301</v>
      </c>
      <c r="F1" s="10" t="s">
        <v>302</v>
      </c>
    </row>
    <row r="2" spans="1:6" s="11" customFormat="1" ht="22.5" customHeight="1">
      <c r="A2" s="334"/>
      <c r="B2" s="335"/>
      <c r="C2" s="335"/>
      <c r="D2" s="300"/>
      <c r="E2" s="252"/>
      <c r="F2" s="253"/>
    </row>
    <row r="3" spans="1:6">
      <c r="A3" s="41"/>
      <c r="B3" s="36" t="s">
        <v>177</v>
      </c>
      <c r="C3" s="35"/>
      <c r="D3" s="35"/>
      <c r="E3" s="47"/>
      <c r="F3" s="31"/>
    </row>
    <row r="4" spans="1:6">
      <c r="A4" s="41"/>
      <c r="B4" s="36" t="s">
        <v>323</v>
      </c>
      <c r="C4" s="35"/>
      <c r="D4" s="35"/>
      <c r="E4" s="47"/>
      <c r="F4" s="31"/>
    </row>
    <row r="5" spans="1:6" s="192" customFormat="1">
      <c r="A5" s="41"/>
      <c r="B5" s="155"/>
      <c r="C5" s="35"/>
      <c r="D5" s="35"/>
      <c r="E5" s="47"/>
      <c r="F5" s="191"/>
    </row>
    <row r="6" spans="1:6" s="192" customFormat="1" ht="23.25" customHeight="1">
      <c r="A6" s="32">
        <v>14.1</v>
      </c>
      <c r="B6" s="128" t="s">
        <v>31</v>
      </c>
      <c r="C6" s="35"/>
      <c r="D6" s="35"/>
      <c r="E6" s="35"/>
      <c r="F6" s="193"/>
    </row>
    <row r="7" spans="1:6" s="192" customFormat="1" ht="54.75" customHeight="1">
      <c r="A7" s="32"/>
      <c r="B7" s="45" t="s">
        <v>72</v>
      </c>
      <c r="C7" s="35"/>
      <c r="D7" s="35"/>
      <c r="E7" s="35"/>
      <c r="F7" s="193"/>
    </row>
    <row r="8" spans="1:6" s="192" customFormat="1" ht="54.75" customHeight="1">
      <c r="A8" s="88"/>
      <c r="B8" s="48" t="s">
        <v>257</v>
      </c>
      <c r="C8" s="35"/>
      <c r="D8" s="35"/>
      <c r="E8" s="35"/>
      <c r="F8" s="193"/>
    </row>
    <row r="9" spans="1:6" s="192" customFormat="1" ht="54" customHeight="1">
      <c r="A9" s="88"/>
      <c r="B9" s="48" t="s">
        <v>258</v>
      </c>
      <c r="C9" s="35"/>
      <c r="D9" s="35"/>
      <c r="E9" s="35"/>
      <c r="F9" s="193"/>
    </row>
    <row r="10" spans="1:6" s="192" customFormat="1" ht="58.5" customHeight="1">
      <c r="A10" s="88"/>
      <c r="B10" s="48" t="s">
        <v>327</v>
      </c>
      <c r="C10" s="35"/>
      <c r="D10" s="35"/>
      <c r="E10" s="35"/>
      <c r="F10" s="193"/>
    </row>
    <row r="11" spans="1:6" s="192" customFormat="1" ht="59.25" customHeight="1">
      <c r="A11" s="88"/>
      <c r="B11" s="45" t="s">
        <v>76</v>
      </c>
      <c r="C11" s="35"/>
      <c r="D11" s="35"/>
      <c r="E11" s="35"/>
      <c r="F11" s="193"/>
    </row>
    <row r="12" spans="1:6" s="192" customFormat="1">
      <c r="A12" s="88"/>
      <c r="B12" s="48"/>
      <c r="C12" s="35"/>
      <c r="D12" s="35"/>
      <c r="E12" s="35"/>
      <c r="F12" s="193"/>
    </row>
    <row r="13" spans="1:6" s="192" customFormat="1">
      <c r="A13" s="32">
        <v>14.2</v>
      </c>
      <c r="B13" s="128" t="s">
        <v>190</v>
      </c>
      <c r="C13" s="35"/>
      <c r="D13" s="35"/>
      <c r="E13" s="35"/>
      <c r="F13" s="193"/>
    </row>
    <row r="14" spans="1:6" s="192" customFormat="1" ht="31.5">
      <c r="A14" s="32"/>
      <c r="B14" s="194" t="s">
        <v>191</v>
      </c>
      <c r="C14" s="35"/>
      <c r="D14" s="35"/>
      <c r="E14" s="35"/>
      <c r="F14" s="193"/>
    </row>
    <row r="15" spans="1:6" s="192" customFormat="1" ht="9.75" customHeight="1">
      <c r="A15" s="32"/>
      <c r="B15" s="128"/>
      <c r="C15" s="35"/>
      <c r="D15" s="35"/>
      <c r="E15" s="35"/>
      <c r="F15" s="193"/>
    </row>
    <row r="16" spans="1:6" s="192" customFormat="1" ht="20.100000000000001" customHeight="1">
      <c r="A16" s="227"/>
      <c r="B16" s="195"/>
      <c r="C16" s="35"/>
      <c r="D16" s="35"/>
      <c r="E16" s="35"/>
      <c r="F16" s="31"/>
    </row>
    <row r="17" spans="1:7" s="192" customFormat="1" ht="21.75" customHeight="1">
      <c r="A17" s="32" t="s">
        <v>211</v>
      </c>
      <c r="B17" s="98" t="s">
        <v>23</v>
      </c>
      <c r="C17" s="35"/>
      <c r="D17" s="35"/>
      <c r="E17" s="35"/>
      <c r="F17" s="193"/>
    </row>
    <row r="18" spans="1:7" s="330" customFormat="1" ht="20.100000000000001" customHeight="1">
      <c r="A18" s="328">
        <v>1</v>
      </c>
      <c r="B18" s="331" t="s">
        <v>578</v>
      </c>
      <c r="C18" s="77" t="s">
        <v>99</v>
      </c>
      <c r="D18" s="77">
        <v>27</v>
      </c>
      <c r="E18" s="77"/>
      <c r="F18" s="179">
        <f t="shared" ref="F18" si="0">+ROUND(D18*E18,2)</f>
        <v>0</v>
      </c>
    </row>
    <row r="19" spans="1:7" s="330" customFormat="1" ht="20.100000000000001" customHeight="1">
      <c r="A19" s="328">
        <v>2</v>
      </c>
      <c r="B19" s="331" t="s">
        <v>579</v>
      </c>
      <c r="C19" s="77" t="s">
        <v>99</v>
      </c>
      <c r="D19" s="77">
        <v>26</v>
      </c>
      <c r="E19" s="77"/>
      <c r="F19" s="179">
        <f t="shared" ref="F19:F21" si="1">+ROUND(D19*E19,2)</f>
        <v>0</v>
      </c>
      <c r="G19" s="332"/>
    </row>
    <row r="20" spans="1:7" s="330" customFormat="1" ht="20.100000000000001" customHeight="1">
      <c r="A20" s="328">
        <v>3</v>
      </c>
      <c r="B20" s="331" t="s">
        <v>580</v>
      </c>
      <c r="C20" s="77" t="s">
        <v>99</v>
      </c>
      <c r="D20" s="77">
        <v>7</v>
      </c>
      <c r="E20" s="77"/>
      <c r="F20" s="179">
        <f t="shared" ref="F20" si="2">+ROUND(D20*E20,2)</f>
        <v>0</v>
      </c>
      <c r="G20" s="332"/>
    </row>
    <row r="21" spans="1:7" s="330" customFormat="1" ht="20.100000000000001" customHeight="1">
      <c r="A21" s="328">
        <v>4</v>
      </c>
      <c r="B21" s="331" t="s">
        <v>325</v>
      </c>
      <c r="C21" s="77" t="s">
        <v>99</v>
      </c>
      <c r="D21" s="77">
        <v>8</v>
      </c>
      <c r="E21" s="77"/>
      <c r="F21" s="179">
        <f t="shared" si="1"/>
        <v>0</v>
      </c>
    </row>
    <row r="22" spans="1:7" s="192" customFormat="1" ht="20.100000000000001" customHeight="1">
      <c r="A22" s="21"/>
      <c r="B22" s="195"/>
      <c r="C22" s="35"/>
      <c r="D22" s="35"/>
      <c r="E22" s="35"/>
      <c r="F22" s="31"/>
    </row>
    <row r="23" spans="1:7" s="192" customFormat="1" ht="20.100000000000001" customHeight="1">
      <c r="A23" s="32" t="s">
        <v>212</v>
      </c>
      <c r="B23" s="98" t="s">
        <v>26</v>
      </c>
      <c r="C23" s="35"/>
      <c r="D23" s="35"/>
      <c r="E23" s="35"/>
      <c r="F23" s="193"/>
    </row>
    <row r="24" spans="1:7" s="330" customFormat="1" ht="20.100000000000001" customHeight="1">
      <c r="A24" s="328">
        <v>1</v>
      </c>
      <c r="B24" s="331" t="s">
        <v>578</v>
      </c>
      <c r="C24" s="77" t="s">
        <v>99</v>
      </c>
      <c r="D24" s="77">
        <v>20</v>
      </c>
      <c r="E24" s="77"/>
      <c r="F24" s="179">
        <f t="shared" ref="F24:F26" si="3">+ROUND(D24*E24,2)</f>
        <v>0</v>
      </c>
    </row>
    <row r="25" spans="1:7" s="330" customFormat="1" ht="20.100000000000001" customHeight="1">
      <c r="A25" s="328">
        <v>2</v>
      </c>
      <c r="B25" s="331" t="s">
        <v>579</v>
      </c>
      <c r="C25" s="77" t="s">
        <v>99</v>
      </c>
      <c r="D25" s="77">
        <v>20</v>
      </c>
      <c r="E25" s="77"/>
      <c r="F25" s="179">
        <f t="shared" si="3"/>
        <v>0</v>
      </c>
      <c r="G25" s="332"/>
    </row>
    <row r="26" spans="1:7" s="330" customFormat="1" ht="20.100000000000001" customHeight="1">
      <c r="A26" s="328">
        <v>3</v>
      </c>
      <c r="B26" s="331" t="s">
        <v>325</v>
      </c>
      <c r="C26" s="77" t="s">
        <v>99</v>
      </c>
      <c r="D26" s="77">
        <v>6</v>
      </c>
      <c r="E26" s="77"/>
      <c r="F26" s="179">
        <f t="shared" si="3"/>
        <v>0</v>
      </c>
    </row>
    <row r="27" spans="1:7" s="192" customFormat="1" ht="20.100000000000001" customHeight="1">
      <c r="A27" s="21"/>
      <c r="B27" s="195"/>
      <c r="C27" s="35"/>
      <c r="D27" s="35"/>
      <c r="E27" s="35"/>
      <c r="F27" s="31"/>
    </row>
    <row r="28" spans="1:7" s="192" customFormat="1" ht="20.100000000000001" customHeight="1">
      <c r="A28" s="21"/>
      <c r="B28" s="195"/>
      <c r="C28" s="35"/>
      <c r="D28" s="35"/>
      <c r="E28" s="35"/>
      <c r="F28" s="31"/>
    </row>
    <row r="29" spans="1:7" s="192" customFormat="1" ht="20.100000000000001" customHeight="1">
      <c r="A29" s="32" t="s">
        <v>277</v>
      </c>
      <c r="B29" s="98" t="s">
        <v>33</v>
      </c>
      <c r="C29" s="35"/>
      <c r="D29" s="35"/>
      <c r="E29" s="35"/>
      <c r="F29" s="193"/>
    </row>
    <row r="30" spans="1:7" s="330" customFormat="1" ht="20.100000000000001" customHeight="1">
      <c r="A30" s="328">
        <v>1</v>
      </c>
      <c r="B30" s="331" t="s">
        <v>578</v>
      </c>
      <c r="C30" s="77" t="s">
        <v>99</v>
      </c>
      <c r="D30" s="77">
        <v>17</v>
      </c>
      <c r="E30" s="77"/>
      <c r="F30" s="179">
        <f t="shared" ref="F30:F33" si="4">+ROUND(D30*E30,2)</f>
        <v>0</v>
      </c>
    </row>
    <row r="31" spans="1:7" s="330" customFormat="1" ht="20.100000000000001" customHeight="1">
      <c r="A31" s="328">
        <v>2</v>
      </c>
      <c r="B31" s="331" t="s">
        <v>579</v>
      </c>
      <c r="C31" s="77" t="s">
        <v>99</v>
      </c>
      <c r="D31" s="77">
        <v>15</v>
      </c>
      <c r="E31" s="77"/>
      <c r="F31" s="179">
        <f t="shared" si="4"/>
        <v>0</v>
      </c>
      <c r="G31" s="332"/>
    </row>
    <row r="32" spans="1:7" s="330" customFormat="1" ht="20.100000000000001" customHeight="1">
      <c r="A32" s="328">
        <v>3</v>
      </c>
      <c r="B32" s="331" t="s">
        <v>580</v>
      </c>
      <c r="C32" s="77" t="s">
        <v>99</v>
      </c>
      <c r="D32" s="77">
        <v>2</v>
      </c>
      <c r="E32" s="77"/>
      <c r="F32" s="179">
        <f t="shared" si="4"/>
        <v>0</v>
      </c>
      <c r="G32" s="332"/>
    </row>
    <row r="33" spans="1:7" s="330" customFormat="1" ht="20.100000000000001" customHeight="1">
      <c r="A33" s="328">
        <v>4</v>
      </c>
      <c r="B33" s="331" t="s">
        <v>325</v>
      </c>
      <c r="C33" s="77" t="s">
        <v>99</v>
      </c>
      <c r="D33" s="77">
        <v>4</v>
      </c>
      <c r="E33" s="77"/>
      <c r="F33" s="179">
        <f t="shared" si="4"/>
        <v>0</v>
      </c>
    </row>
    <row r="34" spans="1:7" s="330" customFormat="1" ht="20.100000000000001" customHeight="1">
      <c r="A34" s="328"/>
      <c r="B34" s="331"/>
      <c r="C34" s="77"/>
      <c r="D34" s="77"/>
      <c r="E34" s="77"/>
      <c r="F34" s="179"/>
    </row>
    <row r="35" spans="1:7" s="330" customFormat="1" ht="20.100000000000001" customHeight="1">
      <c r="A35" s="328"/>
      <c r="B35" s="331"/>
      <c r="C35" s="77"/>
      <c r="D35" s="77"/>
      <c r="E35" s="77"/>
      <c r="F35" s="179"/>
    </row>
    <row r="36" spans="1:7" s="330" customFormat="1" ht="20.100000000000001" customHeight="1">
      <c r="A36" s="328"/>
      <c r="B36" s="331"/>
      <c r="C36" s="77"/>
      <c r="D36" s="77"/>
      <c r="E36" s="77"/>
      <c r="F36" s="179"/>
    </row>
    <row r="37" spans="1:7" s="330" customFormat="1" ht="20.100000000000001" customHeight="1">
      <c r="A37" s="328"/>
      <c r="B37" s="331"/>
      <c r="C37" s="77"/>
      <c r="D37" s="77"/>
      <c r="E37" s="77"/>
      <c r="F37" s="179"/>
    </row>
    <row r="38" spans="1:7" s="192" customFormat="1" ht="20.100000000000001" customHeight="1">
      <c r="A38" s="229"/>
      <c r="B38" s="230"/>
      <c r="C38" s="51"/>
      <c r="D38" s="51"/>
      <c r="E38" s="51"/>
      <c r="F38" s="52"/>
    </row>
    <row r="39" spans="1:7" s="192" customFormat="1" ht="20.100000000000001" customHeight="1">
      <c r="A39" s="32"/>
      <c r="B39" s="194"/>
      <c r="C39" s="35"/>
      <c r="D39" s="35"/>
      <c r="E39" s="35"/>
      <c r="F39" s="197"/>
    </row>
    <row r="40" spans="1:7" s="192" customFormat="1" ht="20.100000000000001" customHeight="1">
      <c r="A40" s="32">
        <v>14.3</v>
      </c>
      <c r="B40" s="128" t="s">
        <v>292</v>
      </c>
      <c r="C40" s="35"/>
      <c r="D40" s="35"/>
      <c r="E40" s="35"/>
      <c r="F40" s="197"/>
      <c r="G40" s="84"/>
    </row>
    <row r="41" spans="1:7" s="192" customFormat="1" ht="34.5" customHeight="1">
      <c r="A41" s="108"/>
      <c r="B41" s="228" t="s">
        <v>191</v>
      </c>
      <c r="C41" s="35"/>
      <c r="D41" s="35"/>
      <c r="E41" s="35"/>
      <c r="F41" s="197"/>
    </row>
    <row r="42" spans="1:7" s="192" customFormat="1" ht="20.100000000000001" customHeight="1">
      <c r="A42" s="108"/>
      <c r="B42" s="194"/>
      <c r="C42" s="35"/>
      <c r="D42" s="35"/>
      <c r="E42" s="35"/>
      <c r="F42" s="197"/>
    </row>
    <row r="43" spans="1:7" s="192" customFormat="1" ht="20.100000000000001" customHeight="1">
      <c r="A43" s="32" t="s">
        <v>328</v>
      </c>
      <c r="B43" s="98" t="s">
        <v>23</v>
      </c>
      <c r="C43" s="35"/>
      <c r="D43" s="35"/>
      <c r="E43" s="35"/>
      <c r="F43" s="197"/>
    </row>
    <row r="44" spans="1:7" s="330" customFormat="1" ht="20.100000000000001" customHeight="1">
      <c r="A44" s="328">
        <v>1</v>
      </c>
      <c r="B44" s="331" t="s">
        <v>421</v>
      </c>
      <c r="C44" s="77" t="s">
        <v>99</v>
      </c>
      <c r="D44" s="77">
        <v>15</v>
      </c>
      <c r="E44" s="77"/>
      <c r="F44" s="179">
        <f t="shared" ref="F44:F49" si="5">+ROUND(D44*E44,2)</f>
        <v>0</v>
      </c>
    </row>
    <row r="45" spans="1:7" s="330" customFormat="1" ht="20.100000000000001" customHeight="1">
      <c r="A45" s="328">
        <v>2</v>
      </c>
      <c r="B45" s="331" t="s">
        <v>419</v>
      </c>
      <c r="C45" s="77" t="s">
        <v>99</v>
      </c>
      <c r="D45" s="77">
        <v>119</v>
      </c>
      <c r="E45" s="77"/>
      <c r="F45" s="179">
        <f t="shared" si="5"/>
        <v>0</v>
      </c>
    </row>
    <row r="46" spans="1:7" s="330" customFormat="1" ht="20.100000000000001" customHeight="1">
      <c r="A46" s="328">
        <v>3</v>
      </c>
      <c r="B46" s="331" t="s">
        <v>420</v>
      </c>
      <c r="C46" s="77" t="s">
        <v>99</v>
      </c>
      <c r="D46" s="77">
        <v>6</v>
      </c>
      <c r="E46" s="77"/>
      <c r="F46" s="179">
        <f t="shared" si="5"/>
        <v>0</v>
      </c>
    </row>
    <row r="47" spans="1:7" s="330" customFormat="1" ht="20.100000000000001" customHeight="1">
      <c r="A47" s="328">
        <v>4</v>
      </c>
      <c r="B47" s="331" t="s">
        <v>326</v>
      </c>
      <c r="C47" s="77" t="s">
        <v>99</v>
      </c>
      <c r="D47" s="77">
        <v>15</v>
      </c>
      <c r="E47" s="77"/>
      <c r="F47" s="179">
        <f t="shared" si="5"/>
        <v>0</v>
      </c>
    </row>
    <row r="48" spans="1:7" s="330" customFormat="1" ht="20.100000000000001" customHeight="1">
      <c r="A48" s="328">
        <v>5</v>
      </c>
      <c r="B48" s="331" t="s">
        <v>422</v>
      </c>
      <c r="C48" s="77" t="s">
        <v>99</v>
      </c>
      <c r="D48" s="77">
        <v>10</v>
      </c>
      <c r="E48" s="77"/>
      <c r="F48" s="179">
        <f t="shared" si="5"/>
        <v>0</v>
      </c>
    </row>
    <row r="49" spans="1:6" s="330" customFormat="1" ht="20.100000000000001" customHeight="1">
      <c r="A49" s="328">
        <v>6</v>
      </c>
      <c r="B49" s="331" t="s">
        <v>423</v>
      </c>
      <c r="C49" s="77" t="s">
        <v>99</v>
      </c>
      <c r="D49" s="77">
        <v>1</v>
      </c>
      <c r="E49" s="77"/>
      <c r="F49" s="179">
        <f t="shared" si="5"/>
        <v>0</v>
      </c>
    </row>
    <row r="50" spans="1:6" s="330" customFormat="1" ht="20.100000000000001" customHeight="1">
      <c r="A50" s="328">
        <v>7</v>
      </c>
      <c r="B50" s="331" t="s">
        <v>424</v>
      </c>
      <c r="C50" s="77" t="s">
        <v>9</v>
      </c>
      <c r="D50" s="77">
        <v>723</v>
      </c>
      <c r="E50" s="77"/>
      <c r="F50" s="179">
        <f>+ROUND(D50*E50,2)</f>
        <v>0</v>
      </c>
    </row>
    <row r="51" spans="1:6" s="192" customFormat="1" ht="20.100000000000001" customHeight="1">
      <c r="A51" s="21"/>
      <c r="B51" s="195"/>
      <c r="C51" s="35"/>
      <c r="D51" s="35"/>
      <c r="E51" s="35"/>
      <c r="F51" s="31"/>
    </row>
    <row r="52" spans="1:6" s="192" customFormat="1" ht="20.100000000000001" customHeight="1">
      <c r="A52" s="32" t="s">
        <v>329</v>
      </c>
      <c r="B52" s="98" t="s">
        <v>26</v>
      </c>
      <c r="C52" s="35"/>
      <c r="D52" s="35"/>
      <c r="E52" s="35"/>
      <c r="F52" s="197"/>
    </row>
    <row r="53" spans="1:6" s="330" customFormat="1" ht="20.100000000000001" customHeight="1">
      <c r="A53" s="328">
        <v>1</v>
      </c>
      <c r="B53" s="331" t="s">
        <v>421</v>
      </c>
      <c r="C53" s="77" t="s">
        <v>99</v>
      </c>
      <c r="D53" s="77">
        <v>12</v>
      </c>
      <c r="E53" s="77"/>
      <c r="F53" s="179">
        <f t="shared" ref="F53:F57" si="6">+ROUND(D53*E53,2)</f>
        <v>0</v>
      </c>
    </row>
    <row r="54" spans="1:6" s="330" customFormat="1" ht="20.100000000000001" customHeight="1">
      <c r="A54" s="328">
        <v>2</v>
      </c>
      <c r="B54" s="331" t="s">
        <v>419</v>
      </c>
      <c r="C54" s="77" t="s">
        <v>99</v>
      </c>
      <c r="D54" s="77">
        <v>56</v>
      </c>
      <c r="E54" s="77"/>
      <c r="F54" s="179">
        <f t="shared" si="6"/>
        <v>0</v>
      </c>
    </row>
    <row r="55" spans="1:6" s="330" customFormat="1" ht="20.100000000000001" customHeight="1">
      <c r="A55" s="328">
        <v>3</v>
      </c>
      <c r="B55" s="331" t="s">
        <v>420</v>
      </c>
      <c r="C55" s="77" t="s">
        <v>99</v>
      </c>
      <c r="D55" s="77">
        <v>2</v>
      </c>
      <c r="E55" s="77"/>
      <c r="F55" s="179">
        <f t="shared" si="6"/>
        <v>0</v>
      </c>
    </row>
    <row r="56" spans="1:6" s="330" customFormat="1" ht="20.100000000000001" customHeight="1">
      <c r="A56" s="328">
        <v>4</v>
      </c>
      <c r="B56" s="331" t="s">
        <v>326</v>
      </c>
      <c r="C56" s="77" t="s">
        <v>99</v>
      </c>
      <c r="D56" s="77">
        <v>13</v>
      </c>
      <c r="E56" s="77"/>
      <c r="F56" s="179">
        <f t="shared" si="6"/>
        <v>0</v>
      </c>
    </row>
    <row r="57" spans="1:6" s="330" customFormat="1" ht="20.100000000000001" customHeight="1">
      <c r="A57" s="328">
        <v>5</v>
      </c>
      <c r="B57" s="331" t="s">
        <v>422</v>
      </c>
      <c r="C57" s="77" t="s">
        <v>99</v>
      </c>
      <c r="D57" s="77">
        <v>7</v>
      </c>
      <c r="E57" s="77"/>
      <c r="F57" s="179">
        <f t="shared" si="6"/>
        <v>0</v>
      </c>
    </row>
    <row r="58" spans="1:6" s="330" customFormat="1" ht="20.100000000000001" customHeight="1">
      <c r="A58" s="328">
        <v>6</v>
      </c>
      <c r="B58" s="331" t="s">
        <v>424</v>
      </c>
      <c r="C58" s="77" t="s">
        <v>9</v>
      </c>
      <c r="D58" s="77">
        <v>581</v>
      </c>
      <c r="E58" s="77"/>
      <c r="F58" s="179">
        <f>+ROUND(D58*E58,2)</f>
        <v>0</v>
      </c>
    </row>
    <row r="59" spans="1:6" s="192" customFormat="1" ht="20.100000000000001" customHeight="1">
      <c r="A59" s="227"/>
      <c r="B59" s="195"/>
      <c r="C59" s="35"/>
      <c r="D59" s="35"/>
      <c r="E59" s="35"/>
      <c r="F59" s="31"/>
    </row>
    <row r="60" spans="1:6" s="192" customFormat="1" ht="20.100000000000001" customHeight="1">
      <c r="A60" s="32" t="s">
        <v>330</v>
      </c>
      <c r="B60" s="98" t="s">
        <v>33</v>
      </c>
      <c r="C60" s="35"/>
      <c r="D60" s="35"/>
      <c r="E60" s="35"/>
      <c r="F60" s="197"/>
    </row>
    <row r="61" spans="1:6" s="330" customFormat="1" ht="20.100000000000001" customHeight="1">
      <c r="A61" s="328">
        <v>1</v>
      </c>
      <c r="B61" s="331" t="s">
        <v>421</v>
      </c>
      <c r="C61" s="77" t="s">
        <v>99</v>
      </c>
      <c r="D61" s="77">
        <v>8</v>
      </c>
      <c r="E61" s="77"/>
      <c r="F61" s="179">
        <f t="shared" ref="F61:F65" si="7">+ROUND(D61*E61,2)</f>
        <v>0</v>
      </c>
    </row>
    <row r="62" spans="1:6" s="330" customFormat="1" ht="20.100000000000001" customHeight="1">
      <c r="A62" s="328">
        <v>2</v>
      </c>
      <c r="B62" s="331" t="s">
        <v>419</v>
      </c>
      <c r="C62" s="77" t="s">
        <v>99</v>
      </c>
      <c r="D62" s="77">
        <v>47</v>
      </c>
      <c r="E62" s="77"/>
      <c r="F62" s="179">
        <f t="shared" si="7"/>
        <v>0</v>
      </c>
    </row>
    <row r="63" spans="1:6" s="330" customFormat="1" ht="20.100000000000001" customHeight="1">
      <c r="A63" s="328">
        <v>3</v>
      </c>
      <c r="B63" s="331" t="s">
        <v>420</v>
      </c>
      <c r="C63" s="77" t="s">
        <v>99</v>
      </c>
      <c r="D63" s="77">
        <v>4</v>
      </c>
      <c r="E63" s="77"/>
      <c r="F63" s="179">
        <f t="shared" si="7"/>
        <v>0</v>
      </c>
    </row>
    <row r="64" spans="1:6" s="330" customFormat="1" ht="20.100000000000001" customHeight="1">
      <c r="A64" s="328">
        <v>4</v>
      </c>
      <c r="B64" s="331" t="s">
        <v>326</v>
      </c>
      <c r="C64" s="77" t="s">
        <v>99</v>
      </c>
      <c r="D64" s="77">
        <v>8</v>
      </c>
      <c r="E64" s="77"/>
      <c r="F64" s="179">
        <f t="shared" si="7"/>
        <v>0</v>
      </c>
    </row>
    <row r="65" spans="1:6" s="330" customFormat="1" ht="20.100000000000001" customHeight="1">
      <c r="A65" s="328">
        <v>5</v>
      </c>
      <c r="B65" s="331" t="s">
        <v>422</v>
      </c>
      <c r="C65" s="77" t="s">
        <v>99</v>
      </c>
      <c r="D65" s="77">
        <v>8</v>
      </c>
      <c r="E65" s="77"/>
      <c r="F65" s="179">
        <f t="shared" si="7"/>
        <v>0</v>
      </c>
    </row>
    <row r="66" spans="1:6" s="330" customFormat="1" ht="20.100000000000001" customHeight="1">
      <c r="A66" s="328">
        <v>6</v>
      </c>
      <c r="B66" s="331" t="s">
        <v>424</v>
      </c>
      <c r="C66" s="77" t="s">
        <v>9</v>
      </c>
      <c r="D66" s="77">
        <v>355</v>
      </c>
      <c r="E66" s="77"/>
      <c r="F66" s="179">
        <f>+ROUND(D66*E66,2)</f>
        <v>0</v>
      </c>
    </row>
    <row r="67" spans="1:6" s="192" customFormat="1" ht="20.100000000000001" customHeight="1">
      <c r="A67" s="21"/>
      <c r="B67" s="195"/>
      <c r="C67" s="35"/>
      <c r="D67" s="35"/>
      <c r="E67" s="35"/>
      <c r="F67" s="31"/>
    </row>
    <row r="68" spans="1:6" s="192" customFormat="1" ht="20.100000000000001" customHeight="1">
      <c r="A68" s="32">
        <v>14.4</v>
      </c>
      <c r="B68" s="128" t="s">
        <v>425</v>
      </c>
      <c r="C68" s="35"/>
      <c r="D68" s="35"/>
      <c r="E68" s="35"/>
      <c r="F68" s="31"/>
    </row>
    <row r="69" spans="1:6" s="192" customFormat="1" ht="63.75" customHeight="1">
      <c r="A69" s="21"/>
      <c r="B69" s="196" t="s">
        <v>335</v>
      </c>
      <c r="C69" s="35"/>
      <c r="D69" s="35"/>
      <c r="E69" s="35"/>
      <c r="F69" s="31"/>
    </row>
    <row r="70" spans="1:6" s="330" customFormat="1" ht="20.100000000000001" customHeight="1">
      <c r="A70" s="328">
        <v>1</v>
      </c>
      <c r="B70" s="329" t="s">
        <v>581</v>
      </c>
      <c r="C70" s="77" t="s">
        <v>9</v>
      </c>
      <c r="D70" s="77">
        <v>91</v>
      </c>
      <c r="E70" s="77"/>
      <c r="F70" s="179">
        <f t="shared" ref="F70:F77" si="8">+ROUND(D70*E70,2)</f>
        <v>0</v>
      </c>
    </row>
    <row r="71" spans="1:6" s="330" customFormat="1" ht="20.100000000000001" customHeight="1">
      <c r="A71" s="328">
        <v>2</v>
      </c>
      <c r="B71" s="329" t="s">
        <v>582</v>
      </c>
      <c r="C71" s="77" t="s">
        <v>9</v>
      </c>
      <c r="D71" s="77">
        <v>424</v>
      </c>
      <c r="E71" s="77"/>
      <c r="F71" s="179">
        <f t="shared" si="8"/>
        <v>0</v>
      </c>
    </row>
    <row r="72" spans="1:6" s="330" customFormat="1" ht="20.100000000000001" customHeight="1">
      <c r="A72" s="328">
        <v>3</v>
      </c>
      <c r="B72" s="329" t="s">
        <v>583</v>
      </c>
      <c r="C72" s="77" t="s">
        <v>9</v>
      </c>
      <c r="D72" s="77">
        <v>272</v>
      </c>
      <c r="E72" s="77"/>
      <c r="F72" s="179">
        <f t="shared" si="8"/>
        <v>0</v>
      </c>
    </row>
    <row r="73" spans="1:6" s="330" customFormat="1" ht="20.100000000000001" customHeight="1">
      <c r="A73" s="328">
        <v>4</v>
      </c>
      <c r="B73" s="329" t="s">
        <v>584</v>
      </c>
      <c r="C73" s="77" t="s">
        <v>99</v>
      </c>
      <c r="D73" s="77">
        <v>24</v>
      </c>
      <c r="E73" s="77"/>
      <c r="F73" s="179">
        <f t="shared" si="8"/>
        <v>0</v>
      </c>
    </row>
    <row r="74" spans="1:6" s="330" customFormat="1" ht="20.100000000000001" customHeight="1">
      <c r="A74" s="328">
        <v>5</v>
      </c>
      <c r="B74" s="329" t="s">
        <v>585</v>
      </c>
      <c r="C74" s="77" t="s">
        <v>99</v>
      </c>
      <c r="D74" s="77">
        <v>6</v>
      </c>
      <c r="E74" s="77"/>
      <c r="F74" s="179">
        <f t="shared" si="8"/>
        <v>0</v>
      </c>
    </row>
    <row r="75" spans="1:6" s="330" customFormat="1" ht="20.100000000000001" customHeight="1">
      <c r="A75" s="328">
        <v>6</v>
      </c>
      <c r="B75" s="329" t="s">
        <v>595</v>
      </c>
      <c r="C75" s="77" t="s">
        <v>99</v>
      </c>
      <c r="D75" s="77">
        <v>6</v>
      </c>
      <c r="E75" s="77"/>
      <c r="F75" s="179">
        <f t="shared" si="8"/>
        <v>0</v>
      </c>
    </row>
    <row r="76" spans="1:6" s="330" customFormat="1" ht="20.100000000000001" customHeight="1">
      <c r="A76" s="328">
        <v>7</v>
      </c>
      <c r="B76" s="329" t="s">
        <v>586</v>
      </c>
      <c r="C76" s="77" t="s">
        <v>99</v>
      </c>
      <c r="D76" s="77">
        <v>3</v>
      </c>
      <c r="E76" s="77"/>
      <c r="F76" s="179">
        <f t="shared" si="8"/>
        <v>0</v>
      </c>
    </row>
    <row r="77" spans="1:6" s="330" customFormat="1" ht="20.100000000000001" customHeight="1">
      <c r="A77" s="328">
        <v>8</v>
      </c>
      <c r="B77" s="329" t="s">
        <v>587</v>
      </c>
      <c r="C77" s="77" t="s">
        <v>99</v>
      </c>
      <c r="D77" s="77">
        <v>10</v>
      </c>
      <c r="E77" s="77"/>
      <c r="F77" s="179">
        <f t="shared" si="8"/>
        <v>0</v>
      </c>
    </row>
    <row r="78" spans="1:6" s="192" customFormat="1" ht="20.100000000000001" customHeight="1">
      <c r="A78" s="21"/>
      <c r="B78" s="196"/>
      <c r="C78" s="35"/>
      <c r="D78" s="35"/>
      <c r="E78" s="35"/>
      <c r="F78" s="31"/>
    </row>
    <row r="79" spans="1:6" s="192" customFormat="1" ht="20.100000000000001" customHeight="1">
      <c r="A79" s="21"/>
      <c r="B79" s="196"/>
      <c r="C79" s="35"/>
      <c r="D79" s="35"/>
      <c r="E79" s="35"/>
      <c r="F79" s="31"/>
    </row>
    <row r="80" spans="1:6" s="192" customFormat="1" ht="20.100000000000001" customHeight="1">
      <c r="A80" s="229"/>
      <c r="B80" s="337"/>
      <c r="C80" s="51"/>
      <c r="D80" s="51"/>
      <c r="E80" s="51"/>
      <c r="F80" s="52"/>
    </row>
    <row r="81" spans="1:6" s="192" customFormat="1" ht="20.100000000000001" customHeight="1">
      <c r="A81" s="21"/>
      <c r="B81" s="195"/>
      <c r="C81" s="35"/>
      <c r="D81" s="35"/>
      <c r="E81" s="35"/>
      <c r="F81" s="31"/>
    </row>
    <row r="82" spans="1:6" s="192" customFormat="1" ht="20.100000000000001" customHeight="1">
      <c r="A82" s="32">
        <v>14.5</v>
      </c>
      <c r="B82" s="128" t="s">
        <v>588</v>
      </c>
      <c r="C82" s="35"/>
      <c r="D82" s="35"/>
      <c r="E82" s="35"/>
      <c r="F82" s="197"/>
    </row>
    <row r="83" spans="1:6" s="192" customFormat="1" ht="69" customHeight="1">
      <c r="A83" s="108"/>
      <c r="B83" s="45" t="s">
        <v>589</v>
      </c>
      <c r="C83" s="35"/>
      <c r="D83" s="35"/>
      <c r="E83" s="35"/>
      <c r="F83" s="197"/>
    </row>
    <row r="84" spans="1:6" s="330" customFormat="1" ht="20.100000000000001" customHeight="1">
      <c r="A84" s="328">
        <v>1</v>
      </c>
      <c r="B84" s="336" t="s">
        <v>289</v>
      </c>
      <c r="C84" s="77" t="s">
        <v>99</v>
      </c>
      <c r="D84" s="77">
        <v>1</v>
      </c>
      <c r="E84" s="77"/>
      <c r="F84" s="179">
        <f>+ROUND(D84*E84,2)</f>
        <v>0</v>
      </c>
    </row>
    <row r="85" spans="1:6" s="330" customFormat="1" ht="20.100000000000001" customHeight="1">
      <c r="A85" s="328">
        <v>2</v>
      </c>
      <c r="B85" s="336" t="s">
        <v>290</v>
      </c>
      <c r="C85" s="77" t="s">
        <v>99</v>
      </c>
      <c r="D85" s="77">
        <v>1</v>
      </c>
      <c r="E85" s="77"/>
      <c r="F85" s="179">
        <f t="shared" ref="F85" si="9">+ROUND(D85*E85,2)</f>
        <v>0</v>
      </c>
    </row>
    <row r="86" spans="1:6" s="330" customFormat="1" ht="20.100000000000001" customHeight="1">
      <c r="A86" s="328">
        <v>3</v>
      </c>
      <c r="B86" s="336" t="s">
        <v>291</v>
      </c>
      <c r="C86" s="77" t="s">
        <v>99</v>
      </c>
      <c r="D86" s="77">
        <v>1</v>
      </c>
      <c r="E86" s="77"/>
      <c r="F86" s="179">
        <f t="shared" ref="F86" si="10">+ROUND(D86*E86,2)</f>
        <v>0</v>
      </c>
    </row>
    <row r="87" spans="1:6" s="192" customFormat="1" ht="20.100000000000001" customHeight="1">
      <c r="A87" s="21"/>
      <c r="B87" s="243"/>
      <c r="C87" s="35"/>
      <c r="D87" s="35"/>
      <c r="E87" s="35"/>
      <c r="F87" s="31"/>
    </row>
    <row r="88" spans="1:6" s="192" customFormat="1" ht="20.100000000000001" customHeight="1">
      <c r="A88" s="32">
        <v>14.6</v>
      </c>
      <c r="B88" s="128" t="s">
        <v>590</v>
      </c>
      <c r="C88" s="35"/>
      <c r="D88" s="35"/>
      <c r="E88" s="35"/>
      <c r="F88" s="197"/>
    </row>
    <row r="89" spans="1:6" s="192" customFormat="1" ht="41.25" customHeight="1">
      <c r="A89" s="21"/>
      <c r="B89" s="333" t="s">
        <v>596</v>
      </c>
      <c r="C89" s="35" t="s">
        <v>2</v>
      </c>
      <c r="D89" s="35">
        <v>1</v>
      </c>
      <c r="E89" s="35"/>
      <c r="F89" s="31">
        <f t="shared" ref="F89" si="11">+ROUND(D89*E89,2)</f>
        <v>0</v>
      </c>
    </row>
    <row r="90" spans="1:6" s="192" customFormat="1" ht="20.100000000000001" customHeight="1">
      <c r="A90" s="21"/>
      <c r="B90" s="243"/>
      <c r="C90" s="35"/>
      <c r="D90" s="35"/>
      <c r="E90" s="35"/>
      <c r="F90" s="31"/>
    </row>
    <row r="91" spans="1:6" s="192" customFormat="1" ht="20.100000000000001" customHeight="1">
      <c r="A91" s="32">
        <v>14.7</v>
      </c>
      <c r="B91" s="128" t="s">
        <v>281</v>
      </c>
      <c r="C91" s="35"/>
      <c r="D91" s="35"/>
      <c r="E91" s="35"/>
      <c r="F91" s="197"/>
    </row>
    <row r="92" spans="1:6" s="192" customFormat="1" ht="20.100000000000001" customHeight="1">
      <c r="A92" s="21"/>
      <c r="B92" s="243"/>
      <c r="C92" s="35"/>
      <c r="D92" s="35"/>
      <c r="E92" s="35"/>
      <c r="F92" s="31"/>
    </row>
    <row r="93" spans="1:6" s="192" customFormat="1" ht="59.25" customHeight="1">
      <c r="A93" s="21">
        <v>1</v>
      </c>
      <c r="B93" s="333" t="s">
        <v>591</v>
      </c>
      <c r="C93" s="35" t="s">
        <v>2</v>
      </c>
      <c r="D93" s="35">
        <v>1</v>
      </c>
      <c r="E93" s="35"/>
      <c r="F93" s="31">
        <f t="shared" ref="F93" si="12">+ROUND(D93*E93,2)</f>
        <v>0</v>
      </c>
    </row>
    <row r="94" spans="1:6" s="192" customFormat="1" ht="37.5" customHeight="1">
      <c r="A94" s="21">
        <v>2</v>
      </c>
      <c r="B94" s="333" t="s">
        <v>592</v>
      </c>
      <c r="C94" s="35" t="s">
        <v>2</v>
      </c>
      <c r="D94" s="35">
        <v>1</v>
      </c>
      <c r="E94" s="35"/>
      <c r="F94" s="31">
        <f t="shared" ref="F94" si="13">+ROUND(D94*E94,2)</f>
        <v>0</v>
      </c>
    </row>
    <row r="95" spans="1:6" s="192" customFormat="1" ht="36" customHeight="1">
      <c r="A95" s="21">
        <v>3</v>
      </c>
      <c r="B95" s="333" t="s">
        <v>593</v>
      </c>
      <c r="C95" s="35" t="s">
        <v>2</v>
      </c>
      <c r="D95" s="35">
        <v>1</v>
      </c>
      <c r="E95" s="35"/>
      <c r="F95" s="31">
        <f t="shared" ref="F95" si="14">+ROUND(D95*E95,2)</f>
        <v>0</v>
      </c>
    </row>
    <row r="96" spans="1:6" s="192" customFormat="1" ht="34.5" customHeight="1">
      <c r="A96" s="21">
        <v>4</v>
      </c>
      <c r="B96" s="333" t="s">
        <v>594</v>
      </c>
      <c r="C96" s="35" t="s">
        <v>2</v>
      </c>
      <c r="D96" s="35">
        <v>1</v>
      </c>
      <c r="E96" s="35"/>
      <c r="F96" s="31">
        <f t="shared" ref="F96" si="15">+ROUND(D96*E96,2)</f>
        <v>0</v>
      </c>
    </row>
    <row r="97" spans="1:6" s="192" customFormat="1" ht="20.100000000000001" customHeight="1">
      <c r="A97" s="21"/>
      <c r="B97" s="243"/>
      <c r="C97" s="35"/>
      <c r="D97" s="35"/>
      <c r="E97" s="35"/>
      <c r="F97" s="31"/>
    </row>
    <row r="98" spans="1:6" s="192" customFormat="1" ht="20.100000000000001" customHeight="1">
      <c r="A98" s="21"/>
      <c r="B98" s="243"/>
      <c r="C98" s="35"/>
      <c r="D98" s="35"/>
      <c r="E98" s="35"/>
      <c r="F98" s="31"/>
    </row>
    <row r="99" spans="1:6" s="192" customFormat="1" ht="20.100000000000001" customHeight="1">
      <c r="A99" s="21"/>
      <c r="B99" s="243"/>
      <c r="C99" s="35"/>
      <c r="D99" s="35"/>
      <c r="E99" s="35"/>
      <c r="F99" s="31"/>
    </row>
    <row r="100" spans="1:6" s="192" customFormat="1" ht="20.100000000000001" customHeight="1">
      <c r="A100" s="21"/>
      <c r="B100" s="243"/>
      <c r="C100" s="35"/>
      <c r="D100" s="35"/>
      <c r="E100" s="35"/>
      <c r="F100" s="31"/>
    </row>
    <row r="101" spans="1:6" s="192" customFormat="1" ht="20.100000000000001" customHeight="1">
      <c r="A101" s="21"/>
      <c r="B101" s="243"/>
      <c r="C101" s="35"/>
      <c r="D101" s="35"/>
      <c r="E101" s="35"/>
      <c r="F101" s="31"/>
    </row>
    <row r="102" spans="1:6" s="192" customFormat="1" ht="20.100000000000001" customHeight="1">
      <c r="A102" s="21"/>
      <c r="B102" s="243"/>
      <c r="C102" s="35"/>
      <c r="D102" s="35"/>
      <c r="E102" s="35"/>
      <c r="F102" s="31"/>
    </row>
    <row r="103" spans="1:6" s="192" customFormat="1" ht="20.100000000000001" customHeight="1">
      <c r="A103" s="21"/>
      <c r="B103" s="243"/>
      <c r="C103" s="35"/>
      <c r="D103" s="35"/>
      <c r="E103" s="35"/>
      <c r="F103" s="31"/>
    </row>
    <row r="104" spans="1:6" s="192" customFormat="1" ht="20.100000000000001" customHeight="1">
      <c r="A104" s="21"/>
      <c r="B104" s="243"/>
      <c r="C104" s="35"/>
      <c r="D104" s="35"/>
      <c r="E104" s="35"/>
      <c r="F104" s="31"/>
    </row>
    <row r="105" spans="1:6" s="192" customFormat="1" ht="20.100000000000001" customHeight="1">
      <c r="A105" s="21"/>
      <c r="B105" s="243"/>
      <c r="C105" s="35"/>
      <c r="D105" s="35"/>
      <c r="E105" s="35"/>
      <c r="F105" s="31"/>
    </row>
    <row r="106" spans="1:6" s="192" customFormat="1" ht="20.100000000000001" customHeight="1">
      <c r="A106" s="21"/>
      <c r="B106" s="243"/>
      <c r="C106" s="35"/>
      <c r="D106" s="35"/>
      <c r="E106" s="35"/>
      <c r="F106" s="31"/>
    </row>
    <row r="107" spans="1:6" s="192" customFormat="1" ht="20.100000000000001" customHeight="1">
      <c r="A107" s="21"/>
      <c r="B107" s="243"/>
      <c r="C107" s="35"/>
      <c r="D107" s="35"/>
      <c r="E107" s="35"/>
      <c r="F107" s="31"/>
    </row>
    <row r="108" spans="1:6" s="192" customFormat="1" ht="20.100000000000001" customHeight="1">
      <c r="A108" s="21"/>
      <c r="B108" s="243"/>
      <c r="C108" s="35"/>
      <c r="D108" s="35"/>
      <c r="E108" s="35"/>
      <c r="F108" s="31"/>
    </row>
    <row r="109" spans="1:6" s="192" customFormat="1" ht="20.100000000000001" customHeight="1">
      <c r="A109" s="21"/>
      <c r="B109" s="243"/>
      <c r="C109" s="35"/>
      <c r="D109" s="35"/>
      <c r="E109" s="35"/>
      <c r="F109" s="31"/>
    </row>
    <row r="110" spans="1:6" s="192" customFormat="1" ht="20.100000000000001" customHeight="1">
      <c r="A110" s="21"/>
      <c r="B110" s="243"/>
      <c r="C110" s="35"/>
      <c r="D110" s="35"/>
      <c r="E110" s="35"/>
      <c r="F110" s="31"/>
    </row>
    <row r="111" spans="1:6" s="192" customFormat="1" ht="20.100000000000001" customHeight="1">
      <c r="A111" s="21"/>
      <c r="B111" s="243"/>
      <c r="C111" s="35"/>
      <c r="D111" s="35"/>
      <c r="E111" s="35"/>
      <c r="F111" s="31"/>
    </row>
    <row r="112" spans="1:6" s="192" customFormat="1" ht="20.100000000000001" customHeight="1">
      <c r="A112" s="21"/>
      <c r="B112" s="243"/>
      <c r="C112" s="35"/>
      <c r="D112" s="35"/>
      <c r="E112" s="35"/>
      <c r="F112" s="31"/>
    </row>
    <row r="113" spans="1:6" s="192" customFormat="1" ht="20.100000000000001" customHeight="1">
      <c r="A113" s="21"/>
      <c r="B113" s="243"/>
      <c r="C113" s="35"/>
      <c r="D113" s="35"/>
      <c r="E113" s="35"/>
      <c r="F113" s="31"/>
    </row>
    <row r="114" spans="1:6" s="192" customFormat="1" ht="20.100000000000001" customHeight="1">
      <c r="A114" s="21"/>
      <c r="B114" s="243"/>
      <c r="C114" s="35"/>
      <c r="D114" s="35"/>
      <c r="E114" s="35"/>
      <c r="F114" s="31"/>
    </row>
    <row r="115" spans="1:6" s="192" customFormat="1" ht="20.100000000000001" customHeight="1">
      <c r="A115" s="21"/>
      <c r="B115" s="243"/>
      <c r="C115" s="35"/>
      <c r="D115" s="35"/>
      <c r="E115" s="35"/>
      <c r="F115" s="31"/>
    </row>
    <row r="116" spans="1:6" s="192" customFormat="1" ht="20.100000000000001" customHeight="1">
      <c r="A116" s="21"/>
      <c r="B116" s="243"/>
      <c r="C116" s="35"/>
      <c r="D116" s="35"/>
      <c r="E116" s="35"/>
      <c r="F116" s="31"/>
    </row>
    <row r="117" spans="1:6" s="64" customFormat="1" ht="23.25" customHeight="1">
      <c r="A117" s="59"/>
      <c r="B117" s="60" t="s">
        <v>213</v>
      </c>
      <c r="C117" s="61"/>
      <c r="D117" s="61"/>
      <c r="E117" s="62"/>
      <c r="F117" s="63">
        <f>SUM(F12:F116)</f>
        <v>0</v>
      </c>
    </row>
  </sheetData>
  <autoFilter ref="A1:F117" xr:uid="{00000000-0009-0000-0000-000010000000}"/>
  <pageMargins left="0.8" right="0.7" top="0.75" bottom="0.75" header="0.4" footer="0.5"/>
  <pageSetup paperSize="9" scale="80" orientation="portrait" r:id="rId1"/>
  <headerFooter>
    <oddHeader>&amp;L&amp;"Garamond,Bold"&amp;12Addu Court Complex
Maldives&amp;C&amp;"Times New Roman,Bold"&amp;11Bill of Quantities</oddHeader>
    <oddFooter>&amp;C&amp;"Garamond,Bold"Bill No 14 - &amp;P of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0000"/>
  </sheetPr>
  <dimension ref="A1:F75"/>
  <sheetViews>
    <sheetView view="pageBreakPreview" zoomScaleNormal="100" zoomScaleSheetLayoutView="100" workbookViewId="0">
      <pane xSplit="1" ySplit="1" topLeftCell="B32" activePane="bottomRight" state="frozen"/>
      <selection activeCell="B33" sqref="B33"/>
      <selection pane="topRight" activeCell="B33" sqref="B33"/>
      <selection pane="bottomLeft" activeCell="B33" sqref="B33"/>
      <selection pane="bottomRight" activeCell="E81" sqref="E81"/>
    </sheetView>
  </sheetViews>
  <sheetFormatPr defaultRowHeight="15.75"/>
  <cols>
    <col min="1" max="1" width="7.85546875" style="65" customWidth="1"/>
    <col min="2" max="2" width="56.140625" style="66" customWidth="1"/>
    <col min="3" max="3" width="6.42578125" style="67" customWidth="1"/>
    <col min="4" max="4" width="10.28515625" style="91" customWidth="1"/>
    <col min="5" max="5" width="14.42578125" style="24" customWidth="1"/>
    <col min="6" max="6" width="14.5703125" style="24" customWidth="1"/>
    <col min="7" max="7" width="26.5703125" style="24" customWidth="1"/>
    <col min="8" max="8" width="21.28515625" style="24" customWidth="1"/>
    <col min="9" max="16384" width="9.140625" style="24"/>
  </cols>
  <sheetData>
    <row r="1" spans="1:6" s="11" customFormat="1" ht="22.5" customHeight="1">
      <c r="A1" s="10" t="s">
        <v>2</v>
      </c>
      <c r="B1" s="10" t="s">
        <v>0</v>
      </c>
      <c r="C1" s="10" t="s">
        <v>1</v>
      </c>
      <c r="D1" s="10" t="s">
        <v>3</v>
      </c>
      <c r="E1" s="22" t="s">
        <v>301</v>
      </c>
      <c r="F1" s="10" t="s">
        <v>302</v>
      </c>
    </row>
    <row r="2" spans="1:6" s="11" customFormat="1" ht="22.5" customHeight="1">
      <c r="A2" s="250"/>
      <c r="B2" s="251"/>
      <c r="C2" s="251"/>
      <c r="D2" s="251"/>
      <c r="E2" s="252"/>
      <c r="F2" s="254"/>
    </row>
    <row r="3" spans="1:6">
      <c r="A3" s="41"/>
      <c r="B3" s="33" t="s">
        <v>194</v>
      </c>
      <c r="C3" s="135"/>
      <c r="D3" s="72"/>
      <c r="E3" s="35"/>
      <c r="F3" s="31"/>
    </row>
    <row r="4" spans="1:6">
      <c r="A4" s="41"/>
      <c r="B4" s="36" t="s">
        <v>370</v>
      </c>
      <c r="C4" s="135"/>
      <c r="D4" s="72"/>
      <c r="E4" s="35"/>
      <c r="F4" s="31"/>
    </row>
    <row r="5" spans="1:6">
      <c r="A5" s="41"/>
      <c r="B5" s="36"/>
      <c r="C5" s="135"/>
      <c r="D5" s="72"/>
      <c r="E5" s="35"/>
      <c r="F5" s="31"/>
    </row>
    <row r="6" spans="1:6">
      <c r="A6" s="136"/>
      <c r="B6" s="45"/>
      <c r="C6" s="135"/>
      <c r="D6" s="72"/>
      <c r="E6" s="35"/>
      <c r="F6" s="31"/>
    </row>
    <row r="7" spans="1:6" ht="25.5" customHeight="1">
      <c r="A7" s="43">
        <v>15.1</v>
      </c>
      <c r="B7" s="53" t="s">
        <v>10</v>
      </c>
      <c r="C7" s="35"/>
      <c r="D7" s="35"/>
      <c r="E7" s="47"/>
      <c r="F7" s="31"/>
    </row>
    <row r="8" spans="1:6" ht="43.5" customHeight="1">
      <c r="A8" s="43"/>
      <c r="B8" s="45" t="s">
        <v>233</v>
      </c>
      <c r="C8" s="35"/>
      <c r="D8" s="35"/>
      <c r="E8" s="47"/>
      <c r="F8" s="31"/>
    </row>
    <row r="9" spans="1:6" ht="39.75" customHeight="1">
      <c r="A9" s="43"/>
      <c r="B9" s="48" t="s">
        <v>440</v>
      </c>
      <c r="C9" s="35"/>
      <c r="D9" s="35"/>
      <c r="E9" s="47"/>
      <c r="F9" s="31"/>
    </row>
    <row r="10" spans="1:6" ht="54.75" customHeight="1">
      <c r="A10" s="43"/>
      <c r="B10" s="48" t="s">
        <v>441</v>
      </c>
      <c r="C10" s="35"/>
      <c r="D10" s="35"/>
      <c r="E10" s="47"/>
      <c r="F10" s="31"/>
    </row>
    <row r="11" spans="1:6" ht="53.25" customHeight="1">
      <c r="A11" s="43"/>
      <c r="B11" s="45" t="s">
        <v>310</v>
      </c>
      <c r="C11" s="35"/>
      <c r="D11" s="35"/>
      <c r="E11" s="47"/>
      <c r="F11" s="31"/>
    </row>
    <row r="12" spans="1:6" ht="37.5" customHeight="1">
      <c r="A12" s="43"/>
      <c r="B12" s="45" t="s">
        <v>230</v>
      </c>
      <c r="C12" s="35"/>
      <c r="D12" s="35"/>
      <c r="E12" s="47"/>
      <c r="F12" s="31"/>
    </row>
    <row r="13" spans="1:6" ht="20.100000000000001" customHeight="1">
      <c r="A13" s="43"/>
      <c r="B13" s="45"/>
      <c r="C13" s="35"/>
      <c r="D13" s="35"/>
      <c r="E13" s="47"/>
      <c r="F13" s="31"/>
    </row>
    <row r="14" spans="1:6" ht="20.100000000000001" customHeight="1">
      <c r="A14" s="43"/>
      <c r="B14" s="53"/>
      <c r="C14" s="35"/>
      <c r="D14" s="35"/>
      <c r="E14" s="47"/>
      <c r="F14" s="31"/>
    </row>
    <row r="15" spans="1:6" ht="19.5" customHeight="1">
      <c r="A15" s="43">
        <v>15.2</v>
      </c>
      <c r="B15" s="53" t="s">
        <v>370</v>
      </c>
      <c r="C15" s="35"/>
      <c r="D15" s="35"/>
      <c r="E15" s="47"/>
      <c r="F15" s="31"/>
    </row>
    <row r="16" spans="1:6" ht="14.1" customHeight="1">
      <c r="A16" s="43"/>
      <c r="B16" s="53"/>
      <c r="C16" s="35"/>
      <c r="D16" s="35"/>
      <c r="E16" s="47"/>
      <c r="F16" s="31"/>
    </row>
    <row r="17" spans="1:6" s="100" customFormat="1" ht="22.5" customHeight="1">
      <c r="A17" s="43" t="s">
        <v>664</v>
      </c>
      <c r="B17" s="58" t="s">
        <v>371</v>
      </c>
      <c r="C17" s="34"/>
      <c r="D17" s="34"/>
      <c r="E17" s="70"/>
      <c r="F17" s="149"/>
    </row>
    <row r="18" spans="1:6" ht="39" customHeight="1">
      <c r="A18" s="43"/>
      <c r="B18" s="45" t="s">
        <v>709</v>
      </c>
      <c r="C18" s="35"/>
      <c r="D18" s="72"/>
      <c r="E18" s="35"/>
      <c r="F18" s="31"/>
    </row>
    <row r="19" spans="1:6" s="26" customFormat="1" ht="20.100000000000001" customHeight="1">
      <c r="A19" s="328">
        <v>1</v>
      </c>
      <c r="B19" s="184" t="s">
        <v>15</v>
      </c>
      <c r="C19" s="77" t="s">
        <v>699</v>
      </c>
      <c r="D19" s="78">
        <v>57</v>
      </c>
      <c r="E19" s="77"/>
      <c r="F19" s="179">
        <f t="shared" ref="F19:F35" si="0">+ROUND(D19*E19,2)</f>
        <v>0</v>
      </c>
    </row>
    <row r="20" spans="1:6" s="26" customFormat="1" ht="20.100000000000001" customHeight="1">
      <c r="A20" s="328">
        <v>2</v>
      </c>
      <c r="B20" s="184" t="s">
        <v>700</v>
      </c>
      <c r="C20" s="77" t="s">
        <v>4</v>
      </c>
      <c r="D20" s="78">
        <v>126</v>
      </c>
      <c r="E20" s="77"/>
      <c r="F20" s="179">
        <f t="shared" si="0"/>
        <v>0</v>
      </c>
    </row>
    <row r="21" spans="1:6" s="26" customFormat="1" ht="20.100000000000001" customHeight="1">
      <c r="A21" s="328">
        <v>3</v>
      </c>
      <c r="B21" s="184" t="s">
        <v>703</v>
      </c>
      <c r="C21" s="77" t="s">
        <v>4</v>
      </c>
      <c r="D21" s="78">
        <v>362</v>
      </c>
      <c r="E21" s="77"/>
      <c r="F21" s="179">
        <f t="shared" si="0"/>
        <v>0</v>
      </c>
    </row>
    <row r="22" spans="1:6" s="26" customFormat="1" ht="20.100000000000001" customHeight="1">
      <c r="A22" s="328">
        <v>4</v>
      </c>
      <c r="B22" s="184" t="s">
        <v>702</v>
      </c>
      <c r="C22" s="77" t="s">
        <v>2</v>
      </c>
      <c r="D22" s="78">
        <v>1</v>
      </c>
      <c r="E22" s="77"/>
      <c r="F22" s="179">
        <f t="shared" si="0"/>
        <v>0</v>
      </c>
    </row>
    <row r="23" spans="1:6" s="26" customFormat="1" ht="20.100000000000001" customHeight="1">
      <c r="A23" s="328">
        <v>5</v>
      </c>
      <c r="B23" s="184" t="s">
        <v>701</v>
      </c>
      <c r="C23" s="77" t="s">
        <v>4</v>
      </c>
      <c r="D23" s="78">
        <v>126</v>
      </c>
      <c r="E23" s="77"/>
      <c r="F23" s="179">
        <f t="shared" si="0"/>
        <v>0</v>
      </c>
    </row>
    <row r="24" spans="1:6" s="26" customFormat="1" ht="20.100000000000001" customHeight="1">
      <c r="A24" s="328">
        <v>6</v>
      </c>
      <c r="B24" s="184" t="s">
        <v>704</v>
      </c>
      <c r="C24" s="77" t="s">
        <v>699</v>
      </c>
      <c r="D24" s="78">
        <v>42</v>
      </c>
      <c r="E24" s="77"/>
      <c r="F24" s="179">
        <f t="shared" si="0"/>
        <v>0</v>
      </c>
    </row>
    <row r="25" spans="1:6" s="26" customFormat="1" ht="20.100000000000001" customHeight="1">
      <c r="A25" s="328">
        <v>7</v>
      </c>
      <c r="B25" s="184" t="s">
        <v>705</v>
      </c>
      <c r="C25" s="77" t="s">
        <v>699</v>
      </c>
      <c r="D25" s="78">
        <v>16</v>
      </c>
      <c r="E25" s="77"/>
      <c r="F25" s="179">
        <f t="shared" si="0"/>
        <v>0</v>
      </c>
    </row>
    <row r="26" spans="1:6" s="26" customFormat="1" ht="20.100000000000001" customHeight="1">
      <c r="A26" s="328">
        <v>8</v>
      </c>
      <c r="B26" s="184" t="s">
        <v>706</v>
      </c>
      <c r="C26" s="77" t="s">
        <v>699</v>
      </c>
      <c r="D26" s="78">
        <v>12</v>
      </c>
      <c r="E26" s="77"/>
      <c r="F26" s="179">
        <f t="shared" si="0"/>
        <v>0</v>
      </c>
    </row>
    <row r="27" spans="1:6" s="26" customFormat="1" ht="20.100000000000001" customHeight="1">
      <c r="A27" s="328">
        <v>9</v>
      </c>
      <c r="B27" s="184" t="s">
        <v>710</v>
      </c>
      <c r="C27" s="77" t="s">
        <v>4</v>
      </c>
      <c r="D27" s="78">
        <v>465</v>
      </c>
      <c r="E27" s="77"/>
      <c r="F27" s="179">
        <f t="shared" si="0"/>
        <v>0</v>
      </c>
    </row>
    <row r="28" spans="1:6" s="26" customFormat="1" ht="20.100000000000001" customHeight="1">
      <c r="A28" s="328">
        <v>10</v>
      </c>
      <c r="B28" s="184" t="s">
        <v>707</v>
      </c>
      <c r="C28" s="77" t="s">
        <v>4</v>
      </c>
      <c r="D28" s="78">
        <v>1024</v>
      </c>
      <c r="E28" s="77"/>
      <c r="F28" s="179">
        <f t="shared" si="0"/>
        <v>0</v>
      </c>
    </row>
    <row r="29" spans="1:6" s="26" customFormat="1" ht="20.100000000000001" customHeight="1">
      <c r="A29" s="328">
        <v>11</v>
      </c>
      <c r="B29" s="184" t="s">
        <v>708</v>
      </c>
      <c r="C29" s="77" t="s">
        <v>4</v>
      </c>
      <c r="D29" s="78">
        <v>1024</v>
      </c>
      <c r="E29" s="77"/>
      <c r="F29" s="179">
        <f t="shared" si="0"/>
        <v>0</v>
      </c>
    </row>
    <row r="30" spans="1:6" s="26" customFormat="1" ht="20.100000000000001" customHeight="1">
      <c r="A30" s="328">
        <v>12</v>
      </c>
      <c r="B30" s="184" t="s">
        <v>747</v>
      </c>
      <c r="C30" s="77" t="s">
        <v>99</v>
      </c>
      <c r="D30" s="78">
        <v>58</v>
      </c>
      <c r="E30" s="77"/>
      <c r="F30" s="179">
        <f t="shared" si="0"/>
        <v>0</v>
      </c>
    </row>
    <row r="31" spans="1:6" s="26" customFormat="1" ht="20.100000000000001" customHeight="1">
      <c r="A31" s="328">
        <v>13</v>
      </c>
      <c r="B31" s="184" t="s">
        <v>748</v>
      </c>
      <c r="C31" s="77" t="s">
        <v>99</v>
      </c>
      <c r="D31" s="78">
        <v>2</v>
      </c>
      <c r="E31" s="77"/>
      <c r="F31" s="179">
        <f t="shared" si="0"/>
        <v>0</v>
      </c>
    </row>
    <row r="32" spans="1:6" s="26" customFormat="1" ht="20.100000000000001" customHeight="1">
      <c r="A32" s="328">
        <v>14</v>
      </c>
      <c r="B32" s="184" t="s">
        <v>749</v>
      </c>
      <c r="C32" s="77" t="s">
        <v>99</v>
      </c>
      <c r="D32" s="78">
        <v>2</v>
      </c>
      <c r="E32" s="77"/>
      <c r="F32" s="179">
        <f t="shared" si="0"/>
        <v>0</v>
      </c>
    </row>
    <row r="33" spans="1:6" s="26" customFormat="1" ht="20.100000000000001" customHeight="1">
      <c r="A33" s="328">
        <v>15</v>
      </c>
      <c r="B33" s="184" t="s">
        <v>750</v>
      </c>
      <c r="C33" s="77" t="s">
        <v>99</v>
      </c>
      <c r="D33" s="78">
        <v>2</v>
      </c>
      <c r="E33" s="77"/>
      <c r="F33" s="179">
        <f t="shared" si="0"/>
        <v>0</v>
      </c>
    </row>
    <row r="34" spans="1:6" s="26" customFormat="1" ht="20.100000000000001" customHeight="1">
      <c r="A34" s="328">
        <v>16</v>
      </c>
      <c r="B34" s="184" t="s">
        <v>751</v>
      </c>
      <c r="C34" s="77" t="s">
        <v>99</v>
      </c>
      <c r="D34" s="78">
        <v>58</v>
      </c>
      <c r="E34" s="77"/>
      <c r="F34" s="179">
        <f t="shared" si="0"/>
        <v>0</v>
      </c>
    </row>
    <row r="35" spans="1:6" s="26" customFormat="1" ht="20.100000000000001" customHeight="1">
      <c r="A35" s="328">
        <v>17</v>
      </c>
      <c r="B35" s="184" t="s">
        <v>752</v>
      </c>
      <c r="C35" s="77" t="s">
        <v>99</v>
      </c>
      <c r="D35" s="78">
        <v>1</v>
      </c>
      <c r="E35" s="77"/>
      <c r="F35" s="179">
        <f t="shared" si="0"/>
        <v>0</v>
      </c>
    </row>
    <row r="36" spans="1:6" s="26" customFormat="1" ht="20.100000000000001" customHeight="1">
      <c r="A36" s="399"/>
      <c r="B36" s="184"/>
      <c r="C36" s="77"/>
      <c r="D36" s="78"/>
      <c r="E36" s="77"/>
      <c r="F36" s="179"/>
    </row>
    <row r="37" spans="1:6" s="26" customFormat="1" ht="20.100000000000001" customHeight="1">
      <c r="A37" s="399"/>
      <c r="B37" s="184"/>
      <c r="C37" s="77"/>
      <c r="D37" s="78"/>
      <c r="E37" s="77"/>
      <c r="F37" s="179"/>
    </row>
    <row r="38" spans="1:6" s="26" customFormat="1" ht="20.100000000000001" customHeight="1">
      <c r="A38" s="399"/>
      <c r="B38" s="184"/>
      <c r="C38" s="77"/>
      <c r="D38" s="78"/>
      <c r="E38" s="77"/>
      <c r="F38" s="179"/>
    </row>
    <row r="39" spans="1:6" s="26" customFormat="1" ht="20.100000000000001" customHeight="1">
      <c r="A39" s="399"/>
      <c r="B39" s="184"/>
      <c r="C39" s="77"/>
      <c r="D39" s="78"/>
      <c r="E39" s="77"/>
      <c r="F39" s="179"/>
    </row>
    <row r="40" spans="1:6" s="26" customFormat="1" ht="20.100000000000001" customHeight="1">
      <c r="A40" s="400"/>
      <c r="B40" s="368"/>
      <c r="C40" s="369"/>
      <c r="D40" s="401"/>
      <c r="E40" s="369"/>
      <c r="F40" s="370"/>
    </row>
    <row r="41" spans="1:6" ht="20.100000000000001" customHeight="1">
      <c r="A41" s="43"/>
      <c r="B41" s="45"/>
      <c r="C41" s="35"/>
      <c r="D41" s="72"/>
      <c r="E41" s="35"/>
      <c r="F41" s="31"/>
    </row>
    <row r="42" spans="1:6" s="100" customFormat="1" ht="22.5" customHeight="1">
      <c r="A42" s="43" t="s">
        <v>665</v>
      </c>
      <c r="B42" s="58" t="s">
        <v>395</v>
      </c>
      <c r="C42" s="34"/>
      <c r="D42" s="34"/>
      <c r="E42" s="70"/>
      <c r="F42" s="149"/>
    </row>
    <row r="43" spans="1:6" ht="60" customHeight="1">
      <c r="A43" s="39"/>
      <c r="B43" s="45" t="s">
        <v>396</v>
      </c>
      <c r="C43" s="35" t="s">
        <v>2</v>
      </c>
      <c r="D43" s="72">
        <v>1</v>
      </c>
      <c r="E43" s="35"/>
      <c r="F43" s="31">
        <f>+ROUND(D43*E43,2)</f>
        <v>0</v>
      </c>
    </row>
    <row r="44" spans="1:6" ht="20.100000000000001" customHeight="1">
      <c r="A44" s="39"/>
      <c r="B44" s="45"/>
      <c r="C44" s="35"/>
      <c r="D44" s="72"/>
      <c r="E44" s="35"/>
      <c r="F44" s="31"/>
    </row>
    <row r="45" spans="1:6" s="100" customFormat="1" ht="22.5" customHeight="1">
      <c r="A45" s="43" t="s">
        <v>666</v>
      </c>
      <c r="B45" s="58" t="s">
        <v>397</v>
      </c>
      <c r="C45" s="34"/>
      <c r="D45" s="34"/>
      <c r="E45" s="70"/>
      <c r="F45" s="149"/>
    </row>
    <row r="46" spans="1:6" s="217" customFormat="1" ht="39" customHeight="1">
      <c r="A46" s="216"/>
      <c r="B46" s="45" t="s">
        <v>442</v>
      </c>
      <c r="C46" s="35" t="s">
        <v>2</v>
      </c>
      <c r="D46" s="72">
        <v>1</v>
      </c>
      <c r="E46" s="35"/>
      <c r="F46" s="31">
        <f>+ROUND(D46*E46,2)</f>
        <v>0</v>
      </c>
    </row>
    <row r="47" spans="1:6" s="217" customFormat="1" ht="18.75" customHeight="1">
      <c r="A47" s="216"/>
      <c r="B47" s="45"/>
      <c r="C47" s="35"/>
      <c r="D47" s="72"/>
      <c r="E47" s="35"/>
      <c r="F47" s="31"/>
    </row>
    <row r="48" spans="1:6" s="100" customFormat="1" ht="22.5" customHeight="1">
      <c r="A48" s="43" t="s">
        <v>667</v>
      </c>
      <c r="B48" s="58" t="s">
        <v>443</v>
      </c>
      <c r="C48" s="34"/>
      <c r="D48" s="34"/>
      <c r="E48" s="70"/>
      <c r="F48" s="149"/>
    </row>
    <row r="49" spans="1:6" s="138" customFormat="1" ht="31.5">
      <c r="A49" s="88"/>
      <c r="B49" s="45" t="s">
        <v>444</v>
      </c>
      <c r="C49" s="35" t="s">
        <v>2</v>
      </c>
      <c r="D49" s="72">
        <v>1</v>
      </c>
      <c r="E49" s="35"/>
      <c r="F49" s="31">
        <f>+ROUND(D49*E49,2)</f>
        <v>0</v>
      </c>
    </row>
    <row r="50" spans="1:6" s="138" customFormat="1" ht="20.100000000000001" customHeight="1">
      <c r="A50" s="88"/>
      <c r="B50" s="45"/>
      <c r="C50" s="35"/>
      <c r="D50" s="72"/>
      <c r="E50" s="35"/>
      <c r="F50" s="31"/>
    </row>
    <row r="51" spans="1:6" s="100" customFormat="1" ht="22.5" customHeight="1">
      <c r="A51" s="43" t="s">
        <v>668</v>
      </c>
      <c r="B51" s="58" t="s">
        <v>445</v>
      </c>
      <c r="C51" s="34"/>
      <c r="D51" s="34"/>
      <c r="E51" s="70"/>
      <c r="F51" s="149"/>
    </row>
    <row r="52" spans="1:6" s="138" customFormat="1" ht="47.25">
      <c r="A52" s="88"/>
      <c r="B52" s="45" t="s">
        <v>695</v>
      </c>
      <c r="C52" s="35"/>
      <c r="D52" s="72"/>
      <c r="E52" s="35"/>
      <c r="F52" s="31"/>
    </row>
    <row r="53" spans="1:6" s="381" customFormat="1">
      <c r="A53" s="377">
        <v>1</v>
      </c>
      <c r="B53" s="378" t="s">
        <v>696</v>
      </c>
      <c r="C53" s="122" t="s">
        <v>2</v>
      </c>
      <c r="D53" s="379">
        <v>1</v>
      </c>
      <c r="E53" s="122"/>
      <c r="F53" s="380">
        <f t="shared" ref="F53:F55" si="1">+ROUND(D53*E53,2)</f>
        <v>0</v>
      </c>
    </row>
    <row r="54" spans="1:6" s="381" customFormat="1">
      <c r="A54" s="377">
        <v>2</v>
      </c>
      <c r="B54" s="378" t="s">
        <v>697</v>
      </c>
      <c r="C54" s="122" t="s">
        <v>2</v>
      </c>
      <c r="D54" s="379">
        <v>1</v>
      </c>
      <c r="E54" s="122"/>
      <c r="F54" s="380">
        <f t="shared" si="1"/>
        <v>0</v>
      </c>
    </row>
    <row r="55" spans="1:6" s="381" customFormat="1">
      <c r="A55" s="377">
        <v>3</v>
      </c>
      <c r="B55" s="378" t="s">
        <v>698</v>
      </c>
      <c r="C55" s="122" t="s">
        <v>2</v>
      </c>
      <c r="D55" s="379">
        <v>1</v>
      </c>
      <c r="E55" s="122"/>
      <c r="F55" s="380">
        <f t="shared" si="1"/>
        <v>0</v>
      </c>
    </row>
    <row r="56" spans="1:6" s="138" customFormat="1">
      <c r="A56" s="88"/>
      <c r="B56" s="45"/>
      <c r="C56" s="35"/>
      <c r="D56" s="72"/>
      <c r="E56" s="35"/>
      <c r="F56" s="31"/>
    </row>
    <row r="57" spans="1:6" s="138" customFormat="1" ht="14.1" customHeight="1">
      <c r="A57" s="88"/>
      <c r="B57" s="45"/>
      <c r="C57" s="135"/>
      <c r="D57" s="72"/>
      <c r="E57" s="35"/>
      <c r="F57" s="31"/>
    </row>
    <row r="58" spans="1:6" s="64" customFormat="1" ht="22.5" customHeight="1">
      <c r="A58" s="386" t="s">
        <v>669</v>
      </c>
      <c r="B58" s="298" t="s">
        <v>611</v>
      </c>
      <c r="C58" s="300"/>
      <c r="D58" s="300"/>
      <c r="E58" s="301"/>
      <c r="F58" s="302"/>
    </row>
    <row r="59" spans="1:6" s="138" customFormat="1" ht="60.75" customHeight="1">
      <c r="A59" s="342"/>
      <c r="B59" s="45" t="s">
        <v>771</v>
      </c>
      <c r="C59" s="35"/>
      <c r="D59" s="72"/>
      <c r="E59" s="35"/>
      <c r="F59" s="31"/>
    </row>
    <row r="60" spans="1:6" s="146" customFormat="1" ht="20.100000000000001" customHeight="1">
      <c r="A60" s="328">
        <v>1</v>
      </c>
      <c r="B60" s="184" t="s">
        <v>612</v>
      </c>
      <c r="C60" s="77" t="s">
        <v>2</v>
      </c>
      <c r="D60" s="78">
        <v>1</v>
      </c>
      <c r="E60" s="77"/>
      <c r="F60" s="179">
        <f>+ROUND(D60*E60,2)</f>
        <v>0</v>
      </c>
    </row>
    <row r="61" spans="1:6" s="146" customFormat="1" ht="20.100000000000001" customHeight="1">
      <c r="A61" s="328">
        <v>2</v>
      </c>
      <c r="B61" s="184" t="s">
        <v>613</v>
      </c>
      <c r="C61" s="77" t="s">
        <v>2</v>
      </c>
      <c r="D61" s="78">
        <v>1</v>
      </c>
      <c r="E61" s="77"/>
      <c r="F61" s="179">
        <f>+ROUND(D61*E61,2)</f>
        <v>0</v>
      </c>
    </row>
    <row r="62" spans="1:6" s="138" customFormat="1" ht="20.100000000000001" customHeight="1">
      <c r="A62" s="342"/>
      <c r="B62" s="45"/>
      <c r="C62" s="35"/>
      <c r="D62" s="72"/>
      <c r="E62" s="35"/>
      <c r="F62" s="31"/>
    </row>
    <row r="63" spans="1:6" s="64" customFormat="1" ht="22.5" customHeight="1">
      <c r="A63" s="386" t="s">
        <v>715</v>
      </c>
      <c r="B63" s="298" t="s">
        <v>716</v>
      </c>
      <c r="C63" s="300"/>
      <c r="D63" s="300"/>
      <c r="E63" s="301"/>
      <c r="F63" s="302"/>
    </row>
    <row r="64" spans="1:6" s="138" customFormat="1" ht="44.25" customHeight="1">
      <c r="A64" s="342"/>
      <c r="B64" s="45" t="s">
        <v>717</v>
      </c>
      <c r="C64" s="35" t="s">
        <v>2</v>
      </c>
      <c r="D64" s="72">
        <v>1</v>
      </c>
      <c r="E64" s="35"/>
      <c r="F64" s="31">
        <f>+ROUND(D64*E64,2)</f>
        <v>0</v>
      </c>
    </row>
    <row r="65" spans="1:6" s="138" customFormat="1" ht="20.100000000000001" customHeight="1">
      <c r="A65" s="342"/>
      <c r="B65" s="45"/>
      <c r="C65" s="35"/>
      <c r="D65" s="72"/>
      <c r="E65" s="35"/>
      <c r="F65" s="31"/>
    </row>
    <row r="66" spans="1:6" s="64" customFormat="1" ht="22.5" customHeight="1">
      <c r="A66" s="386" t="s">
        <v>718</v>
      </c>
      <c r="B66" s="298" t="s">
        <v>719</v>
      </c>
      <c r="C66" s="300"/>
      <c r="D66" s="300"/>
      <c r="E66" s="301"/>
      <c r="F66" s="302"/>
    </row>
    <row r="67" spans="1:6" s="138" customFormat="1" ht="44.25" customHeight="1">
      <c r="A67" s="342"/>
      <c r="B67" s="45" t="s">
        <v>720</v>
      </c>
      <c r="C67" s="35" t="s">
        <v>2</v>
      </c>
      <c r="D67" s="72">
        <v>1</v>
      </c>
      <c r="E67" s="35"/>
      <c r="F67" s="31">
        <f>+ROUND(D67*E67,2)</f>
        <v>0</v>
      </c>
    </row>
    <row r="68" spans="1:6" s="138" customFormat="1" ht="20.100000000000001" customHeight="1">
      <c r="A68" s="342"/>
      <c r="B68" s="45"/>
      <c r="C68" s="35"/>
      <c r="D68" s="72"/>
      <c r="E68" s="35"/>
      <c r="F68" s="31"/>
    </row>
    <row r="69" spans="1:6" s="138" customFormat="1" ht="20.100000000000001" customHeight="1">
      <c r="A69" s="342"/>
      <c r="B69" s="45"/>
      <c r="C69" s="35"/>
      <c r="D69" s="72"/>
      <c r="E69" s="35"/>
      <c r="F69" s="31"/>
    </row>
    <row r="70" spans="1:6" s="138" customFormat="1" ht="20.100000000000001" customHeight="1">
      <c r="A70" s="342"/>
      <c r="B70" s="45"/>
      <c r="C70" s="35"/>
      <c r="D70" s="72"/>
      <c r="E70" s="35"/>
      <c r="F70" s="31"/>
    </row>
    <row r="71" spans="1:6" s="138" customFormat="1" ht="20.100000000000001" customHeight="1">
      <c r="A71" s="342"/>
      <c r="B71" s="45"/>
      <c r="C71" s="35"/>
      <c r="D71" s="72"/>
      <c r="E71" s="35"/>
      <c r="F71" s="31"/>
    </row>
    <row r="72" spans="1:6" s="138" customFormat="1" ht="20.100000000000001" customHeight="1">
      <c r="A72" s="342"/>
      <c r="B72" s="45"/>
      <c r="C72" s="35"/>
      <c r="D72" s="72"/>
      <c r="E72" s="35"/>
      <c r="F72" s="31"/>
    </row>
    <row r="73" spans="1:6" s="138" customFormat="1" ht="20.100000000000001" customHeight="1">
      <c r="A73" s="342"/>
      <c r="B73" s="45"/>
      <c r="C73" s="35"/>
      <c r="D73" s="72"/>
      <c r="E73" s="35"/>
      <c r="F73" s="31"/>
    </row>
    <row r="74" spans="1:6" s="138" customFormat="1" ht="20.100000000000001" customHeight="1">
      <c r="A74" s="342"/>
      <c r="B74" s="45"/>
      <c r="C74" s="35"/>
      <c r="D74" s="72"/>
      <c r="E74" s="35"/>
      <c r="F74" s="31"/>
    </row>
    <row r="75" spans="1:6" s="146" customFormat="1" ht="24" customHeight="1">
      <c r="A75" s="145"/>
      <c r="B75" s="60" t="s">
        <v>610</v>
      </c>
      <c r="C75" s="61"/>
      <c r="D75" s="90"/>
      <c r="E75" s="62"/>
      <c r="F75" s="62">
        <f>SUM(F16:F68)</f>
        <v>0</v>
      </c>
    </row>
  </sheetData>
  <autoFilter ref="A1:F75" xr:uid="{00000000-0009-0000-0000-000011000000}"/>
  <pageMargins left="0.8" right="0.7" top="0.75" bottom="0.75" header="0.4" footer="0.5"/>
  <pageSetup paperSize="9" scale="80" orientation="portrait" r:id="rId1"/>
  <headerFooter>
    <oddHeader>&amp;L&amp;"Garamond,Bold"&amp;12Addu Court Complex
Maldives&amp;C&amp;"Times New Roman,Bold"&amp;11Bill of Quantities</oddHeader>
    <oddFooter>&amp;C&amp;"Garamond,Bold"Bill No 15 - &amp;P of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0000"/>
  </sheetPr>
  <dimension ref="A2:G79"/>
  <sheetViews>
    <sheetView workbookViewId="0">
      <selection activeCell="B91" sqref="B91"/>
    </sheetView>
  </sheetViews>
  <sheetFormatPr defaultRowHeight="12.75"/>
  <cols>
    <col min="1" max="1" width="5.5703125" bestFit="1" customWidth="1"/>
    <col min="2" max="2" width="51.7109375" bestFit="1" customWidth="1"/>
    <col min="5" max="5" width="11.5703125" bestFit="1" customWidth="1"/>
    <col min="6" max="6" width="14.85546875" bestFit="1" customWidth="1"/>
  </cols>
  <sheetData>
    <row r="2" spans="1:6" ht="15.75">
      <c r="A2" s="10" t="s">
        <v>2</v>
      </c>
      <c r="B2" s="10" t="s">
        <v>0</v>
      </c>
      <c r="C2" s="10" t="s">
        <v>1</v>
      </c>
      <c r="D2" s="10" t="s">
        <v>3</v>
      </c>
      <c r="E2" s="22" t="s">
        <v>301</v>
      </c>
      <c r="F2" s="10" t="s">
        <v>302</v>
      </c>
    </row>
    <row r="3" spans="1:6" ht="15.75">
      <c r="A3" s="413"/>
      <c r="B3" s="448" t="s">
        <v>791</v>
      </c>
      <c r="C3" s="457"/>
      <c r="D3" s="414"/>
      <c r="E3" s="415"/>
      <c r="F3" s="416"/>
    </row>
    <row r="4" spans="1:6" ht="15.75">
      <c r="A4" s="417"/>
      <c r="B4" s="449" t="s">
        <v>792</v>
      </c>
      <c r="C4" s="458"/>
      <c r="D4" s="418"/>
      <c r="E4" s="419"/>
      <c r="F4" s="420"/>
    </row>
    <row r="5" spans="1:6" ht="15">
      <c r="A5" s="421">
        <v>16.100000000000001</v>
      </c>
      <c r="B5" s="450" t="s">
        <v>10</v>
      </c>
      <c r="C5" s="459"/>
      <c r="D5" s="422"/>
      <c r="E5" s="423"/>
      <c r="F5" s="424"/>
    </row>
    <row r="6" spans="1:6" ht="31.5">
      <c r="A6" s="425"/>
      <c r="B6" s="445" t="s">
        <v>793</v>
      </c>
      <c r="C6" s="459"/>
      <c r="D6" s="422"/>
      <c r="E6" s="423"/>
      <c r="F6" s="424"/>
    </row>
    <row r="7" spans="1:6" ht="34.5" customHeight="1">
      <c r="A7" s="425"/>
      <c r="B7" s="445" t="s">
        <v>794</v>
      </c>
      <c r="C7" s="459"/>
      <c r="D7" s="422"/>
      <c r="E7" s="423"/>
      <c r="F7" s="424"/>
    </row>
    <row r="8" spans="1:6" ht="191.25" customHeight="1">
      <c r="A8" s="425"/>
      <c r="B8" s="445" t="s">
        <v>854</v>
      </c>
      <c r="C8" s="459"/>
      <c r="D8" s="422"/>
      <c r="E8" s="423"/>
      <c r="F8" s="424"/>
    </row>
    <row r="9" spans="1:6" ht="111" customHeight="1">
      <c r="A9" s="425"/>
      <c r="B9" s="445" t="s">
        <v>795</v>
      </c>
      <c r="C9" s="459"/>
      <c r="D9" s="422"/>
      <c r="E9" s="423"/>
      <c r="F9" s="424"/>
    </row>
    <row r="10" spans="1:6" ht="118.5" customHeight="1">
      <c r="A10" s="425"/>
      <c r="B10" s="445" t="s">
        <v>796</v>
      </c>
      <c r="C10" s="459"/>
      <c r="D10" s="422"/>
      <c r="E10" s="423"/>
      <c r="F10" s="424"/>
    </row>
    <row r="11" spans="1:6" ht="289.5" customHeight="1">
      <c r="A11" s="425"/>
      <c r="B11" s="445" t="s">
        <v>853</v>
      </c>
      <c r="C11" s="459"/>
      <c r="D11" s="422"/>
      <c r="E11" s="423"/>
      <c r="F11" s="424"/>
    </row>
    <row r="12" spans="1:6" ht="252">
      <c r="A12" s="425"/>
      <c r="B12" s="445" t="s">
        <v>797</v>
      </c>
      <c r="C12" s="459"/>
      <c r="D12" s="422"/>
      <c r="E12" s="423"/>
      <c r="F12" s="424"/>
    </row>
    <row r="13" spans="1:6" ht="99.75" customHeight="1">
      <c r="A13" s="425"/>
      <c r="B13" s="445" t="s">
        <v>798</v>
      </c>
      <c r="C13" s="459"/>
      <c r="D13" s="422"/>
      <c r="E13" s="423"/>
      <c r="F13" s="424"/>
    </row>
    <row r="14" spans="1:6" ht="15">
      <c r="A14" s="426">
        <v>16.2</v>
      </c>
      <c r="B14" s="451" t="s">
        <v>799</v>
      </c>
      <c r="C14" s="459"/>
      <c r="D14" s="422"/>
      <c r="E14" s="423"/>
      <c r="F14" s="424"/>
    </row>
    <row r="15" spans="1:6" ht="47.25">
      <c r="A15" s="427">
        <v>1</v>
      </c>
      <c r="B15" s="445" t="s">
        <v>800</v>
      </c>
      <c r="C15" s="460" t="s">
        <v>801</v>
      </c>
      <c r="D15" s="428">
        <v>5</v>
      </c>
      <c r="E15" s="423"/>
      <c r="F15" s="424"/>
    </row>
    <row r="16" spans="1:6" ht="31.5">
      <c r="A16" s="427">
        <v>2</v>
      </c>
      <c r="B16" s="445" t="s">
        <v>802</v>
      </c>
      <c r="C16" s="460" t="s">
        <v>801</v>
      </c>
      <c r="D16" s="428">
        <v>2</v>
      </c>
      <c r="E16" s="423"/>
      <c r="F16" s="424"/>
    </row>
    <row r="17" spans="1:7" ht="31.5">
      <c r="A17" s="427">
        <v>3</v>
      </c>
      <c r="B17" s="445" t="s">
        <v>803</v>
      </c>
      <c r="C17" s="460" t="s">
        <v>801</v>
      </c>
      <c r="D17" s="428">
        <v>1</v>
      </c>
      <c r="E17" s="423"/>
      <c r="F17" s="424"/>
    </row>
    <row r="18" spans="1:7" ht="15.75">
      <c r="A18" s="427">
        <v>4</v>
      </c>
      <c r="B18" s="445" t="s">
        <v>804</v>
      </c>
      <c r="C18" s="460" t="s">
        <v>801</v>
      </c>
      <c r="D18" s="428">
        <v>10</v>
      </c>
      <c r="E18" s="423"/>
      <c r="F18" s="424"/>
    </row>
    <row r="19" spans="1:7" ht="15.75">
      <c r="A19" s="427">
        <v>5</v>
      </c>
      <c r="B19" s="445" t="s">
        <v>805</v>
      </c>
      <c r="C19" s="460" t="s">
        <v>801</v>
      </c>
      <c r="D19" s="429">
        <v>35</v>
      </c>
      <c r="E19" s="423"/>
      <c r="F19" s="424"/>
      <c r="G19" s="430"/>
    </row>
    <row r="20" spans="1:7" ht="15.75">
      <c r="A20" s="427">
        <v>6</v>
      </c>
      <c r="B20" s="445" t="s">
        <v>806</v>
      </c>
      <c r="C20" s="460" t="s">
        <v>801</v>
      </c>
      <c r="D20" s="429">
        <v>35</v>
      </c>
      <c r="E20" s="423"/>
      <c r="F20" s="424"/>
      <c r="G20" s="430"/>
    </row>
    <row r="21" spans="1:7" ht="15.75">
      <c r="A21" s="427">
        <v>7</v>
      </c>
      <c r="B21" s="445" t="s">
        <v>807</v>
      </c>
      <c r="C21" s="460" t="s">
        <v>801</v>
      </c>
      <c r="D21" s="429">
        <v>400</v>
      </c>
      <c r="E21" s="423"/>
      <c r="F21" s="424"/>
      <c r="G21" s="430"/>
    </row>
    <row r="22" spans="1:7" ht="15.75">
      <c r="A22" s="427">
        <v>8</v>
      </c>
      <c r="B22" s="445" t="s">
        <v>808</v>
      </c>
      <c r="C22" s="460" t="s">
        <v>801</v>
      </c>
      <c r="D22" s="429">
        <v>65</v>
      </c>
      <c r="E22" s="423"/>
      <c r="F22" s="424"/>
      <c r="G22" s="430"/>
    </row>
    <row r="23" spans="1:7" ht="15.75">
      <c r="A23" s="427">
        <v>9</v>
      </c>
      <c r="B23" s="445" t="s">
        <v>809</v>
      </c>
      <c r="C23" s="460" t="s">
        <v>801</v>
      </c>
      <c r="D23" s="429">
        <v>80</v>
      </c>
      <c r="E23" s="423"/>
      <c r="F23" s="424"/>
      <c r="G23" s="430"/>
    </row>
    <row r="24" spans="1:7" ht="15.75">
      <c r="A24" s="431"/>
      <c r="B24" s="432"/>
      <c r="C24" s="461"/>
      <c r="D24" s="462"/>
      <c r="E24" s="463"/>
      <c r="F24" s="420"/>
    </row>
    <row r="25" spans="1:7" ht="14.25">
      <c r="A25" s="426">
        <v>16.3</v>
      </c>
      <c r="B25" s="452" t="s">
        <v>810</v>
      </c>
      <c r="C25" s="460"/>
      <c r="D25" s="433"/>
      <c r="E25" s="434"/>
      <c r="F25" s="464"/>
    </row>
    <row r="26" spans="1:7" ht="14.25">
      <c r="A26" s="435"/>
      <c r="B26" s="453"/>
      <c r="C26" s="460"/>
      <c r="D26" s="433"/>
      <c r="E26" s="436"/>
      <c r="F26" s="464"/>
    </row>
    <row r="27" spans="1:7" ht="14.25">
      <c r="A27" s="426">
        <v>16.399999999999999</v>
      </c>
      <c r="B27" s="447" t="s">
        <v>10</v>
      </c>
      <c r="C27" s="460"/>
      <c r="D27" s="433"/>
      <c r="E27" s="436"/>
      <c r="F27" s="464"/>
    </row>
    <row r="28" spans="1:7" ht="47.25">
      <c r="A28" s="437"/>
      <c r="B28" s="445" t="s">
        <v>811</v>
      </c>
      <c r="C28" s="465"/>
      <c r="D28" s="466"/>
      <c r="E28" s="436"/>
      <c r="F28" s="464"/>
    </row>
    <row r="29" spans="1:7" ht="31.5">
      <c r="A29" s="437"/>
      <c r="B29" s="445" t="s">
        <v>812</v>
      </c>
      <c r="C29" s="465"/>
      <c r="D29" s="466"/>
      <c r="E29" s="436"/>
      <c r="F29" s="464"/>
    </row>
    <row r="30" spans="1:7" ht="78.75">
      <c r="A30" s="437"/>
      <c r="B30" s="445" t="s">
        <v>813</v>
      </c>
      <c r="C30" s="467"/>
      <c r="D30" s="468"/>
      <c r="E30" s="436"/>
      <c r="F30" s="464"/>
    </row>
    <row r="31" spans="1:7" ht="47.25">
      <c r="A31" s="437"/>
      <c r="B31" s="445" t="s">
        <v>814</v>
      </c>
      <c r="C31" s="467"/>
      <c r="D31" s="468"/>
      <c r="E31" s="436"/>
      <c r="F31" s="464"/>
    </row>
    <row r="32" spans="1:7" ht="31.5">
      <c r="A32" s="437"/>
      <c r="B32" s="445" t="s">
        <v>815</v>
      </c>
      <c r="C32" s="467"/>
      <c r="D32" s="468"/>
      <c r="E32" s="436"/>
      <c r="F32" s="464"/>
    </row>
    <row r="33" spans="1:6" ht="47.25">
      <c r="A33" s="437"/>
      <c r="B33" s="445" t="s">
        <v>816</v>
      </c>
      <c r="C33" s="467"/>
      <c r="D33" s="468"/>
      <c r="E33" s="436"/>
      <c r="F33" s="464"/>
    </row>
    <row r="34" spans="1:6" ht="31.5">
      <c r="A34" s="437"/>
      <c r="B34" s="445" t="s">
        <v>817</v>
      </c>
      <c r="C34" s="467"/>
      <c r="D34" s="468"/>
      <c r="E34" s="436"/>
      <c r="F34" s="464"/>
    </row>
    <row r="35" spans="1:6" ht="47.25">
      <c r="A35" s="437"/>
      <c r="B35" s="445" t="s">
        <v>818</v>
      </c>
      <c r="C35" s="467"/>
      <c r="D35" s="468"/>
      <c r="E35" s="436"/>
      <c r="F35" s="464"/>
    </row>
    <row r="36" spans="1:6" ht="14.25">
      <c r="A36" s="438"/>
      <c r="B36" s="454"/>
      <c r="C36" s="465"/>
      <c r="D36" s="469"/>
      <c r="E36" s="436"/>
      <c r="F36" s="464"/>
    </row>
    <row r="37" spans="1:6" ht="15">
      <c r="A37" s="439">
        <v>16.2</v>
      </c>
      <c r="B37" s="447" t="s">
        <v>819</v>
      </c>
      <c r="C37" s="465"/>
      <c r="D37" s="469"/>
      <c r="E37" s="436"/>
      <c r="F37" s="464"/>
    </row>
    <row r="38" spans="1:6" ht="47.25">
      <c r="A38" s="440"/>
      <c r="B38" s="445" t="s">
        <v>820</v>
      </c>
      <c r="C38" s="465"/>
      <c r="D38" s="469"/>
      <c r="E38" s="436"/>
      <c r="F38" s="464"/>
    </row>
    <row r="39" spans="1:6" ht="31.5">
      <c r="A39" s="438"/>
      <c r="B39" s="445" t="s">
        <v>821</v>
      </c>
      <c r="C39" s="465"/>
      <c r="D39" s="433"/>
      <c r="E39" s="436"/>
      <c r="F39" s="464"/>
    </row>
    <row r="40" spans="1:6" ht="15.75">
      <c r="A40" s="438">
        <v>1</v>
      </c>
      <c r="B40" s="445" t="s">
        <v>822</v>
      </c>
      <c r="C40" s="460" t="s">
        <v>801</v>
      </c>
      <c r="D40" s="433">
        <v>1</v>
      </c>
      <c r="E40" s="436"/>
      <c r="F40" s="441"/>
    </row>
    <row r="41" spans="1:6" ht="15.75">
      <c r="A41" s="438">
        <v>2</v>
      </c>
      <c r="B41" s="445" t="s">
        <v>823</v>
      </c>
      <c r="C41" s="460" t="s">
        <v>801</v>
      </c>
      <c r="D41" s="433">
        <v>1</v>
      </c>
      <c r="E41" s="436"/>
      <c r="F41" s="441"/>
    </row>
    <row r="42" spans="1:6" ht="15.75">
      <c r="A42" s="438">
        <v>3</v>
      </c>
      <c r="B42" s="445" t="s">
        <v>824</v>
      </c>
      <c r="C42" s="460" t="s">
        <v>801</v>
      </c>
      <c r="D42" s="433">
        <v>1</v>
      </c>
      <c r="E42" s="436"/>
      <c r="F42" s="441"/>
    </row>
    <row r="43" spans="1:6" ht="15.75">
      <c r="A43" s="438">
        <v>4</v>
      </c>
      <c r="B43" s="445" t="s">
        <v>825</v>
      </c>
      <c r="C43" s="460" t="s">
        <v>801</v>
      </c>
      <c r="D43" s="433">
        <v>1</v>
      </c>
      <c r="E43" s="436"/>
      <c r="F43" s="441"/>
    </row>
    <row r="44" spans="1:6" ht="15.75">
      <c r="A44" s="438">
        <v>5</v>
      </c>
      <c r="B44" s="445" t="s">
        <v>826</v>
      </c>
      <c r="C44" s="460" t="s">
        <v>801</v>
      </c>
      <c r="D44" s="433">
        <v>1</v>
      </c>
      <c r="E44" s="436"/>
      <c r="F44" s="441"/>
    </row>
    <row r="45" spans="1:6" ht="15.75">
      <c r="A45" s="438">
        <v>6</v>
      </c>
      <c r="B45" s="445" t="s">
        <v>827</v>
      </c>
      <c r="C45" s="460" t="s">
        <v>801</v>
      </c>
      <c r="D45" s="433">
        <v>1</v>
      </c>
      <c r="E45" s="436"/>
      <c r="F45" s="441"/>
    </row>
    <row r="46" spans="1:6" ht="15.75">
      <c r="A46" s="438">
        <v>7</v>
      </c>
      <c r="B46" s="445" t="s">
        <v>828</v>
      </c>
      <c r="C46" s="460" t="s">
        <v>801</v>
      </c>
      <c r="D46" s="433">
        <v>1</v>
      </c>
      <c r="E46" s="436"/>
      <c r="F46" s="441"/>
    </row>
    <row r="47" spans="1:6" ht="15.75">
      <c r="A47" s="438">
        <v>8</v>
      </c>
      <c r="B47" s="445" t="s">
        <v>829</v>
      </c>
      <c r="C47" s="460" t="s">
        <v>801</v>
      </c>
      <c r="D47" s="433">
        <v>1</v>
      </c>
      <c r="E47" s="436"/>
      <c r="F47" s="441"/>
    </row>
    <row r="48" spans="1:6" ht="15.75">
      <c r="A48" s="438">
        <v>9</v>
      </c>
      <c r="B48" s="445" t="s">
        <v>830</v>
      </c>
      <c r="C48" s="460" t="s">
        <v>801</v>
      </c>
      <c r="D48" s="433">
        <v>1</v>
      </c>
      <c r="E48" s="436"/>
      <c r="F48" s="441"/>
    </row>
    <row r="49" spans="1:6" ht="15.75">
      <c r="A49" s="438">
        <v>10</v>
      </c>
      <c r="B49" s="445" t="s">
        <v>824</v>
      </c>
      <c r="C49" s="460" t="s">
        <v>801</v>
      </c>
      <c r="D49" s="433">
        <v>1</v>
      </c>
      <c r="E49" s="436"/>
      <c r="F49" s="441"/>
    </row>
    <row r="50" spans="1:6" ht="15.75">
      <c r="A50" s="438">
        <v>11</v>
      </c>
      <c r="B50" s="445" t="s">
        <v>831</v>
      </c>
      <c r="C50" s="460" t="s">
        <v>801</v>
      </c>
      <c r="D50" s="433">
        <v>1</v>
      </c>
      <c r="E50" s="436"/>
      <c r="F50" s="441"/>
    </row>
    <row r="51" spans="1:6" ht="15.75">
      <c r="A51" s="438">
        <v>12</v>
      </c>
      <c r="B51" s="445" t="s">
        <v>832</v>
      </c>
      <c r="C51" s="460" t="s">
        <v>801</v>
      </c>
      <c r="D51" s="433">
        <v>1</v>
      </c>
      <c r="E51" s="436"/>
      <c r="F51" s="441"/>
    </row>
    <row r="52" spans="1:6" ht="15.75">
      <c r="A52" s="438">
        <v>13</v>
      </c>
      <c r="B52" s="445" t="s">
        <v>833</v>
      </c>
      <c r="C52" s="460" t="s">
        <v>801</v>
      </c>
      <c r="D52" s="433">
        <v>1</v>
      </c>
      <c r="E52" s="436"/>
      <c r="F52" s="441"/>
    </row>
    <row r="53" spans="1:6" ht="14.25">
      <c r="A53" s="438"/>
      <c r="B53" s="455"/>
      <c r="C53" s="470"/>
      <c r="D53" s="433"/>
      <c r="E53" s="436"/>
      <c r="F53" s="441"/>
    </row>
    <row r="54" spans="1:6" ht="15">
      <c r="A54" s="439">
        <v>16.3</v>
      </c>
      <c r="B54" s="456" t="s">
        <v>834</v>
      </c>
      <c r="C54" s="470"/>
      <c r="D54" s="433"/>
      <c r="E54" s="436"/>
      <c r="F54" s="441"/>
    </row>
    <row r="55" spans="1:6" ht="31.5">
      <c r="A55" s="440"/>
      <c r="B55" s="445" t="s">
        <v>835</v>
      </c>
      <c r="C55" s="470"/>
      <c r="D55" s="433"/>
      <c r="E55" s="436"/>
      <c r="F55" s="441"/>
    </row>
    <row r="56" spans="1:6" ht="15.75">
      <c r="A56" s="438"/>
      <c r="B56" s="445" t="s">
        <v>850</v>
      </c>
      <c r="C56" s="470"/>
      <c r="D56" s="433"/>
      <c r="E56" s="436"/>
      <c r="F56" s="441"/>
    </row>
    <row r="57" spans="1:6" ht="31.5">
      <c r="A57" s="438">
        <v>1</v>
      </c>
      <c r="B57" s="445" t="s">
        <v>836</v>
      </c>
      <c r="C57" s="460" t="s">
        <v>801</v>
      </c>
      <c r="D57" s="433">
        <v>1</v>
      </c>
      <c r="E57" s="436"/>
      <c r="F57" s="441"/>
    </row>
    <row r="58" spans="1:6" ht="31.5">
      <c r="A58" s="438">
        <v>2</v>
      </c>
      <c r="B58" s="445" t="s">
        <v>837</v>
      </c>
      <c r="C58" s="460" t="s">
        <v>801</v>
      </c>
      <c r="D58" s="433">
        <v>1</v>
      </c>
      <c r="E58" s="436"/>
      <c r="F58" s="441"/>
    </row>
    <row r="59" spans="1:6" ht="31.5">
      <c r="A59" s="438">
        <v>3</v>
      </c>
      <c r="B59" s="445" t="s">
        <v>838</v>
      </c>
      <c r="C59" s="460" t="s">
        <v>801</v>
      </c>
      <c r="D59" s="433">
        <v>1</v>
      </c>
      <c r="E59" s="436"/>
      <c r="F59" s="441"/>
    </row>
    <row r="60" spans="1:6" ht="31.5">
      <c r="A60" s="438">
        <v>4</v>
      </c>
      <c r="B60" s="445" t="s">
        <v>839</v>
      </c>
      <c r="C60" s="460" t="s">
        <v>801</v>
      </c>
      <c r="D60" s="433">
        <v>1</v>
      </c>
      <c r="E60" s="436"/>
      <c r="F60" s="441"/>
    </row>
    <row r="61" spans="1:6" ht="31.5">
      <c r="A61" s="438">
        <v>5</v>
      </c>
      <c r="B61" s="445" t="s">
        <v>840</v>
      </c>
      <c r="C61" s="460" t="s">
        <v>801</v>
      </c>
      <c r="D61" s="433">
        <v>1</v>
      </c>
      <c r="E61" s="436"/>
      <c r="F61" s="441"/>
    </row>
    <row r="62" spans="1:6" ht="31.5">
      <c r="A62" s="438">
        <v>6</v>
      </c>
      <c r="B62" s="445" t="s">
        <v>841</v>
      </c>
      <c r="C62" s="460" t="s">
        <v>801</v>
      </c>
      <c r="D62" s="433">
        <v>1</v>
      </c>
      <c r="E62" s="436"/>
      <c r="F62" s="441"/>
    </row>
    <row r="63" spans="1:6" ht="31.5">
      <c r="A63" s="438">
        <v>7</v>
      </c>
      <c r="B63" s="445" t="s">
        <v>842</v>
      </c>
      <c r="C63" s="460" t="s">
        <v>801</v>
      </c>
      <c r="D63" s="433">
        <v>1</v>
      </c>
      <c r="E63" s="436"/>
      <c r="F63" s="441"/>
    </row>
    <row r="64" spans="1:6" ht="31.5">
      <c r="A64" s="438">
        <v>8</v>
      </c>
      <c r="B64" s="445" t="s">
        <v>843</v>
      </c>
      <c r="C64" s="460" t="s">
        <v>801</v>
      </c>
      <c r="D64" s="433">
        <v>1</v>
      </c>
      <c r="E64" s="436"/>
      <c r="F64" s="441"/>
    </row>
    <row r="65" spans="1:6" ht="31.5">
      <c r="A65" s="438">
        <v>9</v>
      </c>
      <c r="B65" s="445" t="s">
        <v>844</v>
      </c>
      <c r="C65" s="460" t="s">
        <v>801</v>
      </c>
      <c r="D65" s="433">
        <v>1</v>
      </c>
      <c r="E65" s="436"/>
      <c r="F65" s="441"/>
    </row>
    <row r="66" spans="1:6" ht="31.5">
      <c r="A66" s="438">
        <v>10</v>
      </c>
      <c r="B66" s="445" t="s">
        <v>845</v>
      </c>
      <c r="C66" s="460" t="s">
        <v>801</v>
      </c>
      <c r="D66" s="433">
        <v>1</v>
      </c>
      <c r="E66" s="436"/>
      <c r="F66" s="441"/>
    </row>
    <row r="67" spans="1:6" ht="31.5">
      <c r="A67" s="438">
        <v>11</v>
      </c>
      <c r="B67" s="445" t="s">
        <v>846</v>
      </c>
      <c r="C67" s="460" t="s">
        <v>801</v>
      </c>
      <c r="D67" s="433">
        <v>1</v>
      </c>
      <c r="E67" s="436"/>
      <c r="F67" s="441"/>
    </row>
    <row r="68" spans="1:6" ht="31.5">
      <c r="A68" s="438">
        <v>12</v>
      </c>
      <c r="B68" s="445" t="s">
        <v>847</v>
      </c>
      <c r="C68" s="460" t="s">
        <v>801</v>
      </c>
      <c r="D68" s="433">
        <v>1</v>
      </c>
      <c r="E68" s="436"/>
      <c r="F68" s="441"/>
    </row>
    <row r="69" spans="1:6" ht="31.5">
      <c r="A69" s="438">
        <v>13</v>
      </c>
      <c r="B69" s="445" t="s">
        <v>848</v>
      </c>
      <c r="C69" s="460" t="s">
        <v>801</v>
      </c>
      <c r="D69" s="433">
        <v>1</v>
      </c>
      <c r="E69" s="436"/>
      <c r="F69" s="441"/>
    </row>
    <row r="70" spans="1:6" ht="14.25">
      <c r="A70" s="442"/>
      <c r="B70" s="446"/>
      <c r="C70" s="470"/>
      <c r="D70" s="433"/>
      <c r="E70" s="436"/>
      <c r="F70" s="441"/>
    </row>
    <row r="71" spans="1:6" ht="15">
      <c r="A71" s="439">
        <v>16.399999999999999</v>
      </c>
      <c r="B71" s="447" t="s">
        <v>849</v>
      </c>
      <c r="C71" s="470"/>
      <c r="D71" s="433"/>
      <c r="E71" s="436"/>
      <c r="F71" s="441"/>
    </row>
    <row r="72" spans="1:6" ht="15.75">
      <c r="A72" s="438"/>
      <c r="B72" s="445" t="s">
        <v>850</v>
      </c>
      <c r="C72" s="470"/>
      <c r="D72" s="433"/>
      <c r="E72" s="436"/>
      <c r="F72" s="441"/>
    </row>
    <row r="73" spans="1:6" ht="15.75">
      <c r="A73" s="438">
        <v>1</v>
      </c>
      <c r="B73" s="445" t="s">
        <v>858</v>
      </c>
      <c r="C73" s="460" t="s">
        <v>801</v>
      </c>
      <c r="D73" s="433">
        <v>13</v>
      </c>
      <c r="E73" s="436"/>
      <c r="F73" s="441"/>
    </row>
    <row r="74" spans="1:6" ht="14.25">
      <c r="A74" s="438"/>
      <c r="B74" s="446"/>
      <c r="C74" s="460"/>
      <c r="D74" s="433"/>
      <c r="E74" s="436"/>
      <c r="F74" s="441"/>
    </row>
    <row r="75" spans="1:6" ht="15">
      <c r="A75" s="439">
        <v>16.5</v>
      </c>
      <c r="B75" s="447" t="s">
        <v>851</v>
      </c>
      <c r="C75" s="470"/>
      <c r="D75" s="433"/>
      <c r="E75" s="436"/>
      <c r="F75" s="441"/>
    </row>
    <row r="76" spans="1:6" ht="15.75">
      <c r="A76" s="438"/>
      <c r="B76" s="445" t="s">
        <v>850</v>
      </c>
      <c r="C76" s="470"/>
      <c r="D76" s="433"/>
      <c r="E76" s="436"/>
      <c r="F76" s="441"/>
    </row>
    <row r="77" spans="1:6" ht="15.75">
      <c r="A77" s="438">
        <v>1</v>
      </c>
      <c r="B77" s="445" t="s">
        <v>852</v>
      </c>
      <c r="C77" s="470"/>
      <c r="D77" s="433">
        <v>113</v>
      </c>
      <c r="E77" s="436"/>
      <c r="F77" s="441"/>
    </row>
    <row r="78" spans="1:6" ht="15.75">
      <c r="A78" s="443">
        <v>2</v>
      </c>
      <c r="B78" s="445" t="s">
        <v>859</v>
      </c>
      <c r="C78" s="471" t="s">
        <v>801</v>
      </c>
      <c r="D78" s="472">
        <v>13</v>
      </c>
      <c r="E78" s="473"/>
      <c r="F78" s="474"/>
    </row>
    <row r="79" spans="1:6" ht="15.75">
      <c r="A79" s="145"/>
      <c r="B79" s="60" t="s">
        <v>215</v>
      </c>
      <c r="C79" s="475"/>
      <c r="D79" s="476"/>
      <c r="E79" s="477"/>
      <c r="F79" s="478">
        <f>SUM(F15:F78)</f>
        <v>0</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L30"/>
  <sheetViews>
    <sheetView view="pageBreakPreview" zoomScaleNormal="100" zoomScaleSheetLayoutView="100" workbookViewId="0">
      <selection activeCell="F15" sqref="F15"/>
    </sheetView>
  </sheetViews>
  <sheetFormatPr defaultRowHeight="15.75"/>
  <cols>
    <col min="1" max="1" width="9.28515625" style="231" customWidth="1"/>
    <col min="2" max="2" width="39.85546875" style="19" customWidth="1"/>
    <col min="3" max="3" width="6.42578125" style="20" customWidth="1"/>
    <col min="4" max="4" width="4.5703125" style="20" customWidth="1"/>
    <col min="5" max="5" width="8.5703125" style="8" customWidth="1"/>
    <col min="6" max="6" width="17.5703125" style="24" customWidth="1"/>
    <col min="7" max="7" width="26.7109375" style="8" customWidth="1"/>
    <col min="8" max="8" width="22.42578125" style="8" customWidth="1"/>
    <col min="9" max="11" width="9.140625" style="8"/>
    <col min="12" max="12" width="15.7109375" style="8" bestFit="1" customWidth="1"/>
    <col min="13" max="16384" width="9.140625" style="8"/>
  </cols>
  <sheetData>
    <row r="1" spans="1:12" ht="54.75" customHeight="1">
      <c r="A1" s="487" t="str">
        <f>+COVER!A19</f>
        <v>Construction of 3 Storey Court Complex Building at Hithadhoo - Atoll of Addu , Maldives. For the Client of Department Of Judicial Administration.</v>
      </c>
      <c r="B1" s="487"/>
      <c r="C1" s="487"/>
      <c r="D1" s="487"/>
      <c r="E1" s="487"/>
    </row>
    <row r="2" spans="1:12">
      <c r="A2" s="488" t="s">
        <v>276</v>
      </c>
      <c r="B2" s="488"/>
      <c r="C2" s="488"/>
      <c r="D2" s="488"/>
      <c r="E2" s="488"/>
    </row>
    <row r="3" spans="1:12">
      <c r="A3" s="488"/>
      <c r="B3" s="488"/>
      <c r="C3" s="488"/>
      <c r="D3" s="488"/>
      <c r="E3" s="488"/>
    </row>
    <row r="4" spans="1:12">
      <c r="B4" s="220"/>
    </row>
    <row r="5" spans="1:12" s="11" customFormat="1" ht="45.75" customHeight="1">
      <c r="A5" s="22" t="s">
        <v>216</v>
      </c>
      <c r="B5" s="10" t="s">
        <v>0</v>
      </c>
      <c r="C5" s="489" t="s">
        <v>201</v>
      </c>
      <c r="D5" s="490"/>
      <c r="E5" s="491"/>
      <c r="G5" s="239" t="s">
        <v>317</v>
      </c>
      <c r="L5" s="23" t="e">
        <f>SUM(C7:E22)</f>
        <v>#REF!</v>
      </c>
    </row>
    <row r="6" spans="1:12" s="26" customFormat="1" ht="24.95" customHeight="1">
      <c r="A6" s="157">
        <v>1</v>
      </c>
      <c r="B6" s="158" t="s">
        <v>101</v>
      </c>
      <c r="C6" s="492" t="e">
        <f>H6*0.02</f>
        <v>#REF!</v>
      </c>
      <c r="D6" s="493"/>
      <c r="E6" s="494"/>
      <c r="F6" s="25" t="s">
        <v>305</v>
      </c>
      <c r="H6" s="233" t="e">
        <f>SUM(C7:E22)</f>
        <v>#REF!</v>
      </c>
    </row>
    <row r="7" spans="1:12" s="26" customFormat="1" ht="24.95" customHeight="1">
      <c r="A7" s="157">
        <v>2</v>
      </c>
      <c r="B7" s="158" t="s">
        <v>90</v>
      </c>
      <c r="C7" s="492">
        <f>+'Bill 2 - Ground Works'!F83</f>
        <v>0</v>
      </c>
      <c r="D7" s="493"/>
      <c r="E7" s="494"/>
      <c r="F7" s="25" t="s">
        <v>306</v>
      </c>
      <c r="G7" s="237" t="s">
        <v>311</v>
      </c>
    </row>
    <row r="8" spans="1:12" s="26" customFormat="1" ht="37.5" customHeight="1">
      <c r="A8" s="157">
        <v>3</v>
      </c>
      <c r="B8" s="158" t="s">
        <v>91</v>
      </c>
      <c r="C8" s="492">
        <f>+'Bill 3 - Concrete Works'!F227</f>
        <v>0</v>
      </c>
      <c r="D8" s="493"/>
      <c r="E8" s="494"/>
      <c r="F8" s="25" t="s">
        <v>307</v>
      </c>
      <c r="G8" s="238" t="s">
        <v>313</v>
      </c>
    </row>
    <row r="9" spans="1:12" s="26" customFormat="1" ht="24.95" customHeight="1">
      <c r="A9" s="157">
        <v>4</v>
      </c>
      <c r="B9" s="158" t="s">
        <v>178</v>
      </c>
      <c r="C9" s="492">
        <f>+'Bill 4 - Masonry &amp; Plastering'!F116</f>
        <v>0</v>
      </c>
      <c r="D9" s="493"/>
      <c r="E9" s="494"/>
      <c r="F9" s="498" t="s">
        <v>314</v>
      </c>
      <c r="G9" s="499"/>
    </row>
    <row r="10" spans="1:12" s="26" customFormat="1" ht="24.95" customHeight="1">
      <c r="A10" s="157">
        <v>5</v>
      </c>
      <c r="B10" s="158" t="s">
        <v>95</v>
      </c>
      <c r="C10" s="492">
        <f>+'Bill 5 MetalWorks'!F31</f>
        <v>0</v>
      </c>
      <c r="D10" s="493"/>
      <c r="E10" s="494"/>
      <c r="F10" s="498" t="s">
        <v>312</v>
      </c>
      <c r="G10" s="499"/>
    </row>
    <row r="11" spans="1:12" s="26" customFormat="1" ht="24.95" customHeight="1">
      <c r="A11" s="157">
        <v>6</v>
      </c>
      <c r="B11" s="158" t="s">
        <v>232</v>
      </c>
      <c r="C11" s="492">
        <f>+'Bill 6 - Ceiling '!F37</f>
        <v>0</v>
      </c>
      <c r="D11" s="493"/>
      <c r="E11" s="494"/>
      <c r="F11" s="498" t="s">
        <v>315</v>
      </c>
      <c r="G11" s="499"/>
    </row>
    <row r="12" spans="1:12" s="26" customFormat="1" ht="24.95" customHeight="1">
      <c r="A12" s="157">
        <v>7</v>
      </c>
      <c r="B12" s="158" t="s">
        <v>304</v>
      </c>
      <c r="C12" s="492">
        <f>+'Bill 7 - Door&amp;Window'!F93</f>
        <v>0</v>
      </c>
      <c r="D12" s="493"/>
      <c r="E12" s="494"/>
      <c r="F12" s="498" t="s">
        <v>316</v>
      </c>
      <c r="G12" s="499"/>
    </row>
    <row r="13" spans="1:12" s="26" customFormat="1" ht="24.95" customHeight="1">
      <c r="A13" s="157">
        <v>8</v>
      </c>
      <c r="B13" s="158" t="s">
        <v>75</v>
      </c>
      <c r="C13" s="492">
        <f>+'Bill 8 - Painting'!F79</f>
        <v>0</v>
      </c>
      <c r="D13" s="493"/>
      <c r="E13" s="494"/>
      <c r="F13" s="498" t="s">
        <v>315</v>
      </c>
      <c r="G13" s="499"/>
    </row>
    <row r="14" spans="1:12" s="26" customFormat="1" ht="24.95" customHeight="1">
      <c r="A14" s="157">
        <v>9</v>
      </c>
      <c r="B14" s="158" t="s">
        <v>297</v>
      </c>
      <c r="C14" s="492">
        <f>+'Bill 9 - Tile &amp; cladding'!F109</f>
        <v>0</v>
      </c>
      <c r="D14" s="493"/>
      <c r="E14" s="494"/>
      <c r="F14" s="498" t="s">
        <v>315</v>
      </c>
      <c r="G14" s="499"/>
    </row>
    <row r="15" spans="1:12" s="26" customFormat="1" ht="24.95" customHeight="1">
      <c r="A15" s="157">
        <v>10</v>
      </c>
      <c r="B15" s="158" t="s">
        <v>92</v>
      </c>
      <c r="C15" s="492">
        <f>+'Bill 10 Electrical'!F307</f>
        <v>0</v>
      </c>
      <c r="D15" s="493"/>
      <c r="E15" s="494"/>
      <c r="F15" s="25"/>
      <c r="G15" s="159"/>
      <c r="H15" s="160"/>
    </row>
    <row r="16" spans="1:12" s="26" customFormat="1" ht="24.95" customHeight="1">
      <c r="A16" s="157">
        <v>11</v>
      </c>
      <c r="B16" s="161" t="s">
        <v>102</v>
      </c>
      <c r="C16" s="492">
        <f>+'11 Hydraulics &amp; Drainage'!F110</f>
        <v>0</v>
      </c>
      <c r="D16" s="493"/>
      <c r="E16" s="494"/>
      <c r="F16" s="25"/>
      <c r="G16" s="159"/>
      <c r="H16" s="160"/>
    </row>
    <row r="17" spans="1:9" s="26" customFormat="1" ht="24.95" customHeight="1">
      <c r="A17" s="157">
        <v>12</v>
      </c>
      <c r="B17" s="162" t="s">
        <v>93</v>
      </c>
      <c r="C17" s="492">
        <f>+'Bill 12 - AC works'!F284</f>
        <v>0</v>
      </c>
      <c r="D17" s="493"/>
      <c r="E17" s="494"/>
      <c r="F17" s="25"/>
      <c r="H17" s="160"/>
    </row>
    <row r="18" spans="1:9" s="26" customFormat="1" ht="24.95" customHeight="1">
      <c r="A18" s="157">
        <v>13</v>
      </c>
      <c r="B18" s="162" t="s">
        <v>181</v>
      </c>
      <c r="C18" s="492">
        <f>+'Bill - 13 Lift'!F46</f>
        <v>0</v>
      </c>
      <c r="D18" s="493"/>
      <c r="E18" s="494"/>
      <c r="F18" s="25" t="s">
        <v>309</v>
      </c>
      <c r="H18" s="160"/>
    </row>
    <row r="19" spans="1:9" s="26" customFormat="1" ht="24.95" customHeight="1">
      <c r="A19" s="157">
        <v>14</v>
      </c>
      <c r="B19" s="162" t="s">
        <v>192</v>
      </c>
      <c r="C19" s="492">
        <f>+'Bill 14 - Fire Fighting &amp; alarm'!F117</f>
        <v>0</v>
      </c>
      <c r="D19" s="493"/>
      <c r="E19" s="494"/>
      <c r="F19" s="25"/>
      <c r="H19" s="160"/>
    </row>
    <row r="20" spans="1:9" s="26" customFormat="1" ht="37.5" customHeight="1">
      <c r="A20" s="157">
        <v>15</v>
      </c>
      <c r="B20" s="162" t="s">
        <v>285</v>
      </c>
      <c r="C20" s="492" t="e">
        <f>+#REF!</f>
        <v>#REF!</v>
      </c>
      <c r="D20" s="493"/>
      <c r="E20" s="494"/>
      <c r="F20" s="25" t="s">
        <v>308</v>
      </c>
      <c r="G20" s="238" t="s">
        <v>313</v>
      </c>
      <c r="H20" s="160"/>
    </row>
    <row r="21" spans="1:9" s="26" customFormat="1" ht="24.95" customHeight="1">
      <c r="A21" s="157">
        <v>16</v>
      </c>
      <c r="B21" s="162" t="s">
        <v>214</v>
      </c>
      <c r="C21" s="492">
        <f>+'Bill 17 Additional '!F52</f>
        <v>0</v>
      </c>
      <c r="D21" s="493"/>
      <c r="E21" s="494"/>
      <c r="H21" s="160"/>
    </row>
    <row r="22" spans="1:9" s="26" customFormat="1" ht="24.95" customHeight="1">
      <c r="A22" s="157">
        <v>17</v>
      </c>
      <c r="B22" s="162" t="s">
        <v>179</v>
      </c>
      <c r="C22" s="492">
        <f>+' Bill 18 -Ommission Work'!F57</f>
        <v>0</v>
      </c>
      <c r="D22" s="493"/>
      <c r="E22" s="494"/>
    </row>
    <row r="23" spans="1:9" ht="24.95" customHeight="1">
      <c r="A23" s="14"/>
      <c r="B23" s="15"/>
      <c r="C23" s="500"/>
      <c r="D23" s="501"/>
      <c r="E23" s="502"/>
    </row>
    <row r="24" spans="1:9" s="18" customFormat="1" ht="31.5" customHeight="1">
      <c r="A24" s="16"/>
      <c r="B24" s="17" t="s">
        <v>273</v>
      </c>
      <c r="C24" s="495" t="e">
        <f>SUM(C6:E22)</f>
        <v>#REF!</v>
      </c>
      <c r="D24" s="496"/>
      <c r="E24" s="497"/>
    </row>
    <row r="25" spans="1:9" s="18" customFormat="1" ht="31.5" customHeight="1">
      <c r="A25" s="16"/>
      <c r="B25" s="17" t="s">
        <v>180</v>
      </c>
      <c r="C25" s="495" t="e">
        <f>ROUND(C24*0.06,2)</f>
        <v>#REF!</v>
      </c>
      <c r="D25" s="496"/>
      <c r="E25" s="497"/>
    </row>
    <row r="26" spans="1:9" s="18" customFormat="1" ht="31.5" customHeight="1">
      <c r="A26" s="16"/>
      <c r="B26" s="17" t="s">
        <v>274</v>
      </c>
      <c r="C26" s="495" t="e">
        <f>SUM(C24:E25)</f>
        <v>#REF!</v>
      </c>
      <c r="D26" s="496"/>
      <c r="E26" s="497"/>
    </row>
    <row r="30" spans="1:9">
      <c r="I30" s="189"/>
    </row>
  </sheetData>
  <mergeCells count="30">
    <mergeCell ref="C25:E25"/>
    <mergeCell ref="C26:E26"/>
    <mergeCell ref="F9:G9"/>
    <mergeCell ref="F10:G10"/>
    <mergeCell ref="F11:G11"/>
    <mergeCell ref="F12:G12"/>
    <mergeCell ref="F13:G13"/>
    <mergeCell ref="F14:G14"/>
    <mergeCell ref="C19:E19"/>
    <mergeCell ref="C20:E20"/>
    <mergeCell ref="C21:E21"/>
    <mergeCell ref="C22:E22"/>
    <mergeCell ref="C23:E23"/>
    <mergeCell ref="C24:E24"/>
    <mergeCell ref="C13:E13"/>
    <mergeCell ref="C14:E14"/>
    <mergeCell ref="C16:E16"/>
    <mergeCell ref="C17:E17"/>
    <mergeCell ref="C18:E18"/>
    <mergeCell ref="C7:E7"/>
    <mergeCell ref="C8:E8"/>
    <mergeCell ref="C9:E9"/>
    <mergeCell ref="C10:E10"/>
    <mergeCell ref="C11:E11"/>
    <mergeCell ref="C12:E12"/>
    <mergeCell ref="A1:E1"/>
    <mergeCell ref="A2:E3"/>
    <mergeCell ref="C5:E5"/>
    <mergeCell ref="C6:E6"/>
    <mergeCell ref="C15:E15"/>
  </mergeCells>
  <hyperlinks>
    <hyperlink ref="F6" location="'Bill 1- Prilims'!A1" display="'Bill 1- Prilims'!A1" xr:uid="{00000000-0004-0000-0100-000000000000}"/>
    <hyperlink ref="F7" location="'Bill 2 - Ground Works'!A1" display="'Bill 2 - Ground Works'!A1" xr:uid="{00000000-0004-0000-0100-000001000000}"/>
    <hyperlink ref="F8" location="'Bill 3 - Concrete Works'!A1" display="'Bill 3 - Concrete Works'!A1" xr:uid="{00000000-0004-0000-0100-000002000000}"/>
    <hyperlink ref="F20" location="'Bill - 15 Steel Structures'!Print_Area" display="'Bill - 15 Steel Structures'!Print_Area" xr:uid="{00000000-0004-0000-0100-000003000000}"/>
    <hyperlink ref="F18" location="'Bill - 13 Lift'!Print_Area" display="'Bill - 13 Lift'!Print_Area" xr:uid="{00000000-0004-0000-0100-000004000000}"/>
  </hyperlinks>
  <pageMargins left="0.5" right="0.1" top="1" bottom="0.7" header="0.4" footer="0.5"/>
  <pageSetup paperSize="9" scale="85" orientation="portrait" r:id="rId1"/>
  <headerFooter>
    <oddHeader xml:space="preserve">&amp;L&amp;"Garamond,Bold"&amp;12Auto Center Building at Hulhumale.
</oddHeader>
    <oddFooter>&amp;C&amp;"Garamond,Bold"&amp;12&amp;P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B050"/>
  </sheetPr>
  <dimension ref="A1:F52"/>
  <sheetViews>
    <sheetView view="pageBreakPreview" zoomScaleSheetLayoutView="100" workbookViewId="0">
      <pane xSplit="1" ySplit="1" topLeftCell="B29" activePane="bottomRight" state="frozen"/>
      <selection activeCell="B33" sqref="B33"/>
      <selection pane="topRight" activeCell="B33" sqref="B33"/>
      <selection pane="bottomLeft" activeCell="B33" sqref="B33"/>
      <selection pane="bottomRight" activeCell="I39" sqref="I39"/>
    </sheetView>
  </sheetViews>
  <sheetFormatPr defaultRowHeight="15.75"/>
  <cols>
    <col min="1" max="1" width="7.85546875" style="65" customWidth="1"/>
    <col min="2" max="2" width="56.140625" style="66" customWidth="1"/>
    <col min="3" max="3" width="6.42578125" style="67" customWidth="1"/>
    <col min="4" max="4" width="8.7109375" style="91" customWidth="1"/>
    <col min="5" max="5" width="14.42578125" style="24" customWidth="1"/>
    <col min="6" max="6" width="15.7109375" style="24" customWidth="1"/>
    <col min="7" max="7" width="26.5703125" style="24" customWidth="1"/>
    <col min="8" max="8" width="21.28515625" style="24" customWidth="1"/>
    <col min="9" max="16384" width="9.140625" style="24"/>
  </cols>
  <sheetData>
    <row r="1" spans="1:6" s="11" customFormat="1" ht="22.5" customHeight="1">
      <c r="A1" s="10" t="s">
        <v>2</v>
      </c>
      <c r="B1" s="10" t="s">
        <v>0</v>
      </c>
      <c r="C1" s="10" t="s">
        <v>1</v>
      </c>
      <c r="D1" s="10" t="s">
        <v>3</v>
      </c>
      <c r="E1" s="22" t="s">
        <v>301</v>
      </c>
      <c r="F1" s="10" t="s">
        <v>302</v>
      </c>
    </row>
    <row r="2" spans="1:6" s="11" customFormat="1" ht="22.5" customHeight="1">
      <c r="A2" s="250"/>
      <c r="B2" s="251"/>
      <c r="C2" s="251"/>
      <c r="D2" s="251"/>
      <c r="E2" s="252"/>
      <c r="F2" s="253"/>
    </row>
    <row r="3" spans="1:6">
      <c r="A3" s="41"/>
      <c r="B3" s="33" t="s">
        <v>283</v>
      </c>
      <c r="C3" s="135"/>
      <c r="D3" s="72"/>
      <c r="E3" s="35"/>
      <c r="F3" s="31"/>
    </row>
    <row r="4" spans="1:6">
      <c r="A4" s="41"/>
      <c r="B4" s="36" t="s">
        <v>214</v>
      </c>
      <c r="C4" s="135"/>
      <c r="D4" s="72"/>
      <c r="E4" s="35"/>
      <c r="F4" s="31"/>
    </row>
    <row r="5" spans="1:6">
      <c r="A5" s="136"/>
      <c r="B5" s="45"/>
      <c r="C5" s="135"/>
      <c r="D5" s="72"/>
      <c r="E5" s="35"/>
      <c r="F5" s="31"/>
    </row>
    <row r="6" spans="1:6" ht="25.5" customHeight="1">
      <c r="A6" s="43">
        <v>17.100000000000001</v>
      </c>
      <c r="B6" s="53" t="s">
        <v>10</v>
      </c>
      <c r="C6" s="35"/>
      <c r="D6" s="35"/>
      <c r="E6" s="47"/>
      <c r="F6" s="31"/>
    </row>
    <row r="7" spans="1:6" ht="67.5" customHeight="1">
      <c r="A7" s="137"/>
      <c r="B7" s="54" t="s">
        <v>398</v>
      </c>
      <c r="C7" s="35"/>
      <c r="D7" s="35"/>
      <c r="E7" s="35"/>
      <c r="F7" s="31"/>
    </row>
    <row r="8" spans="1:6" s="138" customFormat="1">
      <c r="A8" s="32"/>
      <c r="B8" s="58"/>
      <c r="C8" s="135"/>
      <c r="D8" s="72"/>
      <c r="E8" s="35"/>
      <c r="F8" s="31"/>
    </row>
    <row r="9" spans="1:6" s="217" customFormat="1">
      <c r="A9" s="216"/>
      <c r="B9" s="98"/>
      <c r="C9" s="219"/>
      <c r="D9" s="68"/>
      <c r="E9" s="34"/>
      <c r="F9" s="149"/>
    </row>
    <row r="10" spans="1:6" s="138" customFormat="1">
      <c r="A10" s="88"/>
      <c r="B10" s="139"/>
      <c r="C10" s="35"/>
      <c r="D10" s="72"/>
      <c r="E10" s="35"/>
      <c r="F10" s="31"/>
    </row>
    <row r="11" spans="1:6" s="138" customFormat="1">
      <c r="A11" s="88"/>
      <c r="B11" s="139"/>
      <c r="C11" s="35"/>
      <c r="D11" s="72"/>
      <c r="E11" s="35"/>
      <c r="F11" s="31"/>
    </row>
    <row r="12" spans="1:6" s="138" customFormat="1">
      <c r="A12" s="88"/>
      <c r="B12" s="45"/>
      <c r="C12" s="135"/>
      <c r="D12" s="72"/>
      <c r="E12" s="35"/>
      <c r="F12" s="31"/>
    </row>
    <row r="13" spans="1:6" s="138" customFormat="1">
      <c r="A13" s="88"/>
      <c r="B13" s="45"/>
      <c r="C13" s="35"/>
      <c r="D13" s="72"/>
      <c r="E13" s="35"/>
      <c r="F13" s="31"/>
    </row>
    <row r="14" spans="1:6" s="138" customFormat="1">
      <c r="A14" s="88"/>
      <c r="B14" s="45"/>
      <c r="C14" s="35"/>
      <c r="D14" s="72"/>
      <c r="E14" s="35"/>
      <c r="F14" s="31"/>
    </row>
    <row r="15" spans="1:6" s="138" customFormat="1">
      <c r="A15" s="88"/>
      <c r="B15" s="45"/>
      <c r="C15" s="135"/>
      <c r="D15" s="72"/>
      <c r="E15" s="35"/>
      <c r="F15" s="31"/>
    </row>
    <row r="16" spans="1:6" s="138" customFormat="1">
      <c r="A16" s="88"/>
      <c r="B16" s="45"/>
      <c r="C16" s="135"/>
      <c r="D16" s="72"/>
      <c r="E16" s="35"/>
      <c r="F16" s="31"/>
    </row>
    <row r="17" spans="1:6" s="138" customFormat="1">
      <c r="A17" s="88"/>
      <c r="B17" s="45"/>
      <c r="C17" s="135"/>
      <c r="D17" s="72"/>
      <c r="E17" s="35"/>
      <c r="F17" s="31"/>
    </row>
    <row r="18" spans="1:6" s="138" customFormat="1">
      <c r="A18" s="88"/>
      <c r="B18" s="45"/>
      <c r="C18" s="35"/>
      <c r="D18" s="72"/>
      <c r="E18" s="35"/>
      <c r="F18" s="31"/>
    </row>
    <row r="19" spans="1:6" s="138" customFormat="1">
      <c r="A19" s="88"/>
      <c r="B19" s="45"/>
      <c r="C19" s="135"/>
      <c r="D19" s="72"/>
      <c r="E19" s="35"/>
      <c r="F19" s="31"/>
    </row>
    <row r="20" spans="1:6" s="138" customFormat="1">
      <c r="A20" s="88"/>
      <c r="B20" s="45"/>
      <c r="C20" s="135"/>
      <c r="D20" s="72"/>
      <c r="E20" s="35"/>
      <c r="F20" s="31"/>
    </row>
    <row r="21" spans="1:6" s="138" customFormat="1">
      <c r="A21" s="88"/>
      <c r="B21" s="45"/>
      <c r="C21" s="135"/>
      <c r="D21" s="72"/>
      <c r="E21" s="35"/>
      <c r="F21" s="31"/>
    </row>
    <row r="22" spans="1:6" s="138" customFormat="1">
      <c r="A22" s="88"/>
      <c r="B22" s="45"/>
      <c r="C22" s="135"/>
      <c r="D22" s="72"/>
      <c r="E22" s="35"/>
      <c r="F22" s="31"/>
    </row>
    <row r="23" spans="1:6" s="138" customFormat="1">
      <c r="A23" s="88"/>
      <c r="B23" s="45"/>
      <c r="C23" s="35"/>
      <c r="D23" s="72"/>
      <c r="E23" s="35"/>
      <c r="F23" s="31"/>
    </row>
    <row r="24" spans="1:6" s="138" customFormat="1">
      <c r="A24" s="88"/>
      <c r="B24" s="45"/>
      <c r="C24" s="35"/>
      <c r="D24" s="72"/>
      <c r="E24" s="35"/>
      <c r="F24" s="31"/>
    </row>
    <row r="25" spans="1:6" s="138" customFormat="1">
      <c r="A25" s="88"/>
      <c r="B25" s="45"/>
      <c r="C25" s="35"/>
      <c r="D25" s="72"/>
      <c r="E25" s="35"/>
      <c r="F25" s="31"/>
    </row>
    <row r="26" spans="1:6" s="138" customFormat="1">
      <c r="A26" s="88"/>
      <c r="B26" s="45"/>
      <c r="C26" s="35"/>
      <c r="D26" s="72"/>
      <c r="E26" s="35"/>
      <c r="F26" s="31"/>
    </row>
    <row r="27" spans="1:6" s="138" customFormat="1">
      <c r="A27" s="88"/>
      <c r="B27" s="45"/>
      <c r="C27" s="35"/>
      <c r="D27" s="72"/>
      <c r="E27" s="35"/>
      <c r="F27" s="31"/>
    </row>
    <row r="28" spans="1:6" s="138" customFormat="1">
      <c r="A28" s="88"/>
      <c r="B28" s="45"/>
      <c r="C28" s="35"/>
      <c r="D28" s="72"/>
      <c r="E28" s="35"/>
      <c r="F28" s="31"/>
    </row>
    <row r="29" spans="1:6" s="138" customFormat="1">
      <c r="A29" s="88"/>
      <c r="B29" s="45"/>
      <c r="C29" s="35"/>
      <c r="D29" s="72"/>
      <c r="E29" s="35"/>
      <c r="F29" s="31"/>
    </row>
    <row r="30" spans="1:6" s="138" customFormat="1">
      <c r="A30" s="88"/>
      <c r="B30" s="45"/>
      <c r="C30" s="35"/>
      <c r="D30" s="72"/>
      <c r="E30" s="35"/>
      <c r="F30" s="31"/>
    </row>
    <row r="31" spans="1:6" s="138" customFormat="1">
      <c r="A31" s="88"/>
      <c r="B31" s="45"/>
      <c r="C31" s="35"/>
      <c r="D31" s="72"/>
      <c r="E31" s="35"/>
      <c r="F31" s="31"/>
    </row>
    <row r="32" spans="1:6" s="138" customFormat="1">
      <c r="A32" s="88"/>
      <c r="B32" s="45"/>
      <c r="C32" s="35"/>
      <c r="D32" s="72"/>
      <c r="E32" s="35"/>
      <c r="F32" s="31"/>
    </row>
    <row r="33" spans="1:6" s="138" customFormat="1">
      <c r="A33" s="88"/>
      <c r="B33" s="45"/>
      <c r="C33" s="35"/>
      <c r="D33" s="72"/>
      <c r="E33" s="35"/>
      <c r="F33" s="31"/>
    </row>
    <row r="34" spans="1:6" s="138" customFormat="1">
      <c r="A34" s="88"/>
      <c r="B34" s="45"/>
      <c r="C34" s="35"/>
      <c r="D34" s="72"/>
      <c r="E34" s="35"/>
      <c r="F34" s="31"/>
    </row>
    <row r="35" spans="1:6" s="138" customFormat="1">
      <c r="A35" s="88"/>
      <c r="B35" s="45"/>
      <c r="C35" s="35"/>
      <c r="D35" s="72"/>
      <c r="E35" s="35"/>
      <c r="F35" s="31"/>
    </row>
    <row r="36" spans="1:6" s="138" customFormat="1">
      <c r="A36" s="88"/>
      <c r="B36" s="45"/>
      <c r="C36" s="35"/>
      <c r="D36" s="72"/>
      <c r="E36" s="35"/>
      <c r="F36" s="31"/>
    </row>
    <row r="37" spans="1:6" s="138" customFormat="1">
      <c r="A37" s="88"/>
      <c r="B37" s="45"/>
      <c r="C37" s="135"/>
      <c r="D37" s="99"/>
      <c r="E37" s="140"/>
      <c r="F37" s="31"/>
    </row>
    <row r="38" spans="1:6" s="138" customFormat="1">
      <c r="A38" s="88"/>
      <c r="B38" s="45"/>
      <c r="C38" s="35"/>
      <c r="D38" s="99"/>
      <c r="E38" s="141"/>
      <c r="F38" s="31"/>
    </row>
    <row r="39" spans="1:6" s="138" customFormat="1">
      <c r="A39" s="88"/>
      <c r="B39" s="45"/>
      <c r="C39" s="135"/>
      <c r="D39" s="72"/>
      <c r="E39" s="35"/>
      <c r="F39" s="31"/>
    </row>
    <row r="40" spans="1:6" s="138" customFormat="1">
      <c r="A40" s="88"/>
      <c r="B40" s="45"/>
      <c r="C40" s="135"/>
      <c r="D40" s="72"/>
      <c r="E40" s="35"/>
      <c r="F40" s="31"/>
    </row>
    <row r="41" spans="1:6" s="138" customFormat="1">
      <c r="A41" s="88"/>
      <c r="B41" s="45"/>
      <c r="C41" s="35"/>
      <c r="D41" s="72"/>
      <c r="E41" s="35"/>
      <c r="F41" s="31"/>
    </row>
    <row r="42" spans="1:6" s="138" customFormat="1">
      <c r="A42" s="88"/>
      <c r="B42" s="45"/>
      <c r="C42" s="135"/>
      <c r="D42" s="72"/>
      <c r="E42" s="35"/>
      <c r="F42" s="31"/>
    </row>
    <row r="43" spans="1:6" s="138" customFormat="1">
      <c r="A43" s="88"/>
      <c r="B43" s="45"/>
      <c r="C43" s="135"/>
      <c r="D43" s="72"/>
      <c r="E43" s="35"/>
      <c r="F43" s="31"/>
    </row>
    <row r="44" spans="1:6" s="138" customFormat="1">
      <c r="A44" s="32"/>
      <c r="B44" s="58"/>
      <c r="C44" s="135"/>
      <c r="D44" s="72"/>
      <c r="E44" s="35"/>
      <c r="F44" s="31"/>
    </row>
    <row r="45" spans="1:6" s="138" customFormat="1">
      <c r="A45" s="88"/>
      <c r="B45" s="45"/>
      <c r="C45" s="135"/>
      <c r="D45" s="72"/>
      <c r="E45" s="35"/>
      <c r="F45" s="31"/>
    </row>
    <row r="46" spans="1:6" s="138" customFormat="1">
      <c r="A46" s="88"/>
      <c r="B46" s="45"/>
      <c r="C46" s="135"/>
      <c r="D46" s="72"/>
      <c r="E46" s="35"/>
      <c r="F46" s="31"/>
    </row>
    <row r="47" spans="1:6" s="138" customFormat="1">
      <c r="A47" s="88"/>
      <c r="B47" s="45"/>
      <c r="C47" s="135"/>
      <c r="D47" s="72"/>
      <c r="E47" s="35"/>
      <c r="F47" s="31"/>
    </row>
    <row r="48" spans="1:6" s="138" customFormat="1">
      <c r="A48" s="88"/>
      <c r="B48" s="45"/>
      <c r="C48" s="135"/>
      <c r="D48" s="72"/>
      <c r="E48" s="35"/>
      <c r="F48" s="31"/>
    </row>
    <row r="49" spans="1:6" s="138" customFormat="1">
      <c r="A49" s="88"/>
      <c r="B49" s="45"/>
      <c r="C49" s="135"/>
      <c r="D49" s="72"/>
      <c r="E49" s="35"/>
      <c r="F49" s="31"/>
    </row>
    <row r="50" spans="1:6" s="138" customFormat="1">
      <c r="A50" s="88"/>
      <c r="B50" s="45"/>
      <c r="C50" s="135"/>
      <c r="D50" s="72"/>
      <c r="E50" s="35"/>
      <c r="F50" s="31"/>
    </row>
    <row r="51" spans="1:6" s="138" customFormat="1">
      <c r="A51" s="142"/>
      <c r="B51" s="143"/>
      <c r="C51" s="144"/>
      <c r="D51" s="86"/>
      <c r="E51" s="51"/>
      <c r="F51" s="31"/>
    </row>
    <row r="52" spans="1:6" s="146" customFormat="1" ht="24" customHeight="1">
      <c r="A52" s="145"/>
      <c r="B52" s="60" t="s">
        <v>284</v>
      </c>
      <c r="C52" s="61"/>
      <c r="D52" s="90"/>
      <c r="E52" s="62"/>
      <c r="F52" s="62">
        <f>SUM(F10:F49)</f>
        <v>0</v>
      </c>
    </row>
  </sheetData>
  <autoFilter ref="A1:F52" xr:uid="{00000000-0009-0000-0000-000013000000}"/>
  <pageMargins left="0.8" right="0.7" top="0.75" bottom="0.75" header="0.4" footer="0.5"/>
  <pageSetup paperSize="9" scale="80" orientation="portrait" r:id="rId1"/>
  <headerFooter>
    <oddHeader>&amp;L&amp;"Garamond,Bold"&amp;12Addu Court Complex
Maldives&amp;C&amp;"Times New Roman,Bold"&amp;11Bill of Quantities</oddHeader>
    <oddFooter>&amp;C&amp;"Garamond,Bold"Bill No 16 - &amp;P of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B050"/>
  </sheetPr>
  <dimension ref="A1:F57"/>
  <sheetViews>
    <sheetView view="pageBreakPreview" zoomScaleSheetLayoutView="100" workbookViewId="0">
      <pane xSplit="1" ySplit="1" topLeftCell="B35" activePane="bottomRight" state="frozen"/>
      <selection activeCell="B33" sqref="B33"/>
      <selection pane="topRight" activeCell="B33" sqref="B33"/>
      <selection pane="bottomLeft" activeCell="B33" sqref="B33"/>
      <selection pane="bottomRight" activeCell="H63" sqref="H63"/>
    </sheetView>
  </sheetViews>
  <sheetFormatPr defaultRowHeight="15.75"/>
  <cols>
    <col min="1" max="1" width="7.85546875" style="65" customWidth="1"/>
    <col min="2" max="2" width="56.140625" style="66" customWidth="1"/>
    <col min="3" max="3" width="6.42578125" style="67" customWidth="1"/>
    <col min="4" max="4" width="8.7109375" style="91" customWidth="1"/>
    <col min="5" max="5" width="14.42578125" style="24" customWidth="1"/>
    <col min="6" max="6" width="15.7109375" style="24" customWidth="1"/>
    <col min="7" max="7" width="26.5703125" style="24" customWidth="1"/>
    <col min="8" max="8" width="21.28515625" style="24" customWidth="1"/>
    <col min="9" max="16384" width="9.140625" style="24"/>
  </cols>
  <sheetData>
    <row r="1" spans="1:6" s="11" customFormat="1" ht="22.5" customHeight="1">
      <c r="A1" s="10" t="s">
        <v>2</v>
      </c>
      <c r="B1" s="10" t="s">
        <v>0</v>
      </c>
      <c r="C1" s="10" t="s">
        <v>1</v>
      </c>
      <c r="D1" s="10" t="s">
        <v>3</v>
      </c>
      <c r="E1" s="22" t="s">
        <v>301</v>
      </c>
      <c r="F1" s="10" t="s">
        <v>302</v>
      </c>
    </row>
    <row r="2" spans="1:6" s="11" customFormat="1" ht="22.5" customHeight="1">
      <c r="A2" s="250"/>
      <c r="B2" s="251"/>
      <c r="C2" s="251"/>
      <c r="D2" s="251"/>
      <c r="E2" s="252"/>
      <c r="F2" s="253"/>
    </row>
    <row r="3" spans="1:6">
      <c r="A3" s="41"/>
      <c r="B3" s="33" t="s">
        <v>283</v>
      </c>
      <c r="C3" s="135"/>
      <c r="D3" s="72"/>
      <c r="E3" s="35"/>
      <c r="F3" s="31"/>
    </row>
    <row r="4" spans="1:6">
      <c r="A4" s="41"/>
      <c r="B4" s="36" t="s">
        <v>179</v>
      </c>
      <c r="C4" s="135"/>
      <c r="D4" s="72"/>
      <c r="E4" s="35"/>
      <c r="F4" s="31"/>
    </row>
    <row r="5" spans="1:6">
      <c r="A5" s="136"/>
      <c r="B5" s="45"/>
      <c r="C5" s="135"/>
      <c r="D5" s="72"/>
      <c r="E5" s="35"/>
      <c r="F5" s="31"/>
    </row>
    <row r="6" spans="1:6" ht="25.5" customHeight="1">
      <c r="A6" s="43">
        <v>17.100000000000001</v>
      </c>
      <c r="B6" s="53" t="s">
        <v>10</v>
      </c>
      <c r="C6" s="35"/>
      <c r="D6" s="35"/>
      <c r="E6" s="47"/>
      <c r="F6" s="31"/>
    </row>
    <row r="7" spans="1:6" s="138" customFormat="1">
      <c r="A7" s="88"/>
      <c r="B7" s="45"/>
      <c r="C7" s="135"/>
      <c r="D7" s="72"/>
      <c r="E7" s="35"/>
      <c r="F7" s="31"/>
    </row>
    <row r="8" spans="1:6" s="138" customFormat="1">
      <c r="A8" s="32"/>
      <c r="B8" s="58"/>
      <c r="C8" s="135"/>
      <c r="D8" s="72"/>
      <c r="E8" s="35"/>
      <c r="F8" s="31"/>
    </row>
    <row r="9" spans="1:6" s="138" customFormat="1">
      <c r="A9" s="88"/>
      <c r="B9" s="45"/>
      <c r="C9" s="135"/>
      <c r="D9" s="72"/>
      <c r="E9" s="35"/>
      <c r="F9" s="31"/>
    </row>
    <row r="10" spans="1:6" s="138" customFormat="1">
      <c r="A10" s="88"/>
      <c r="B10" s="139"/>
      <c r="C10" s="35"/>
      <c r="D10" s="72"/>
      <c r="E10" s="35"/>
      <c r="F10" s="31"/>
    </row>
    <row r="11" spans="1:6" s="138" customFormat="1">
      <c r="A11" s="88"/>
      <c r="B11" s="139"/>
      <c r="C11" s="35"/>
      <c r="D11" s="72"/>
      <c r="E11" s="35"/>
      <c r="F11" s="31"/>
    </row>
    <row r="12" spans="1:6" s="138" customFormat="1">
      <c r="A12" s="88"/>
      <c r="B12" s="45"/>
      <c r="C12" s="135"/>
      <c r="D12" s="72"/>
      <c r="E12" s="35"/>
      <c r="F12" s="31"/>
    </row>
    <row r="13" spans="1:6" s="138" customFormat="1">
      <c r="A13" s="88"/>
      <c r="B13" s="45"/>
      <c r="C13" s="35"/>
      <c r="D13" s="72"/>
      <c r="E13" s="35"/>
      <c r="F13" s="31"/>
    </row>
    <row r="14" spans="1:6" s="138" customFormat="1">
      <c r="A14" s="88"/>
      <c r="B14" s="45"/>
      <c r="C14" s="35"/>
      <c r="D14" s="72"/>
      <c r="E14" s="35"/>
      <c r="F14" s="31"/>
    </row>
    <row r="15" spans="1:6" s="138" customFormat="1">
      <c r="A15" s="88"/>
      <c r="B15" s="45"/>
      <c r="C15" s="135"/>
      <c r="D15" s="72"/>
      <c r="E15" s="35"/>
      <c r="F15" s="31"/>
    </row>
    <row r="16" spans="1:6" s="138" customFormat="1">
      <c r="A16" s="88"/>
      <c r="B16" s="45"/>
      <c r="C16" s="135"/>
      <c r="D16" s="72"/>
      <c r="E16" s="35"/>
      <c r="F16" s="31"/>
    </row>
    <row r="17" spans="1:6" s="138" customFormat="1">
      <c r="A17" s="88"/>
      <c r="B17" s="45"/>
      <c r="C17" s="135"/>
      <c r="D17" s="72"/>
      <c r="E17" s="35"/>
      <c r="F17" s="31"/>
    </row>
    <row r="18" spans="1:6" s="138" customFormat="1">
      <c r="A18" s="88"/>
      <c r="B18" s="45"/>
      <c r="C18" s="35"/>
      <c r="D18" s="72"/>
      <c r="E18" s="35"/>
      <c r="F18" s="31"/>
    </row>
    <row r="19" spans="1:6" s="138" customFormat="1">
      <c r="A19" s="88"/>
      <c r="B19" s="45"/>
      <c r="C19" s="135"/>
      <c r="D19" s="72"/>
      <c r="E19" s="35"/>
      <c r="F19" s="31"/>
    </row>
    <row r="20" spans="1:6" s="138" customFormat="1">
      <c r="A20" s="88"/>
      <c r="B20" s="45"/>
      <c r="C20" s="135"/>
      <c r="D20" s="72"/>
      <c r="E20" s="35"/>
      <c r="F20" s="31"/>
    </row>
    <row r="21" spans="1:6" s="138" customFormat="1">
      <c r="A21" s="88"/>
      <c r="B21" s="45"/>
      <c r="C21" s="135"/>
      <c r="D21" s="72"/>
      <c r="E21" s="35"/>
      <c r="F21" s="31"/>
    </row>
    <row r="22" spans="1:6" s="138" customFormat="1">
      <c r="A22" s="88"/>
      <c r="B22" s="45"/>
      <c r="C22" s="135"/>
      <c r="D22" s="72"/>
      <c r="E22" s="35"/>
      <c r="F22" s="31"/>
    </row>
    <row r="23" spans="1:6" s="138" customFormat="1">
      <c r="A23" s="88"/>
      <c r="B23" s="45"/>
      <c r="C23" s="35"/>
      <c r="D23" s="72"/>
      <c r="E23" s="35"/>
      <c r="F23" s="31"/>
    </row>
    <row r="24" spans="1:6" s="138" customFormat="1">
      <c r="A24" s="88"/>
      <c r="B24" s="45"/>
      <c r="C24" s="35"/>
      <c r="D24" s="72"/>
      <c r="E24" s="35"/>
      <c r="F24" s="31"/>
    </row>
    <row r="25" spans="1:6" s="138" customFormat="1">
      <c r="A25" s="88"/>
      <c r="B25" s="45"/>
      <c r="C25" s="35"/>
      <c r="D25" s="72"/>
      <c r="E25" s="35"/>
      <c r="F25" s="31"/>
    </row>
    <row r="26" spans="1:6" s="138" customFormat="1">
      <c r="A26" s="88"/>
      <c r="B26" s="45"/>
      <c r="C26" s="35"/>
      <c r="D26" s="72"/>
      <c r="E26" s="35"/>
      <c r="F26" s="31"/>
    </row>
    <row r="27" spans="1:6" s="138" customFormat="1">
      <c r="A27" s="88"/>
      <c r="B27" s="45"/>
      <c r="C27" s="35"/>
      <c r="D27" s="72"/>
      <c r="E27" s="35"/>
      <c r="F27" s="31"/>
    </row>
    <row r="28" spans="1:6" s="138" customFormat="1">
      <c r="A28" s="88"/>
      <c r="B28" s="45"/>
      <c r="C28" s="35"/>
      <c r="D28" s="72"/>
      <c r="E28" s="35"/>
      <c r="F28" s="31"/>
    </row>
    <row r="29" spans="1:6" s="138" customFormat="1">
      <c r="A29" s="88"/>
      <c r="B29" s="45"/>
      <c r="C29" s="35"/>
      <c r="D29" s="72"/>
      <c r="E29" s="35"/>
      <c r="F29" s="31"/>
    </row>
    <row r="30" spans="1:6" s="138" customFormat="1">
      <c r="A30" s="88"/>
      <c r="B30" s="45"/>
      <c r="C30" s="35"/>
      <c r="D30" s="72"/>
      <c r="E30" s="35"/>
      <c r="F30" s="31"/>
    </row>
    <row r="31" spans="1:6" s="138" customFormat="1">
      <c r="A31" s="88"/>
      <c r="B31" s="45"/>
      <c r="C31" s="35"/>
      <c r="D31" s="72"/>
      <c r="E31" s="35"/>
      <c r="F31" s="31"/>
    </row>
    <row r="32" spans="1:6" s="138" customFormat="1">
      <c r="A32" s="88"/>
      <c r="B32" s="45"/>
      <c r="C32" s="35"/>
      <c r="D32" s="72"/>
      <c r="E32" s="35"/>
      <c r="F32" s="31"/>
    </row>
    <row r="33" spans="1:6" s="138" customFormat="1">
      <c r="A33" s="88"/>
      <c r="B33" s="45"/>
      <c r="C33" s="35"/>
      <c r="D33" s="72"/>
      <c r="E33" s="35"/>
      <c r="F33" s="31"/>
    </row>
    <row r="34" spans="1:6" s="138" customFormat="1">
      <c r="A34" s="88"/>
      <c r="B34" s="45"/>
      <c r="C34" s="35"/>
      <c r="D34" s="72"/>
      <c r="E34" s="35"/>
      <c r="F34" s="31"/>
    </row>
    <row r="35" spans="1:6" s="138" customFormat="1">
      <c r="A35" s="88"/>
      <c r="B35" s="45"/>
      <c r="C35" s="35"/>
      <c r="D35" s="72"/>
      <c r="E35" s="35"/>
      <c r="F35" s="31"/>
    </row>
    <row r="36" spans="1:6" s="138" customFormat="1">
      <c r="A36" s="88"/>
      <c r="B36" s="45"/>
      <c r="C36" s="35"/>
      <c r="D36" s="72"/>
      <c r="E36" s="35"/>
      <c r="F36" s="31"/>
    </row>
    <row r="37" spans="1:6" s="138" customFormat="1">
      <c r="A37" s="88"/>
      <c r="B37" s="45"/>
      <c r="C37" s="135"/>
      <c r="D37" s="99"/>
      <c r="E37" s="140"/>
      <c r="F37" s="31"/>
    </row>
    <row r="38" spans="1:6" s="138" customFormat="1">
      <c r="A38" s="88"/>
      <c r="B38" s="45"/>
      <c r="C38" s="35"/>
      <c r="D38" s="99"/>
      <c r="E38" s="141"/>
      <c r="F38" s="31"/>
    </row>
    <row r="39" spans="1:6" s="138" customFormat="1">
      <c r="A39" s="88"/>
      <c r="B39" s="45"/>
      <c r="C39" s="135"/>
      <c r="D39" s="72"/>
      <c r="E39" s="35"/>
      <c r="F39" s="31"/>
    </row>
    <row r="40" spans="1:6" s="138" customFormat="1">
      <c r="A40" s="88"/>
      <c r="B40" s="45"/>
      <c r="C40" s="135"/>
      <c r="D40" s="72"/>
      <c r="E40" s="35"/>
      <c r="F40" s="31"/>
    </row>
    <row r="41" spans="1:6" s="138" customFormat="1">
      <c r="A41" s="88"/>
      <c r="B41" s="45"/>
      <c r="C41" s="35"/>
      <c r="D41" s="72"/>
      <c r="E41" s="35"/>
      <c r="F41" s="31"/>
    </row>
    <row r="42" spans="1:6" s="138" customFormat="1">
      <c r="A42" s="88"/>
      <c r="B42" s="45"/>
      <c r="C42" s="135"/>
      <c r="D42" s="72"/>
      <c r="E42" s="35"/>
      <c r="F42" s="31"/>
    </row>
    <row r="43" spans="1:6" s="138" customFormat="1">
      <c r="A43" s="88"/>
      <c r="B43" s="45"/>
      <c r="C43" s="135"/>
      <c r="D43" s="72"/>
      <c r="E43" s="35"/>
      <c r="F43" s="31"/>
    </row>
    <row r="44" spans="1:6" s="138" customFormat="1">
      <c r="A44" s="41"/>
      <c r="B44" s="49"/>
      <c r="C44" s="135"/>
      <c r="D44" s="72"/>
      <c r="E44" s="35"/>
      <c r="F44" s="31"/>
    </row>
    <row r="45" spans="1:6" s="138" customFormat="1">
      <c r="A45" s="32"/>
      <c r="B45" s="58"/>
      <c r="C45" s="135"/>
      <c r="D45" s="72"/>
      <c r="E45" s="35"/>
      <c r="F45" s="31"/>
    </row>
    <row r="46" spans="1:6" s="138" customFormat="1">
      <c r="A46" s="88"/>
      <c r="B46" s="45"/>
      <c r="C46" s="135"/>
      <c r="D46" s="72"/>
      <c r="E46" s="35"/>
      <c r="F46" s="31"/>
    </row>
    <row r="47" spans="1:6" s="138" customFormat="1">
      <c r="A47" s="88"/>
      <c r="B47" s="45"/>
      <c r="C47" s="135"/>
      <c r="D47" s="72"/>
      <c r="E47" s="35"/>
      <c r="F47" s="31"/>
    </row>
    <row r="48" spans="1:6" s="138" customFormat="1">
      <c r="A48" s="88"/>
      <c r="B48" s="45"/>
      <c r="C48" s="135"/>
      <c r="D48" s="72"/>
      <c r="E48" s="35"/>
      <c r="F48" s="31"/>
    </row>
    <row r="49" spans="1:6" s="138" customFormat="1">
      <c r="A49" s="88"/>
      <c r="B49" s="45"/>
      <c r="C49" s="135"/>
      <c r="D49" s="72"/>
      <c r="E49" s="35"/>
      <c r="F49" s="31"/>
    </row>
    <row r="50" spans="1:6" s="138" customFormat="1">
      <c r="A50" s="88"/>
      <c r="B50" s="45"/>
      <c r="C50" s="135"/>
      <c r="D50" s="72"/>
      <c r="E50" s="35"/>
      <c r="F50" s="31"/>
    </row>
    <row r="51" spans="1:6" s="138" customFormat="1">
      <c r="A51" s="88"/>
      <c r="B51" s="45"/>
      <c r="C51" s="135"/>
      <c r="D51" s="72"/>
      <c r="E51" s="35"/>
      <c r="F51" s="31"/>
    </row>
    <row r="52" spans="1:6" s="138" customFormat="1">
      <c r="A52" s="88"/>
      <c r="B52" s="45"/>
      <c r="C52" s="135"/>
      <c r="D52" s="72"/>
      <c r="E52" s="35"/>
      <c r="F52" s="31"/>
    </row>
    <row r="53" spans="1:6" s="138" customFormat="1">
      <c r="A53" s="88"/>
      <c r="B53" s="45"/>
      <c r="C53" s="135"/>
      <c r="D53" s="72"/>
      <c r="E53" s="35"/>
      <c r="F53" s="31"/>
    </row>
    <row r="54" spans="1:6" s="138" customFormat="1">
      <c r="A54" s="88"/>
      <c r="B54" s="45"/>
      <c r="C54" s="135"/>
      <c r="D54" s="72"/>
      <c r="E54" s="35"/>
      <c r="F54" s="31"/>
    </row>
    <row r="55" spans="1:6" s="138" customFormat="1">
      <c r="A55" s="88"/>
      <c r="B55" s="45"/>
      <c r="C55" s="135"/>
      <c r="D55" s="72"/>
      <c r="E55" s="35"/>
      <c r="F55" s="31"/>
    </row>
    <row r="56" spans="1:6" s="138" customFormat="1">
      <c r="A56" s="142"/>
      <c r="B56" s="143"/>
      <c r="C56" s="144"/>
      <c r="D56" s="86"/>
      <c r="E56" s="51"/>
      <c r="F56" s="31"/>
    </row>
    <row r="57" spans="1:6" s="146" customFormat="1" ht="31.5" customHeight="1">
      <c r="A57" s="145"/>
      <c r="B57" s="60" t="s">
        <v>284</v>
      </c>
      <c r="C57" s="61"/>
      <c r="D57" s="90"/>
      <c r="E57" s="62"/>
      <c r="F57" s="62"/>
    </row>
  </sheetData>
  <autoFilter ref="A1:F57" xr:uid="{00000000-0009-0000-0000-000014000000}"/>
  <pageMargins left="0.8" right="0.7" top="0.75" bottom="0.75" header="0.4" footer="0.5"/>
  <pageSetup paperSize="9" scale="80" orientation="portrait" r:id="rId1"/>
  <headerFooter>
    <oddHeader>&amp;L&amp;"Times New Roman,Bold"&amp;11Addu Court Complex
Maldives&amp;C&amp;"Times New Roman,Bold"&amp;11Bill of Quantities</oddHeader>
    <oddFooter>&amp;C&amp;"Garamond,Bold"Bill No 17 -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2:L39"/>
  <sheetViews>
    <sheetView tabSelected="1" view="pageBreakPreview" zoomScaleNormal="100" zoomScaleSheetLayoutView="100" workbookViewId="0">
      <selection activeCell="B22" sqref="B22"/>
    </sheetView>
  </sheetViews>
  <sheetFormatPr defaultRowHeight="15.75"/>
  <cols>
    <col min="1" max="1" width="9.28515625" style="9" customWidth="1"/>
    <col min="2" max="2" width="64" style="19" customWidth="1"/>
    <col min="3" max="3" width="6.42578125" style="20" customWidth="1"/>
    <col min="4" max="4" width="4.5703125" style="20" customWidth="1"/>
    <col min="5" max="5" width="18.85546875" style="8" customWidth="1"/>
    <col min="6" max="6" width="26.5703125" style="382" customWidth="1"/>
    <col min="7" max="7" width="21.28515625" style="8" customWidth="1"/>
    <col min="8" max="8" width="15" style="24" bestFit="1" customWidth="1"/>
    <col min="9" max="9" width="12.42578125" style="8" bestFit="1" customWidth="1"/>
    <col min="10" max="11" width="9.140625" style="8"/>
    <col min="12" max="12" width="15.7109375" style="8" bestFit="1" customWidth="1"/>
    <col min="13" max="16384" width="9.140625" style="8"/>
  </cols>
  <sheetData>
    <row r="2" spans="1:12" ht="42" customHeight="1">
      <c r="A2" s="487" t="s">
        <v>746</v>
      </c>
      <c r="B2" s="487"/>
      <c r="C2" s="487"/>
      <c r="D2" s="487"/>
      <c r="E2" s="487"/>
    </row>
    <row r="3" spans="1:12">
      <c r="B3" s="9"/>
      <c r="C3" s="9"/>
      <c r="D3" s="9"/>
      <c r="E3" s="9"/>
    </row>
    <row r="4" spans="1:12" ht="18.75">
      <c r="A4" s="506" t="s">
        <v>276</v>
      </c>
      <c r="B4" s="506"/>
      <c r="C4" s="371"/>
      <c r="D4" s="371"/>
      <c r="E4" s="372"/>
    </row>
    <row r="5" spans="1:12">
      <c r="B5" s="220"/>
    </row>
    <row r="6" spans="1:12" s="11" customFormat="1" ht="45.75" customHeight="1">
      <c r="A6" s="22" t="s">
        <v>216</v>
      </c>
      <c r="B6" s="10" t="s">
        <v>0</v>
      </c>
      <c r="C6" s="489" t="s">
        <v>201</v>
      </c>
      <c r="D6" s="490"/>
      <c r="E6" s="491"/>
      <c r="F6" s="383"/>
      <c r="L6" s="23"/>
    </row>
    <row r="7" spans="1:12" ht="24.95" customHeight="1">
      <c r="A7" s="12"/>
      <c r="B7" s="13"/>
      <c r="C7" s="503"/>
      <c r="D7" s="504"/>
      <c r="E7" s="505"/>
      <c r="G7" s="303"/>
    </row>
    <row r="8" spans="1:12" s="26" customFormat="1" ht="24.95" customHeight="1">
      <c r="A8" s="157">
        <v>1</v>
      </c>
      <c r="B8" s="158" t="s">
        <v>101</v>
      </c>
      <c r="C8" s="492">
        <f>G7*0.025</f>
        <v>0</v>
      </c>
      <c r="D8" s="493"/>
      <c r="E8" s="494"/>
      <c r="F8" s="384" t="s">
        <v>305</v>
      </c>
      <c r="G8" s="291"/>
    </row>
    <row r="9" spans="1:12" s="26" customFormat="1" ht="24.95" customHeight="1">
      <c r="A9" s="157">
        <v>2</v>
      </c>
      <c r="B9" s="158" t="s">
        <v>90</v>
      </c>
      <c r="C9" s="492">
        <f>+'Bill 2 - Ground Works'!F83</f>
        <v>0</v>
      </c>
      <c r="D9" s="493"/>
      <c r="E9" s="494"/>
      <c r="F9" s="384" t="s">
        <v>306</v>
      </c>
      <c r="G9" s="159"/>
    </row>
    <row r="10" spans="1:12" s="26" customFormat="1" ht="24.95" customHeight="1">
      <c r="A10" s="157">
        <v>3</v>
      </c>
      <c r="B10" s="158" t="s">
        <v>91</v>
      </c>
      <c r="C10" s="492">
        <f>+'Bill 3 - Concrete Works'!F227</f>
        <v>0</v>
      </c>
      <c r="D10" s="493"/>
      <c r="E10" s="494"/>
      <c r="F10" s="384" t="s">
        <v>307</v>
      </c>
      <c r="G10" s="159"/>
    </row>
    <row r="11" spans="1:12" s="26" customFormat="1" ht="24.95" customHeight="1">
      <c r="A11" s="157">
        <v>4</v>
      </c>
      <c r="B11" s="158" t="s">
        <v>407</v>
      </c>
      <c r="C11" s="492">
        <f>+'Bill 4 - Masonry &amp; Plastering'!F116</f>
        <v>0</v>
      </c>
      <c r="D11" s="493"/>
      <c r="E11" s="494"/>
      <c r="F11" s="384" t="s">
        <v>333</v>
      </c>
      <c r="G11" s="159"/>
    </row>
    <row r="12" spans="1:12" s="26" customFormat="1" ht="24.95" customHeight="1">
      <c r="A12" s="157">
        <v>5</v>
      </c>
      <c r="B12" s="158" t="s">
        <v>95</v>
      </c>
      <c r="C12" s="492">
        <f>+'Bill 5 MetalWorks'!F31</f>
        <v>0</v>
      </c>
      <c r="D12" s="493"/>
      <c r="E12" s="494"/>
      <c r="F12" s="384" t="s">
        <v>322</v>
      </c>
      <c r="G12" s="159"/>
    </row>
    <row r="13" spans="1:12" s="26" customFormat="1" ht="24.95" customHeight="1">
      <c r="A13" s="157">
        <v>6</v>
      </c>
      <c r="B13" s="158" t="s">
        <v>232</v>
      </c>
      <c r="C13" s="492">
        <f>+'Bill 6 - Ceiling '!F37</f>
        <v>0</v>
      </c>
      <c r="D13" s="493"/>
      <c r="E13" s="494"/>
      <c r="F13" s="384" t="s">
        <v>374</v>
      </c>
      <c r="G13" s="159"/>
    </row>
    <row r="14" spans="1:12" s="26" customFormat="1" ht="24.95" customHeight="1">
      <c r="A14" s="157">
        <v>7</v>
      </c>
      <c r="B14" s="158" t="s">
        <v>304</v>
      </c>
      <c r="C14" s="492">
        <f>+'Bill 7 - Door&amp;Window'!F93</f>
        <v>0</v>
      </c>
      <c r="D14" s="493"/>
      <c r="E14" s="494"/>
      <c r="F14" s="384" t="s">
        <v>375</v>
      </c>
      <c r="G14" s="159"/>
    </row>
    <row r="15" spans="1:12" s="26" customFormat="1" ht="24.95" customHeight="1">
      <c r="A15" s="157">
        <v>8</v>
      </c>
      <c r="B15" s="158" t="s">
        <v>75</v>
      </c>
      <c r="C15" s="492">
        <f>+'Bill 8 - Painting'!F79</f>
        <v>0</v>
      </c>
      <c r="D15" s="493"/>
      <c r="E15" s="494"/>
      <c r="F15" s="384" t="s">
        <v>373</v>
      </c>
      <c r="G15" s="159"/>
    </row>
    <row r="16" spans="1:12" s="26" customFormat="1" ht="24.95" customHeight="1">
      <c r="A16" s="157">
        <v>9</v>
      </c>
      <c r="B16" s="158" t="s">
        <v>763</v>
      </c>
      <c r="C16" s="492">
        <f>+'Bill 9 - Tile &amp; cladding'!F109</f>
        <v>0</v>
      </c>
      <c r="D16" s="493"/>
      <c r="E16" s="494"/>
      <c r="F16" s="384" t="s">
        <v>318</v>
      </c>
      <c r="G16" s="159"/>
    </row>
    <row r="17" spans="1:9" s="26" customFormat="1" ht="24.95" customHeight="1">
      <c r="A17" s="157">
        <v>10</v>
      </c>
      <c r="B17" s="158" t="s">
        <v>92</v>
      </c>
      <c r="C17" s="492">
        <f>+'Bill 10 Electrical'!F307</f>
        <v>0</v>
      </c>
      <c r="D17" s="493"/>
      <c r="E17" s="494"/>
      <c r="F17" s="384" t="s">
        <v>321</v>
      </c>
      <c r="G17" s="159"/>
    </row>
    <row r="18" spans="1:9" s="26" customFormat="1" ht="24.95" customHeight="1">
      <c r="A18" s="157">
        <v>11</v>
      </c>
      <c r="B18" s="161" t="s">
        <v>102</v>
      </c>
      <c r="C18" s="492">
        <f>+'11 Hydraulics &amp; Drainage'!F110</f>
        <v>0</v>
      </c>
      <c r="D18" s="493"/>
      <c r="E18" s="494"/>
      <c r="F18" s="384" t="s">
        <v>350</v>
      </c>
      <c r="G18" s="159"/>
    </row>
    <row r="19" spans="1:9" s="26" customFormat="1" ht="24.95" customHeight="1">
      <c r="A19" s="157">
        <v>12</v>
      </c>
      <c r="B19" s="162" t="s">
        <v>93</v>
      </c>
      <c r="C19" s="492">
        <f>+'Bill 12 - AC works'!F284</f>
        <v>0</v>
      </c>
      <c r="D19" s="493"/>
      <c r="E19" s="494"/>
      <c r="F19" s="384" t="s">
        <v>338</v>
      </c>
    </row>
    <row r="20" spans="1:9" s="26" customFormat="1" ht="24.95" customHeight="1">
      <c r="A20" s="157">
        <v>13</v>
      </c>
      <c r="B20" s="162" t="s">
        <v>181</v>
      </c>
      <c r="C20" s="492">
        <f>+'Bill - 13 Lift'!F46</f>
        <v>0</v>
      </c>
      <c r="D20" s="493"/>
      <c r="E20" s="494"/>
      <c r="F20" s="384" t="s">
        <v>309</v>
      </c>
    </row>
    <row r="21" spans="1:9" s="26" customFormat="1" ht="24.95" customHeight="1">
      <c r="A21" s="157">
        <v>14</v>
      </c>
      <c r="B21" s="162" t="s">
        <v>323</v>
      </c>
      <c r="C21" s="492">
        <f>+'Bill 14 - Fire Fighting &amp; alarm'!F117</f>
        <v>0</v>
      </c>
      <c r="D21" s="493"/>
      <c r="E21" s="494"/>
      <c r="F21" s="384" t="s">
        <v>324</v>
      </c>
    </row>
    <row r="22" spans="1:9" s="26" customFormat="1" ht="24.95" customHeight="1">
      <c r="A22" s="157">
        <v>15</v>
      </c>
      <c r="B22" s="162" t="s">
        <v>370</v>
      </c>
      <c r="C22" s="492">
        <f>+'Bill 15 External Works'!F75</f>
        <v>0</v>
      </c>
      <c r="D22" s="493"/>
      <c r="E22" s="494"/>
      <c r="F22" s="384" t="s">
        <v>711</v>
      </c>
    </row>
    <row r="23" spans="1:9" s="26" customFormat="1" ht="24.95" customHeight="1">
      <c r="A23" s="157">
        <v>16</v>
      </c>
      <c r="B23" s="162" t="s">
        <v>799</v>
      </c>
      <c r="C23" s="492">
        <f>'Bill 16 Furniture'!F79</f>
        <v>0</v>
      </c>
      <c r="D23" s="493"/>
      <c r="E23" s="494"/>
      <c r="F23" s="444" t="s">
        <v>857</v>
      </c>
    </row>
    <row r="24" spans="1:9" s="26" customFormat="1" ht="24.95" customHeight="1">
      <c r="A24" s="157">
        <v>17</v>
      </c>
      <c r="B24" s="162" t="s">
        <v>214</v>
      </c>
      <c r="C24" s="492">
        <f>'Bill 17 Additional '!F52</f>
        <v>0</v>
      </c>
      <c r="D24" s="493"/>
      <c r="E24" s="494"/>
      <c r="F24" s="444" t="s">
        <v>855</v>
      </c>
      <c r="H24" s="160"/>
    </row>
    <row r="25" spans="1:9" s="26" customFormat="1" ht="24.95" customHeight="1">
      <c r="A25" s="157">
        <v>18</v>
      </c>
      <c r="B25" s="162" t="s">
        <v>179</v>
      </c>
      <c r="C25" s="492">
        <f>' Bill 18 -Ommission Work'!F57</f>
        <v>0</v>
      </c>
      <c r="D25" s="493"/>
      <c r="E25" s="494"/>
      <c r="F25" s="444" t="s">
        <v>856</v>
      </c>
    </row>
    <row r="26" spans="1:9" ht="24.95" customHeight="1">
      <c r="A26" s="14"/>
      <c r="B26" s="15"/>
      <c r="C26" s="500"/>
      <c r="D26" s="501"/>
      <c r="E26" s="502"/>
      <c r="G26" s="292"/>
    </row>
    <row r="27" spans="1:9" s="18" customFormat="1" ht="31.5" customHeight="1">
      <c r="A27" s="16"/>
      <c r="B27" s="17" t="s">
        <v>201</v>
      </c>
      <c r="C27" s="495">
        <f>SUM(C8:E25)</f>
        <v>0</v>
      </c>
      <c r="D27" s="496"/>
      <c r="E27" s="497"/>
      <c r="F27" s="385"/>
      <c r="G27" s="293"/>
    </row>
    <row r="28" spans="1:9" s="18" customFormat="1" ht="31.5" customHeight="1">
      <c r="A28" s="16"/>
      <c r="B28" s="17" t="s">
        <v>180</v>
      </c>
      <c r="C28" s="495">
        <f>C27*0.06</f>
        <v>0</v>
      </c>
      <c r="D28" s="496"/>
      <c r="E28" s="497"/>
      <c r="F28" s="385"/>
      <c r="G28" s="293"/>
    </row>
    <row r="29" spans="1:9" s="18" customFormat="1" ht="31.5" customHeight="1">
      <c r="A29" s="16"/>
      <c r="B29" s="17" t="s">
        <v>349</v>
      </c>
      <c r="C29" s="495">
        <f>C27+C28</f>
        <v>0</v>
      </c>
      <c r="D29" s="496"/>
      <c r="E29" s="497"/>
      <c r="F29" s="385"/>
    </row>
    <row r="32" spans="1:9">
      <c r="I32" s="294"/>
    </row>
    <row r="33" spans="2:9">
      <c r="I33" s="294"/>
    </row>
    <row r="35" spans="2:9">
      <c r="B35" s="288"/>
    </row>
    <row r="39" spans="2:9">
      <c r="B39" s="289"/>
      <c r="E39" s="290"/>
    </row>
  </sheetData>
  <mergeCells count="26">
    <mergeCell ref="C16:E16"/>
    <mergeCell ref="C17:E17"/>
    <mergeCell ref="C13:E13"/>
    <mergeCell ref="C25:E25"/>
    <mergeCell ref="C24:E24"/>
    <mergeCell ref="C20:E20"/>
    <mergeCell ref="C15:E15"/>
    <mergeCell ref="C23:E23"/>
    <mergeCell ref="C8:E8"/>
    <mergeCell ref="A2:E2"/>
    <mergeCell ref="C6:E6"/>
    <mergeCell ref="C7:E7"/>
    <mergeCell ref="A4:B4"/>
    <mergeCell ref="C9:E9"/>
    <mergeCell ref="C10:E10"/>
    <mergeCell ref="C11:E11"/>
    <mergeCell ref="C12:E12"/>
    <mergeCell ref="C14:E14"/>
    <mergeCell ref="C26:E26"/>
    <mergeCell ref="C27:E27"/>
    <mergeCell ref="C28:E28"/>
    <mergeCell ref="C29:E29"/>
    <mergeCell ref="C18:E18"/>
    <mergeCell ref="C19:E19"/>
    <mergeCell ref="C21:E21"/>
    <mergeCell ref="C22:E22"/>
  </mergeCells>
  <hyperlinks>
    <hyperlink ref="F8" location="'Bill 1- Prilims'!A1" display="'Bill 1- Prilims'!A1" xr:uid="{00000000-0004-0000-0200-000000000000}"/>
    <hyperlink ref="F9" location="'Bill 2 - Ground Works'!A1" display="'Bill 2 - Ground Works'!A1" xr:uid="{00000000-0004-0000-0200-000001000000}"/>
    <hyperlink ref="F10" location="'Bill 3 - Concrete Works'!A1" display="'Bill 3 - Concrete Works'!A1" xr:uid="{00000000-0004-0000-0200-000002000000}"/>
    <hyperlink ref="F20" location="'Bill - 13 Lift'!Print_Area" display="'Bill - 13 Lift'!Print_Area" xr:uid="{00000000-0004-0000-0200-000003000000}"/>
    <hyperlink ref="F16" location="'Bill 9 - Tile &amp; cladding'!Print_Area" display="'Bill 9 - Tile &amp; cladding'!Print_Area" xr:uid="{00000000-0004-0000-0200-000004000000}"/>
    <hyperlink ref="F17" location="'Bill 10 Electrical'!Print_Area" display="'Bill 10 Electrical'!Print_Area" xr:uid="{00000000-0004-0000-0200-000005000000}"/>
    <hyperlink ref="F12" location="'Bill 5 MetalWorks'!Print_Area" display="'Bill 5 MetalWorks'!Print_Area" xr:uid="{00000000-0004-0000-0200-000006000000}"/>
    <hyperlink ref="F21" location="'Bill 14 - Fire Fighting &amp; alarm'!Print_Area" display="'Bill 14 - Fire Fighting &amp; alarm'!Print_Area" xr:uid="{00000000-0004-0000-0200-000007000000}"/>
    <hyperlink ref="F11" location="'Bill 4 - Masonry &amp; Plastering'!Print_Area" display="'Bill 4 - Masonry &amp; Plastering'!Print_Area" xr:uid="{00000000-0004-0000-0200-000008000000}"/>
    <hyperlink ref="F19" location="'Bill 12 - AC works'!Print_Area" display="'Bill 12 - AC works'!Print_Area" xr:uid="{00000000-0004-0000-0200-000009000000}"/>
    <hyperlink ref="F18" location="'11 Hydraulics &amp; Drainage'!Print_Area" display="'11 Hydraulics &amp; Drainage'!Print_Area" xr:uid="{00000000-0004-0000-0200-00000A000000}"/>
    <hyperlink ref="F15" location="'Bill 8 - Painting'!A1" display="'Bill 8 - Painting'!A1" xr:uid="{00000000-0004-0000-0200-00000B000000}"/>
    <hyperlink ref="F13" location="'Bill 6 - Ceiling '!A1" display="'Bill 6 - Ceiling '!A1" xr:uid="{00000000-0004-0000-0200-00000C000000}"/>
    <hyperlink ref="F14" location="'Bill 7 - Door&amp;Window'!A1" display="'Bill 7 - Door&amp;Window'!A1" xr:uid="{00000000-0004-0000-0200-00000D000000}"/>
    <hyperlink ref="F22" location="'Bill 15 External Works'!Print_Area" display="'Bill 15 External Works'!Print_Area" xr:uid="{00000000-0004-0000-0200-00000E000000}"/>
    <hyperlink ref="F24" location="'Bill 17 Additional '!Print_Area" display="'Bill 17 Additional '!Print_Area" xr:uid="{00000000-0004-0000-0200-00000F000000}"/>
    <hyperlink ref="F25" location="' Bill 18 -Ommission Work'!A1" display="' Bill 18 -Ommission Work'!A1" xr:uid="{00000000-0004-0000-0200-000010000000}"/>
    <hyperlink ref="F23" location="'Bill 16 Furniture'!A1" display="'Bill 16 Furniture'!A1" xr:uid="{00000000-0004-0000-0200-000011000000}"/>
  </hyperlinks>
  <pageMargins left="0.7" right="0.3" top="1" bottom="0.7" header="0.4" footer="0.5"/>
  <pageSetup paperSize="9" scale="80" orientation="portrait" r:id="rId1"/>
  <headerFooter>
    <oddHeader xml:space="preserve">&amp;L&amp;"Garamond,Bold"&amp;12Addu Court Complex
Maldives
</oddHeader>
    <oddFooter>&amp;C&amp;"Garamond,Bold"&amp;12&amp;P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F75"/>
  <sheetViews>
    <sheetView view="pageBreakPreview" zoomScaleNormal="100" zoomScaleSheetLayoutView="100" workbookViewId="0">
      <pane xSplit="1" ySplit="1" topLeftCell="B2" activePane="bottomRight" state="frozen"/>
      <selection activeCell="B33" sqref="B33"/>
      <selection pane="topRight" activeCell="B33" sqref="B33"/>
      <selection pane="bottomLeft" activeCell="B33" sqref="B33"/>
      <selection pane="bottomRight"/>
    </sheetView>
  </sheetViews>
  <sheetFormatPr defaultRowHeight="15.75"/>
  <cols>
    <col min="1" max="1" width="6.7109375" style="65" customWidth="1"/>
    <col min="2" max="2" width="56.140625" style="66" customWidth="1"/>
    <col min="3" max="3" width="6.42578125" style="67" customWidth="1"/>
    <col min="4" max="4" width="8.7109375" style="67" customWidth="1"/>
    <col min="5" max="5" width="14.42578125" style="24" customWidth="1"/>
    <col min="6" max="6" width="17.5703125" style="24" customWidth="1"/>
    <col min="7" max="7" width="26.5703125" style="24" customWidth="1"/>
    <col min="8" max="8" width="21.28515625" style="24" customWidth="1"/>
    <col min="9" max="16384" width="9.140625" style="24"/>
  </cols>
  <sheetData>
    <row r="1" spans="1:6" s="11" customFormat="1" ht="22.5" customHeight="1">
      <c r="A1" s="10" t="s">
        <v>2</v>
      </c>
      <c r="B1" s="10" t="s">
        <v>0</v>
      </c>
      <c r="C1" s="10" t="s">
        <v>1</v>
      </c>
      <c r="D1" s="10" t="s">
        <v>3</v>
      </c>
      <c r="E1" s="22" t="s">
        <v>301</v>
      </c>
      <c r="F1" s="10" t="s">
        <v>302</v>
      </c>
    </row>
    <row r="2" spans="1:6" ht="9.75" customHeight="1">
      <c r="A2" s="27"/>
      <c r="B2" s="28"/>
      <c r="C2" s="29"/>
      <c r="D2" s="29"/>
      <c r="E2" s="30"/>
      <c r="F2" s="31"/>
    </row>
    <row r="3" spans="1:6">
      <c r="A3" s="32"/>
      <c r="B3" s="33" t="s">
        <v>115</v>
      </c>
      <c r="C3" s="34"/>
      <c r="D3" s="34"/>
      <c r="E3" s="35"/>
      <c r="F3" s="31"/>
    </row>
    <row r="4" spans="1:6">
      <c r="A4" s="32"/>
      <c r="B4" s="36" t="s">
        <v>101</v>
      </c>
      <c r="C4" s="34"/>
      <c r="D4" s="34"/>
      <c r="E4" s="35"/>
      <c r="F4" s="31"/>
    </row>
    <row r="5" spans="1:6">
      <c r="A5" s="32"/>
      <c r="B5" s="37"/>
      <c r="C5" s="34"/>
      <c r="D5" s="34"/>
      <c r="E5" s="35"/>
      <c r="F5" s="31"/>
    </row>
    <row r="6" spans="1:6">
      <c r="A6" s="32">
        <v>1.1000000000000001</v>
      </c>
      <c r="B6" s="38" t="s">
        <v>11</v>
      </c>
      <c r="C6" s="34"/>
      <c r="D6" s="34"/>
      <c r="E6" s="35"/>
      <c r="F6" s="31"/>
    </row>
    <row r="7" spans="1:6">
      <c r="A7" s="39"/>
      <c r="B7" s="40"/>
      <c r="C7" s="34"/>
      <c r="D7" s="34"/>
      <c r="E7" s="35"/>
      <c r="F7" s="31"/>
    </row>
    <row r="8" spans="1:6" ht="55.5" customHeight="1">
      <c r="A8" s="39"/>
      <c r="B8" s="224" t="s">
        <v>367</v>
      </c>
      <c r="C8" s="34"/>
      <c r="D8" s="34"/>
      <c r="E8" s="35"/>
      <c r="F8" s="31"/>
    </row>
    <row r="9" spans="1:6" ht="47.25">
      <c r="A9" s="39"/>
      <c r="B9" s="224" t="s">
        <v>368</v>
      </c>
      <c r="C9" s="34"/>
      <c r="D9" s="34"/>
      <c r="E9" s="35"/>
      <c r="F9" s="31"/>
    </row>
    <row r="10" spans="1:6">
      <c r="A10" s="41"/>
      <c r="B10" s="42"/>
      <c r="C10" s="34"/>
      <c r="D10" s="34"/>
      <c r="E10" s="35"/>
      <c r="F10" s="31"/>
    </row>
    <row r="11" spans="1:6" ht="24.75" customHeight="1">
      <c r="A11" s="43">
        <v>1.2</v>
      </c>
      <c r="B11" s="44" t="s">
        <v>82</v>
      </c>
      <c r="C11" s="35"/>
      <c r="D11" s="35"/>
      <c r="E11" s="35"/>
      <c r="F11" s="31"/>
    </row>
    <row r="12" spans="1:6" ht="35.25" customHeight="1">
      <c r="A12" s="39">
        <v>1</v>
      </c>
      <c r="B12" s="45" t="s">
        <v>116</v>
      </c>
      <c r="C12" s="35" t="s">
        <v>2</v>
      </c>
      <c r="D12" s="35">
        <v>1</v>
      </c>
      <c r="E12" s="35"/>
      <c r="F12" s="31">
        <f>+ROUND(D12*E12,2)</f>
        <v>0</v>
      </c>
    </row>
    <row r="13" spans="1:6" ht="49.5" customHeight="1">
      <c r="A13" s="39">
        <v>2</v>
      </c>
      <c r="B13" s="45" t="s">
        <v>84</v>
      </c>
      <c r="C13" s="35" t="s">
        <v>2</v>
      </c>
      <c r="D13" s="35">
        <v>1</v>
      </c>
      <c r="E13" s="35"/>
      <c r="F13" s="31">
        <f t="shared" ref="F13:F14" si="0">+ROUND(D13*E13,2)</f>
        <v>0</v>
      </c>
    </row>
    <row r="14" spans="1:6" ht="49.5" customHeight="1">
      <c r="A14" s="39">
        <v>3</v>
      </c>
      <c r="B14" s="46" t="s">
        <v>144</v>
      </c>
      <c r="C14" s="35" t="s">
        <v>2</v>
      </c>
      <c r="D14" s="35">
        <v>1</v>
      </c>
      <c r="E14" s="35"/>
      <c r="F14" s="31">
        <f t="shared" si="0"/>
        <v>0</v>
      </c>
    </row>
    <row r="15" spans="1:6">
      <c r="A15" s="41"/>
      <c r="B15" s="45"/>
      <c r="C15" s="35"/>
      <c r="D15" s="35"/>
      <c r="E15" s="47"/>
      <c r="F15" s="31"/>
    </row>
    <row r="16" spans="1:6" ht="26.25" customHeight="1">
      <c r="A16" s="43">
        <v>1.3</v>
      </c>
      <c r="B16" s="44" t="s">
        <v>58</v>
      </c>
      <c r="C16" s="35"/>
      <c r="D16" s="35"/>
      <c r="E16" s="35"/>
      <c r="F16" s="31"/>
    </row>
    <row r="17" spans="1:6" ht="47.25" customHeight="1">
      <c r="A17" s="39">
        <v>1</v>
      </c>
      <c r="B17" s="45" t="s">
        <v>117</v>
      </c>
      <c r="C17" s="35" t="s">
        <v>2</v>
      </c>
      <c r="D17" s="35">
        <v>1</v>
      </c>
      <c r="E17" s="35"/>
      <c r="F17" s="31">
        <f>+ROUND(D17*E17,2)</f>
        <v>0</v>
      </c>
    </row>
    <row r="18" spans="1:6">
      <c r="A18" s="43"/>
      <c r="B18" s="44"/>
      <c r="C18" s="35"/>
      <c r="D18" s="35"/>
      <c r="E18" s="35"/>
      <c r="F18" s="31"/>
    </row>
    <row r="19" spans="1:6" ht="27.75" customHeight="1">
      <c r="A19" s="43">
        <v>1.4</v>
      </c>
      <c r="B19" s="44" t="s">
        <v>59</v>
      </c>
      <c r="C19" s="35"/>
      <c r="D19" s="35"/>
      <c r="E19" s="35"/>
      <c r="F19" s="31"/>
    </row>
    <row r="20" spans="1:6" ht="48.75" customHeight="1">
      <c r="A20" s="39">
        <v>1</v>
      </c>
      <c r="B20" s="45" t="s">
        <v>83</v>
      </c>
      <c r="C20" s="35" t="s">
        <v>2</v>
      </c>
      <c r="D20" s="35">
        <v>1</v>
      </c>
      <c r="E20" s="35"/>
      <c r="F20" s="31">
        <f>+ROUND(D20*E20,2)</f>
        <v>0</v>
      </c>
    </row>
    <row r="21" spans="1:6" ht="16.5" customHeight="1">
      <c r="A21" s="43"/>
      <c r="B21" s="45"/>
      <c r="C21" s="35"/>
      <c r="D21" s="35"/>
      <c r="E21" s="35"/>
      <c r="F21" s="31"/>
    </row>
    <row r="22" spans="1:6">
      <c r="A22" s="41"/>
      <c r="B22" s="45"/>
      <c r="C22" s="35"/>
      <c r="D22" s="35"/>
      <c r="E22" s="47"/>
      <c r="F22" s="31"/>
    </row>
    <row r="23" spans="1:6" ht="27.75" customHeight="1">
      <c r="A23" s="43">
        <v>1.5</v>
      </c>
      <c r="B23" s="44" t="s">
        <v>36</v>
      </c>
      <c r="C23" s="35"/>
      <c r="D23" s="35"/>
      <c r="E23" s="35"/>
      <c r="F23" s="31"/>
    </row>
    <row r="24" spans="1:6" ht="36.75" customHeight="1">
      <c r="A24" s="39">
        <v>1</v>
      </c>
      <c r="B24" s="48" t="s">
        <v>118</v>
      </c>
      <c r="C24" s="35" t="s">
        <v>2</v>
      </c>
      <c r="D24" s="35">
        <v>1</v>
      </c>
      <c r="E24" s="35"/>
      <c r="F24" s="31">
        <f>+ROUND(D24*E24,2)</f>
        <v>0</v>
      </c>
    </row>
    <row r="25" spans="1:6" ht="31.5">
      <c r="A25" s="39">
        <v>2</v>
      </c>
      <c r="B25" s="48" t="s">
        <v>119</v>
      </c>
      <c r="C25" s="35" t="s">
        <v>2</v>
      </c>
      <c r="D25" s="35">
        <v>1</v>
      </c>
      <c r="E25" s="35"/>
      <c r="F25" s="31">
        <f t="shared" ref="F25" si="1">+ROUND(D25*E25,2)</f>
        <v>0</v>
      </c>
    </row>
    <row r="26" spans="1:6">
      <c r="A26" s="41"/>
      <c r="B26" s="49"/>
      <c r="C26" s="35"/>
      <c r="D26" s="35"/>
      <c r="E26" s="47"/>
      <c r="F26" s="31"/>
    </row>
    <row r="27" spans="1:6" ht="22.5" customHeight="1">
      <c r="A27" s="43">
        <v>1.6</v>
      </c>
      <c r="B27" s="44" t="s">
        <v>12</v>
      </c>
      <c r="C27" s="47"/>
      <c r="D27" s="35"/>
      <c r="E27" s="47"/>
      <c r="F27" s="31"/>
    </row>
    <row r="28" spans="1:6" ht="57" customHeight="1">
      <c r="A28" s="39">
        <v>1</v>
      </c>
      <c r="B28" s="48" t="s">
        <v>361</v>
      </c>
      <c r="C28" s="35" t="s">
        <v>2</v>
      </c>
      <c r="D28" s="35">
        <v>1</v>
      </c>
      <c r="E28" s="35"/>
      <c r="F28" s="31">
        <f>+ROUND(D28*E28,2)</f>
        <v>0</v>
      </c>
    </row>
    <row r="29" spans="1:6" ht="21" customHeight="1">
      <c r="A29" s="39"/>
      <c r="B29" s="48"/>
      <c r="C29" s="35"/>
      <c r="D29" s="35"/>
      <c r="E29" s="35"/>
      <c r="F29" s="31"/>
    </row>
    <row r="30" spans="1:6" ht="22.5" customHeight="1">
      <c r="A30" s="43">
        <v>1.7</v>
      </c>
      <c r="B30" s="53" t="s">
        <v>86</v>
      </c>
      <c r="C30" s="35"/>
      <c r="D30" s="35"/>
      <c r="E30" s="47"/>
      <c r="F30" s="31"/>
    </row>
    <row r="31" spans="1:6" ht="36" customHeight="1">
      <c r="A31" s="39">
        <v>1</v>
      </c>
      <c r="B31" s="54" t="s">
        <v>87</v>
      </c>
      <c r="C31" s="35" t="s">
        <v>2</v>
      </c>
      <c r="D31" s="35">
        <v>1</v>
      </c>
      <c r="E31" s="47"/>
      <c r="F31" s="31">
        <f>+ROUND(D31*E31,2)</f>
        <v>0</v>
      </c>
    </row>
    <row r="32" spans="1:6" ht="36" customHeight="1">
      <c r="A32" s="50"/>
      <c r="B32" s="249"/>
      <c r="C32" s="51"/>
      <c r="D32" s="51"/>
      <c r="E32" s="87"/>
      <c r="F32" s="52"/>
    </row>
    <row r="33" spans="1:6" ht="36" customHeight="1">
      <c r="A33" s="39"/>
      <c r="B33" s="54"/>
      <c r="C33" s="35"/>
      <c r="D33" s="35"/>
      <c r="E33" s="47"/>
      <c r="F33" s="31"/>
    </row>
    <row r="34" spans="1:6" ht="54" customHeight="1">
      <c r="A34" s="43">
        <v>1.8</v>
      </c>
      <c r="B34" s="55" t="s">
        <v>96</v>
      </c>
      <c r="C34" s="35"/>
      <c r="D34" s="35"/>
      <c r="E34" s="47"/>
      <c r="F34" s="31"/>
    </row>
    <row r="35" spans="1:6" ht="65.25" customHeight="1">
      <c r="A35" s="56">
        <v>1</v>
      </c>
      <c r="B35" s="57" t="s">
        <v>88</v>
      </c>
      <c r="C35" s="35" t="s">
        <v>2</v>
      </c>
      <c r="D35" s="35">
        <v>1</v>
      </c>
      <c r="E35" s="35"/>
      <c r="F35" s="31">
        <f>+ROUND(D35*E35,2)</f>
        <v>0</v>
      </c>
    </row>
    <row r="36" spans="1:6">
      <c r="A36" s="39"/>
      <c r="B36" s="48"/>
      <c r="C36" s="35"/>
      <c r="D36" s="35"/>
      <c r="E36" s="47"/>
      <c r="F36" s="31"/>
    </row>
    <row r="37" spans="1:6">
      <c r="A37" s="43">
        <v>1.9</v>
      </c>
      <c r="B37" s="248" t="s">
        <v>360</v>
      </c>
      <c r="C37" s="35"/>
      <c r="D37" s="35"/>
      <c r="E37" s="47"/>
      <c r="F37" s="31"/>
    </row>
    <row r="38" spans="1:6">
      <c r="A38" s="39"/>
      <c r="B38" s="48"/>
      <c r="C38" s="35"/>
      <c r="D38" s="35"/>
      <c r="E38" s="47"/>
      <c r="F38" s="31"/>
    </row>
    <row r="39" spans="1:6" ht="31.5">
      <c r="A39" s="39">
        <v>1</v>
      </c>
      <c r="B39" s="48" t="s">
        <v>363</v>
      </c>
      <c r="C39" s="35" t="s">
        <v>2</v>
      </c>
      <c r="D39" s="35">
        <v>1</v>
      </c>
      <c r="E39" s="35"/>
      <c r="F39" s="31">
        <f>+ROUND(D39*E39,2)</f>
        <v>0</v>
      </c>
    </row>
    <row r="40" spans="1:6">
      <c r="A40" s="39"/>
      <c r="B40" s="48"/>
      <c r="C40" s="35"/>
      <c r="D40" s="35"/>
      <c r="E40" s="47"/>
      <c r="F40" s="31"/>
    </row>
    <row r="41" spans="1:6" ht="31.5">
      <c r="A41" s="39">
        <v>2</v>
      </c>
      <c r="B41" s="48" t="s">
        <v>364</v>
      </c>
      <c r="C41" s="35" t="s">
        <v>2</v>
      </c>
      <c r="D41" s="35">
        <v>1</v>
      </c>
      <c r="E41" s="35"/>
      <c r="F41" s="31">
        <f>+ROUND(D41*E41,2)</f>
        <v>0</v>
      </c>
    </row>
    <row r="42" spans="1:6">
      <c r="A42" s="39"/>
      <c r="B42" s="48"/>
      <c r="C42" s="35"/>
      <c r="D42" s="35"/>
      <c r="E42" s="47"/>
      <c r="F42" s="31"/>
    </row>
    <row r="43" spans="1:6" ht="31.5">
      <c r="A43" s="39">
        <v>3</v>
      </c>
      <c r="B43" s="48" t="s">
        <v>365</v>
      </c>
      <c r="C43" s="35" t="s">
        <v>2</v>
      </c>
      <c r="D43" s="35">
        <v>1</v>
      </c>
      <c r="E43" s="35"/>
      <c r="F43" s="31">
        <f>+ROUND(D43*E43,2)</f>
        <v>0</v>
      </c>
    </row>
    <row r="44" spans="1:6">
      <c r="A44" s="39"/>
      <c r="B44" s="48"/>
      <c r="C44" s="35"/>
      <c r="D44" s="35"/>
      <c r="E44" s="47"/>
      <c r="F44" s="31"/>
    </row>
    <row r="45" spans="1:6" ht="31.5">
      <c r="A45" s="39">
        <v>4</v>
      </c>
      <c r="B45" s="48" t="s">
        <v>362</v>
      </c>
      <c r="C45" s="35" t="s">
        <v>2</v>
      </c>
      <c r="D45" s="35">
        <v>1</v>
      </c>
      <c r="E45" s="35"/>
      <c r="F45" s="31">
        <f>+ROUND(D45*E45,2)</f>
        <v>0</v>
      </c>
    </row>
    <row r="46" spans="1:6">
      <c r="A46" s="39"/>
      <c r="B46" s="48"/>
      <c r="C46" s="35"/>
      <c r="D46" s="35"/>
      <c r="E46" s="47"/>
      <c r="F46" s="31"/>
    </row>
    <row r="47" spans="1:6" ht="31.5">
      <c r="A47" s="39">
        <v>5</v>
      </c>
      <c r="B47" s="48" t="s">
        <v>366</v>
      </c>
      <c r="C47" s="35" t="s">
        <v>2</v>
      </c>
      <c r="D47" s="35">
        <v>1</v>
      </c>
      <c r="E47" s="35"/>
      <c r="F47" s="31">
        <f>+ROUND(D47*E47,2)</f>
        <v>0</v>
      </c>
    </row>
    <row r="48" spans="1:6">
      <c r="A48" s="39"/>
      <c r="B48" s="48"/>
      <c r="C48" s="35"/>
      <c r="D48" s="35"/>
      <c r="E48" s="47"/>
      <c r="F48" s="31"/>
    </row>
    <row r="49" spans="1:6" ht="47.25">
      <c r="A49" s="39">
        <v>6</v>
      </c>
      <c r="B49" s="48" t="s">
        <v>401</v>
      </c>
      <c r="C49" s="35" t="s">
        <v>2</v>
      </c>
      <c r="D49" s="35">
        <v>1</v>
      </c>
      <c r="E49" s="35"/>
      <c r="F49" s="31">
        <f>+ROUND(D49*E49,2)</f>
        <v>0</v>
      </c>
    </row>
    <row r="50" spans="1:6">
      <c r="A50" s="39"/>
      <c r="B50" s="48"/>
      <c r="C50" s="35"/>
      <c r="D50" s="35"/>
      <c r="E50" s="47"/>
      <c r="F50" s="31"/>
    </row>
    <row r="51" spans="1:6">
      <c r="A51" s="39"/>
      <c r="B51" s="48"/>
      <c r="C51" s="35"/>
      <c r="D51" s="35"/>
      <c r="E51" s="35"/>
      <c r="F51" s="31"/>
    </row>
    <row r="52" spans="1:6">
      <c r="A52" s="39"/>
      <c r="B52" s="48"/>
      <c r="C52" s="35"/>
      <c r="D52" s="35"/>
      <c r="E52" s="47"/>
      <c r="F52" s="31"/>
    </row>
    <row r="53" spans="1:6">
      <c r="A53" s="39"/>
      <c r="B53" s="48"/>
      <c r="C53" s="35"/>
      <c r="D53" s="35"/>
      <c r="E53" s="47"/>
      <c r="F53" s="31"/>
    </row>
    <row r="54" spans="1:6">
      <c r="A54" s="39"/>
      <c r="B54" s="48"/>
      <c r="C54" s="35"/>
      <c r="D54" s="35"/>
      <c r="E54" s="47"/>
      <c r="F54" s="31"/>
    </row>
    <row r="55" spans="1:6">
      <c r="A55" s="39"/>
      <c r="B55" s="48"/>
      <c r="C55" s="35"/>
      <c r="D55" s="35"/>
      <c r="E55" s="47"/>
      <c r="F55" s="31"/>
    </row>
    <row r="56" spans="1:6">
      <c r="A56" s="39"/>
      <c r="B56" s="48"/>
      <c r="C56" s="35"/>
      <c r="D56" s="35"/>
      <c r="E56" s="47"/>
      <c r="F56" s="31"/>
    </row>
    <row r="57" spans="1:6">
      <c r="A57" s="39"/>
      <c r="B57" s="48"/>
      <c r="C57" s="35"/>
      <c r="D57" s="35"/>
      <c r="E57" s="47"/>
      <c r="F57" s="31"/>
    </row>
    <row r="58" spans="1:6">
      <c r="A58" s="39"/>
      <c r="B58" s="48"/>
      <c r="C58" s="35"/>
      <c r="D58" s="35"/>
      <c r="E58" s="47"/>
      <c r="F58" s="31"/>
    </row>
    <row r="59" spans="1:6">
      <c r="A59" s="39"/>
      <c r="B59" s="48"/>
      <c r="C59" s="35"/>
      <c r="D59" s="35"/>
      <c r="E59" s="47"/>
      <c r="F59" s="31"/>
    </row>
    <row r="60" spans="1:6">
      <c r="A60" s="39"/>
      <c r="B60" s="48"/>
      <c r="C60" s="35"/>
      <c r="D60" s="35"/>
      <c r="E60" s="47"/>
      <c r="F60" s="31"/>
    </row>
    <row r="61" spans="1:6">
      <c r="A61" s="39"/>
      <c r="B61" s="48"/>
      <c r="C61" s="35"/>
      <c r="D61" s="35"/>
      <c r="E61" s="47"/>
      <c r="F61" s="31"/>
    </row>
    <row r="62" spans="1:6">
      <c r="A62" s="39"/>
      <c r="B62" s="48"/>
      <c r="C62" s="35"/>
      <c r="D62" s="35"/>
      <c r="E62" s="47"/>
      <c r="F62" s="31"/>
    </row>
    <row r="63" spans="1:6">
      <c r="A63" s="39"/>
      <c r="B63" s="48"/>
      <c r="C63" s="35"/>
      <c r="D63" s="35"/>
      <c r="E63" s="47"/>
      <c r="F63" s="31"/>
    </row>
    <row r="64" spans="1:6">
      <c r="A64" s="39"/>
      <c r="B64" s="48"/>
      <c r="C64" s="35"/>
      <c r="D64" s="35"/>
      <c r="E64" s="47"/>
      <c r="F64" s="31"/>
    </row>
    <row r="65" spans="1:6">
      <c r="A65" s="39"/>
      <c r="B65" s="48"/>
      <c r="C65" s="35"/>
      <c r="D65" s="35"/>
      <c r="E65" s="47"/>
      <c r="F65" s="31"/>
    </row>
    <row r="66" spans="1:6">
      <c r="A66" s="39"/>
      <c r="B66" s="48"/>
      <c r="C66" s="35"/>
      <c r="D66" s="35"/>
      <c r="E66" s="47"/>
      <c r="F66" s="31"/>
    </row>
    <row r="67" spans="1:6">
      <c r="A67" s="39"/>
      <c r="B67" s="48"/>
      <c r="C67" s="35"/>
      <c r="D67" s="35"/>
      <c r="E67" s="47"/>
      <c r="F67" s="31"/>
    </row>
    <row r="68" spans="1:6">
      <c r="A68" s="39"/>
      <c r="B68" s="48"/>
      <c r="C68" s="35"/>
      <c r="D68" s="35"/>
      <c r="E68" s="47"/>
      <c r="F68" s="31"/>
    </row>
    <row r="69" spans="1:6">
      <c r="A69" s="39"/>
      <c r="B69" s="48"/>
      <c r="C69" s="35"/>
      <c r="D69" s="35"/>
      <c r="E69" s="47"/>
      <c r="F69" s="31"/>
    </row>
    <row r="70" spans="1:6">
      <c r="A70" s="39"/>
      <c r="B70" s="48"/>
      <c r="C70" s="35"/>
      <c r="D70" s="35"/>
      <c r="E70" s="47"/>
      <c r="F70" s="31"/>
    </row>
    <row r="71" spans="1:6">
      <c r="A71" s="39"/>
      <c r="B71" s="48"/>
      <c r="C71" s="35"/>
      <c r="D71" s="35"/>
      <c r="E71" s="47"/>
      <c r="F71" s="31"/>
    </row>
    <row r="72" spans="1:6">
      <c r="A72" s="39"/>
      <c r="B72" s="58"/>
      <c r="C72" s="35"/>
      <c r="D72" s="35"/>
      <c r="E72" s="47"/>
      <c r="F72" s="31"/>
    </row>
    <row r="73" spans="1:6">
      <c r="A73" s="39"/>
      <c r="B73" s="48"/>
      <c r="C73" s="35"/>
      <c r="D73" s="35"/>
      <c r="E73" s="47"/>
      <c r="F73" s="31"/>
    </row>
    <row r="74" spans="1:6">
      <c r="A74" s="41"/>
      <c r="B74" s="49"/>
      <c r="C74" s="35"/>
      <c r="D74" s="35"/>
      <c r="E74" s="47"/>
      <c r="F74" s="31"/>
    </row>
    <row r="75" spans="1:6" s="64" customFormat="1" ht="21.75" customHeight="1">
      <c r="A75" s="59"/>
      <c r="B75" s="60" t="s">
        <v>120</v>
      </c>
      <c r="C75" s="61"/>
      <c r="D75" s="61"/>
      <c r="E75" s="62"/>
      <c r="F75" s="63">
        <f>SUM(F11:F74)</f>
        <v>0</v>
      </c>
    </row>
  </sheetData>
  <autoFilter ref="A1:G75" xr:uid="{00000000-0009-0000-0000-000003000000}"/>
  <pageMargins left="0.8" right="0.7" top="0.75" bottom="0.75" header="0.4" footer="0.5"/>
  <pageSetup paperSize="9" scale="80" orientation="portrait" r:id="rId1"/>
  <headerFooter alignWithMargins="0">
    <oddHeader>&amp;L&amp;"Garamond,Bold"&amp;12Addu Court Complex
Maldives&amp;C&amp;"Times New Roman,Bold"&amp;11Bill of Quantities</oddHeader>
    <oddFooter>&amp;C&amp;"Garamond,Bold"Bill No 1 -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G83"/>
  <sheetViews>
    <sheetView view="pageBreakPreview" zoomScaleNormal="100" zoomScaleSheetLayoutView="100" workbookViewId="0">
      <pane xSplit="1" ySplit="1" topLeftCell="B68" activePane="bottomRight" state="frozen"/>
      <selection activeCell="B33" sqref="B33"/>
      <selection pane="topRight" activeCell="B33" sqref="B33"/>
      <selection pane="bottomLeft" activeCell="B33" sqref="B33"/>
      <selection pane="bottomRight" activeCell="E47" sqref="E47:E54"/>
    </sheetView>
  </sheetViews>
  <sheetFormatPr defaultRowHeight="15.75"/>
  <cols>
    <col min="1" max="1" width="6.7109375" style="65" customWidth="1"/>
    <col min="2" max="2" width="56.140625" style="66" customWidth="1"/>
    <col min="3" max="3" width="6" style="67" customWidth="1"/>
    <col min="4" max="4" width="12.5703125" style="91" customWidth="1"/>
    <col min="5" max="5" width="15.42578125" style="24" customWidth="1"/>
    <col min="6" max="6" width="15.7109375" style="24" customWidth="1"/>
    <col min="7" max="7" width="26.5703125" style="24" customWidth="1"/>
    <col min="8" max="8" width="21.28515625" style="24" customWidth="1"/>
    <col min="9" max="16384" width="9.140625" style="24"/>
  </cols>
  <sheetData>
    <row r="1" spans="1:6" s="11" customFormat="1" ht="22.5" customHeight="1">
      <c r="A1" s="10" t="s">
        <v>2</v>
      </c>
      <c r="B1" s="10" t="s">
        <v>0</v>
      </c>
      <c r="C1" s="10" t="s">
        <v>1</v>
      </c>
      <c r="D1" s="10" t="s">
        <v>3</v>
      </c>
      <c r="E1" s="22" t="s">
        <v>301</v>
      </c>
      <c r="F1" s="10" t="s">
        <v>302</v>
      </c>
    </row>
    <row r="2" spans="1:6" s="11" customFormat="1" ht="22.5" customHeight="1">
      <c r="A2" s="334"/>
      <c r="B2" s="335"/>
      <c r="C2" s="335"/>
      <c r="D2" s="335"/>
      <c r="E2" s="338"/>
      <c r="F2" s="251"/>
    </row>
    <row r="3" spans="1:6">
      <c r="A3" s="32"/>
      <c r="B3" s="33" t="s">
        <v>123</v>
      </c>
      <c r="C3" s="34"/>
      <c r="D3" s="68"/>
      <c r="E3" s="47"/>
      <c r="F3" s="47"/>
    </row>
    <row r="4" spans="1:6">
      <c r="A4" s="32"/>
      <c r="B4" s="36" t="s">
        <v>90</v>
      </c>
      <c r="C4" s="70"/>
      <c r="D4" s="68"/>
      <c r="E4" s="47"/>
      <c r="F4" s="47"/>
    </row>
    <row r="5" spans="1:6">
      <c r="A5" s="32"/>
      <c r="B5" s="37"/>
      <c r="C5" s="34"/>
      <c r="D5" s="68"/>
      <c r="E5" s="47"/>
      <c r="F5" s="47"/>
    </row>
    <row r="6" spans="1:6" ht="29.25" customHeight="1">
      <c r="A6" s="32">
        <v>2.1</v>
      </c>
      <c r="B6" s="38" t="s">
        <v>10</v>
      </c>
      <c r="C6" s="34"/>
      <c r="D6" s="68"/>
      <c r="E6" s="47"/>
      <c r="F6" s="47"/>
    </row>
    <row r="7" spans="1:6" ht="69.75" customHeight="1">
      <c r="A7" s="41"/>
      <c r="B7" s="45" t="s">
        <v>85</v>
      </c>
      <c r="C7" s="35"/>
      <c r="D7" s="68"/>
      <c r="E7" s="47"/>
      <c r="F7" s="47"/>
    </row>
    <row r="8" spans="1:6" ht="36.75" customHeight="1">
      <c r="A8" s="41"/>
      <c r="B8" s="45" t="s">
        <v>121</v>
      </c>
      <c r="C8" s="35"/>
      <c r="D8" s="68"/>
      <c r="E8" s="47"/>
      <c r="F8" s="47"/>
    </row>
    <row r="9" spans="1:6" ht="38.25" customHeight="1">
      <c r="A9" s="41"/>
      <c r="B9" s="45" t="s">
        <v>237</v>
      </c>
      <c r="C9" s="35"/>
      <c r="D9" s="68"/>
      <c r="E9" s="47"/>
      <c r="F9" s="47"/>
    </row>
    <row r="10" spans="1:6" ht="52.5" customHeight="1">
      <c r="A10" s="41"/>
      <c r="B10" s="45" t="s">
        <v>238</v>
      </c>
      <c r="C10" s="35"/>
      <c r="D10" s="68"/>
      <c r="E10" s="47"/>
      <c r="F10" s="47"/>
    </row>
    <row r="11" spans="1:6" ht="37.5" customHeight="1">
      <c r="A11" s="41"/>
      <c r="B11" s="45"/>
      <c r="C11" s="35"/>
      <c r="D11" s="68"/>
      <c r="E11" s="47"/>
      <c r="F11" s="47"/>
    </row>
    <row r="12" spans="1:6" ht="21.75" customHeight="1">
      <c r="A12" s="32">
        <v>2.2000000000000002</v>
      </c>
      <c r="B12" s="58" t="s">
        <v>35</v>
      </c>
      <c r="C12" s="35"/>
      <c r="D12" s="72"/>
      <c r="E12" s="47"/>
      <c r="F12" s="47"/>
    </row>
    <row r="13" spans="1:6" ht="31.5">
      <c r="A13" s="39">
        <v>1</v>
      </c>
      <c r="B13" s="45" t="s">
        <v>270</v>
      </c>
      <c r="C13" s="35" t="s">
        <v>4</v>
      </c>
      <c r="D13" s="72">
        <v>4600</v>
      </c>
      <c r="E13" s="35"/>
      <c r="F13" s="31">
        <f>+ROUND(D13*E13,2)</f>
        <v>0</v>
      </c>
    </row>
    <row r="14" spans="1:6">
      <c r="A14" s="39"/>
      <c r="B14" s="45" t="s">
        <v>655</v>
      </c>
      <c r="C14" s="35"/>
      <c r="D14" s="72"/>
      <c r="E14" s="35"/>
      <c r="F14" s="31"/>
    </row>
    <row r="15" spans="1:6">
      <c r="A15" s="71"/>
      <c r="B15" s="45"/>
      <c r="C15" s="73"/>
      <c r="D15" s="72"/>
      <c r="E15" s="47"/>
      <c r="F15" s="47"/>
    </row>
    <row r="16" spans="1:6" ht="21" customHeight="1">
      <c r="A16" s="32">
        <v>2.2999999999999998</v>
      </c>
      <c r="B16" s="58" t="s">
        <v>15</v>
      </c>
      <c r="C16" s="35"/>
      <c r="D16" s="72"/>
      <c r="E16" s="47"/>
      <c r="F16" s="47"/>
    </row>
    <row r="17" spans="1:7" ht="72.75" customHeight="1">
      <c r="A17" s="41"/>
      <c r="B17" s="74" t="s">
        <v>184</v>
      </c>
      <c r="C17" s="35"/>
      <c r="D17" s="72"/>
      <c r="E17" s="35"/>
      <c r="F17" s="47"/>
    </row>
    <row r="18" spans="1:7" s="26" customFormat="1" ht="15" customHeight="1">
      <c r="A18" s="75">
        <v>1</v>
      </c>
      <c r="B18" s="76" t="s">
        <v>656</v>
      </c>
      <c r="C18" s="77" t="s">
        <v>5</v>
      </c>
      <c r="D18" s="78">
        <v>1307</v>
      </c>
      <c r="E18" s="79"/>
      <c r="F18" s="31">
        <f>+ROUND(D18*E18,2)</f>
        <v>0</v>
      </c>
    </row>
    <row r="19" spans="1:7" s="26" customFormat="1" ht="15" customHeight="1">
      <c r="A19" s="75">
        <v>2</v>
      </c>
      <c r="B19" s="76" t="s">
        <v>657</v>
      </c>
      <c r="C19" s="77" t="s">
        <v>5</v>
      </c>
      <c r="D19" s="78">
        <v>145</v>
      </c>
      <c r="E19" s="79"/>
      <c r="F19" s="31">
        <f>+ROUND(D19*E19,2)</f>
        <v>0</v>
      </c>
    </row>
    <row r="20" spans="1:7" ht="17.25" customHeight="1">
      <c r="A20" s="39"/>
      <c r="B20" s="57"/>
      <c r="C20" s="35"/>
      <c r="D20" s="72"/>
      <c r="E20" s="47"/>
      <c r="F20" s="47"/>
    </row>
    <row r="21" spans="1:7">
      <c r="A21" s="32">
        <v>2.4</v>
      </c>
      <c r="B21" s="58" t="s">
        <v>663</v>
      </c>
      <c r="C21" s="35"/>
      <c r="D21" s="72"/>
      <c r="E21" s="35"/>
      <c r="F21" s="47"/>
    </row>
    <row r="22" spans="1:7" ht="38.25" customHeight="1">
      <c r="A22" s="56">
        <v>1</v>
      </c>
      <c r="B22" s="45" t="s">
        <v>271</v>
      </c>
      <c r="C22" s="35" t="s">
        <v>2</v>
      </c>
      <c r="D22" s="72">
        <v>1</v>
      </c>
      <c r="E22" s="35"/>
      <c r="F22" s="31">
        <f>+ROUND(D22*E22,2)</f>
        <v>0</v>
      </c>
    </row>
    <row r="23" spans="1:7" ht="31.5">
      <c r="A23" s="56">
        <v>2</v>
      </c>
      <c r="B23" s="45" t="s">
        <v>659</v>
      </c>
      <c r="C23" s="35" t="s">
        <v>2</v>
      </c>
      <c r="D23" s="72">
        <v>1</v>
      </c>
      <c r="E23" s="35"/>
      <c r="F23" s="31">
        <f>+ROUND(D23*E23,2)</f>
        <v>0</v>
      </c>
    </row>
    <row r="24" spans="1:7">
      <c r="A24" s="32"/>
      <c r="B24" s="58"/>
      <c r="C24" s="35"/>
      <c r="D24" s="72"/>
      <c r="E24" s="35"/>
      <c r="F24" s="47"/>
    </row>
    <row r="25" spans="1:7">
      <c r="A25" s="56"/>
      <c r="B25" s="92"/>
      <c r="C25" s="35"/>
      <c r="D25" s="72"/>
      <c r="E25" s="35"/>
      <c r="F25" s="31"/>
    </row>
    <row r="26" spans="1:7" ht="9" customHeight="1">
      <c r="A26" s="56"/>
      <c r="B26" s="45"/>
      <c r="C26" s="35"/>
      <c r="D26" s="72"/>
      <c r="E26" s="35"/>
      <c r="F26" s="47"/>
    </row>
    <row r="27" spans="1:7" ht="9" customHeight="1">
      <c r="A27" s="56"/>
      <c r="B27" s="45"/>
      <c r="C27" s="35"/>
      <c r="D27" s="72"/>
      <c r="E27" s="35"/>
      <c r="F27" s="47"/>
    </row>
    <row r="28" spans="1:7" ht="9" customHeight="1">
      <c r="A28" s="56"/>
      <c r="B28" s="45"/>
      <c r="C28" s="35"/>
      <c r="D28" s="72"/>
      <c r="E28" s="35"/>
      <c r="F28" s="47"/>
    </row>
    <row r="29" spans="1:7" ht="21.75" customHeight="1">
      <c r="A29" s="32">
        <v>2.5</v>
      </c>
      <c r="B29" s="80" t="s">
        <v>37</v>
      </c>
      <c r="C29" s="35"/>
      <c r="D29" s="72"/>
      <c r="E29" s="35"/>
      <c r="F29" s="47"/>
      <c r="G29" s="507"/>
    </row>
    <row r="30" spans="1:7" ht="70.5" customHeight="1">
      <c r="A30" s="56">
        <v>1</v>
      </c>
      <c r="B30" s="81" t="s">
        <v>114</v>
      </c>
      <c r="C30" s="35" t="s">
        <v>2</v>
      </c>
      <c r="D30" s="72">
        <v>1</v>
      </c>
      <c r="E30" s="35"/>
      <c r="F30" s="31">
        <f>+ROUND(D30*E30,2)</f>
        <v>0</v>
      </c>
      <c r="G30" s="507"/>
    </row>
    <row r="31" spans="1:7" ht="20.100000000000001" customHeight="1">
      <c r="A31" s="56"/>
      <c r="B31" s="81"/>
      <c r="C31" s="35"/>
      <c r="D31" s="72"/>
      <c r="E31" s="35"/>
      <c r="F31" s="47"/>
      <c r="G31" s="507"/>
    </row>
    <row r="32" spans="1:7" ht="20.100000000000001" customHeight="1">
      <c r="A32" s="56"/>
      <c r="B32" s="81"/>
      <c r="C32" s="35"/>
      <c r="D32" s="72"/>
      <c r="E32" s="35"/>
      <c r="F32" s="47"/>
      <c r="G32" s="507"/>
    </row>
    <row r="33" spans="1:7" ht="20.100000000000001" customHeight="1">
      <c r="A33" s="56"/>
      <c r="B33" s="81"/>
      <c r="C33" s="35"/>
      <c r="D33" s="72"/>
      <c r="E33" s="35"/>
      <c r="F33" s="47"/>
      <c r="G33" s="507"/>
    </row>
    <row r="34" spans="1:7" ht="20.100000000000001" customHeight="1">
      <c r="A34" s="56"/>
      <c r="B34" s="81"/>
      <c r="C34" s="35"/>
      <c r="D34" s="72"/>
      <c r="E34" s="35"/>
      <c r="F34" s="47"/>
      <c r="G34" s="507"/>
    </row>
    <row r="35" spans="1:7" ht="20.100000000000001" customHeight="1">
      <c r="A35" s="56"/>
      <c r="B35" s="81"/>
      <c r="C35" s="35"/>
      <c r="D35" s="72"/>
      <c r="E35" s="35"/>
      <c r="F35" s="47"/>
      <c r="G35" s="507"/>
    </row>
    <row r="36" spans="1:7" ht="20.100000000000001" customHeight="1">
      <c r="A36" s="93"/>
      <c r="B36" s="94"/>
      <c r="C36" s="51"/>
      <c r="D36" s="86"/>
      <c r="E36" s="51"/>
      <c r="F36" s="87"/>
      <c r="G36" s="507"/>
    </row>
    <row r="37" spans="1:7" ht="20.100000000000001" customHeight="1">
      <c r="A37" s="56"/>
      <c r="B37" s="81"/>
      <c r="C37" s="35"/>
      <c r="D37" s="72"/>
      <c r="E37" s="35"/>
      <c r="F37" s="47"/>
      <c r="G37" s="507"/>
    </row>
    <row r="38" spans="1:7" ht="21.75" customHeight="1">
      <c r="A38" s="32">
        <v>2.6</v>
      </c>
      <c r="B38" s="58" t="s">
        <v>16</v>
      </c>
      <c r="C38" s="35"/>
      <c r="D38" s="72"/>
      <c r="E38" s="47"/>
      <c r="F38" s="47"/>
    </row>
    <row r="39" spans="1:7" ht="40.5" customHeight="1">
      <c r="A39" s="41"/>
      <c r="B39" s="82" t="s">
        <v>156</v>
      </c>
      <c r="C39" s="35"/>
      <c r="D39" s="72"/>
      <c r="E39" s="35"/>
      <c r="F39" s="47"/>
    </row>
    <row r="40" spans="1:7" ht="22.5" customHeight="1">
      <c r="A40" s="56"/>
      <c r="B40" s="58" t="s">
        <v>185</v>
      </c>
      <c r="C40" s="35"/>
      <c r="D40" s="72"/>
      <c r="E40" s="35"/>
      <c r="F40" s="47"/>
      <c r="G40" s="84"/>
    </row>
    <row r="41" spans="1:7" ht="21" customHeight="1">
      <c r="A41" s="56">
        <v>1</v>
      </c>
      <c r="B41" s="45" t="s">
        <v>660</v>
      </c>
      <c r="C41" s="35" t="s">
        <v>4</v>
      </c>
      <c r="D41" s="72">
        <v>1336</v>
      </c>
      <c r="E41" s="35"/>
      <c r="F41" s="31">
        <f>+ROUND(D41*E41,2)</f>
        <v>0</v>
      </c>
      <c r="G41" s="84"/>
    </row>
    <row r="42" spans="1:7" ht="21.75" customHeight="1">
      <c r="A42" s="56">
        <v>2</v>
      </c>
      <c r="B42" s="45" t="s">
        <v>661</v>
      </c>
      <c r="C42" s="35" t="s">
        <v>4</v>
      </c>
      <c r="D42" s="72">
        <v>723</v>
      </c>
      <c r="E42" s="35"/>
      <c r="F42" s="31">
        <f>+ROUND(D42*E42,2)</f>
        <v>0</v>
      </c>
      <c r="G42" s="84"/>
    </row>
    <row r="43" spans="1:7" ht="21.75" customHeight="1">
      <c r="A43" s="56">
        <v>3</v>
      </c>
      <c r="B43" s="45" t="s">
        <v>658</v>
      </c>
      <c r="C43" s="35" t="s">
        <v>4</v>
      </c>
      <c r="D43" s="72">
        <v>2586</v>
      </c>
      <c r="E43" s="35"/>
      <c r="F43" s="31">
        <f>+ROUND(D43*E43,2)</f>
        <v>0</v>
      </c>
      <c r="G43" s="84"/>
    </row>
    <row r="44" spans="1:7" ht="36.75" customHeight="1">
      <c r="A44" s="56"/>
      <c r="B44" s="45"/>
      <c r="C44" s="35"/>
      <c r="D44" s="72"/>
      <c r="E44" s="35"/>
      <c r="F44" s="31"/>
    </row>
    <row r="45" spans="1:7">
      <c r="A45" s="32">
        <v>2.7</v>
      </c>
      <c r="B45" s="58" t="s">
        <v>42</v>
      </c>
      <c r="C45" s="35"/>
      <c r="D45" s="72"/>
      <c r="E45" s="47"/>
      <c r="F45" s="47"/>
    </row>
    <row r="46" spans="1:7" ht="42" customHeight="1">
      <c r="A46" s="88"/>
      <c r="B46" s="45" t="s">
        <v>57</v>
      </c>
      <c r="C46" s="35"/>
      <c r="D46" s="72"/>
      <c r="E46" s="35"/>
      <c r="F46" s="47"/>
    </row>
    <row r="47" spans="1:7" ht="56.25" customHeight="1">
      <c r="A47" s="56"/>
      <c r="B47" s="82" t="s">
        <v>105</v>
      </c>
      <c r="C47" s="35"/>
      <c r="D47" s="72"/>
      <c r="E47" s="35"/>
      <c r="F47" s="31"/>
      <c r="G47" s="84"/>
    </row>
    <row r="48" spans="1:7" s="223" customFormat="1" ht="20.100000000000001" customHeight="1">
      <c r="A48" s="221">
        <v>1</v>
      </c>
      <c r="B48" s="45" t="s">
        <v>662</v>
      </c>
      <c r="C48" s="77" t="s">
        <v>4</v>
      </c>
      <c r="D48" s="72">
        <v>1336</v>
      </c>
      <c r="E48" s="77"/>
      <c r="F48" s="222">
        <f>+ROUND(D48*E48,2)</f>
        <v>0</v>
      </c>
    </row>
    <row r="49" spans="1:7" ht="20.100000000000001" customHeight="1">
      <c r="A49" s="56">
        <v>2</v>
      </c>
      <c r="B49" s="45" t="s">
        <v>39</v>
      </c>
      <c r="C49" s="77" t="s">
        <v>4</v>
      </c>
      <c r="D49" s="72">
        <v>280</v>
      </c>
      <c r="E49" s="47"/>
      <c r="F49" s="222">
        <f>+ROUND(D49*E49,2)</f>
        <v>0</v>
      </c>
    </row>
    <row r="50" spans="1:7" ht="20.100000000000001" customHeight="1">
      <c r="A50" s="56">
        <v>3</v>
      </c>
      <c r="B50" s="45" t="s">
        <v>647</v>
      </c>
      <c r="C50" s="77" t="s">
        <v>4</v>
      </c>
      <c r="D50" s="72">
        <v>92</v>
      </c>
      <c r="E50" s="47"/>
      <c r="F50" s="222">
        <f>+ROUND(D50*E50,2)</f>
        <v>0</v>
      </c>
      <c r="G50" s="84"/>
    </row>
    <row r="51" spans="1:7" ht="15.95" customHeight="1">
      <c r="A51" s="88"/>
      <c r="B51" s="82"/>
      <c r="C51" s="35"/>
      <c r="D51" s="72"/>
      <c r="E51" s="35"/>
      <c r="F51" s="47"/>
    </row>
    <row r="52" spans="1:7" ht="15.95" customHeight="1">
      <c r="A52" s="88"/>
      <c r="B52" s="82"/>
      <c r="C52" s="35"/>
      <c r="D52" s="72"/>
      <c r="E52" s="35"/>
      <c r="F52" s="47"/>
    </row>
    <row r="53" spans="1:7" ht="15.95" customHeight="1">
      <c r="A53" s="88"/>
      <c r="B53" s="82"/>
      <c r="C53" s="35"/>
      <c r="D53" s="72"/>
      <c r="E53" s="35"/>
      <c r="F53" s="47"/>
    </row>
    <row r="54" spans="1:7" ht="15.95" customHeight="1">
      <c r="A54" s="88"/>
      <c r="B54" s="82"/>
      <c r="C54" s="35"/>
      <c r="D54" s="72"/>
      <c r="E54" s="35"/>
      <c r="F54" s="47"/>
    </row>
    <row r="55" spans="1:7" ht="15.95" customHeight="1">
      <c r="A55" s="88"/>
      <c r="B55" s="82"/>
      <c r="C55" s="35"/>
      <c r="D55" s="72"/>
      <c r="E55" s="35"/>
      <c r="F55" s="47"/>
    </row>
    <row r="56" spans="1:7" ht="15.95" customHeight="1">
      <c r="A56" s="88"/>
      <c r="B56" s="82"/>
      <c r="C56" s="35"/>
      <c r="D56" s="72"/>
      <c r="E56" s="35"/>
      <c r="F56" s="47"/>
    </row>
    <row r="57" spans="1:7" ht="15.95" customHeight="1">
      <c r="A57" s="88"/>
      <c r="B57" s="82"/>
      <c r="C57" s="35"/>
      <c r="D57" s="72"/>
      <c r="E57" s="35"/>
      <c r="F57" s="47"/>
    </row>
    <row r="58" spans="1:7" ht="15.95" customHeight="1">
      <c r="A58" s="88"/>
      <c r="B58" s="82"/>
      <c r="C58" s="35"/>
      <c r="D58" s="72"/>
      <c r="E58" s="35"/>
      <c r="F58" s="47"/>
    </row>
    <row r="59" spans="1:7" ht="15.95" customHeight="1">
      <c r="A59" s="88"/>
      <c r="B59" s="82"/>
      <c r="C59" s="35"/>
      <c r="D59" s="72"/>
      <c r="E59" s="35"/>
      <c r="F59" s="47"/>
    </row>
    <row r="60" spans="1:7" ht="15.95" customHeight="1">
      <c r="A60" s="88"/>
      <c r="B60" s="82"/>
      <c r="C60" s="35"/>
      <c r="D60" s="72"/>
      <c r="E60" s="35"/>
      <c r="F60" s="47"/>
    </row>
    <row r="61" spans="1:7" ht="15.95" customHeight="1">
      <c r="A61" s="88"/>
      <c r="B61" s="82"/>
      <c r="C61" s="35"/>
      <c r="D61" s="72"/>
      <c r="E61" s="35"/>
      <c r="F61" s="47"/>
    </row>
    <row r="62" spans="1:7" ht="15.95" customHeight="1">
      <c r="A62" s="88"/>
      <c r="B62" s="82"/>
      <c r="C62" s="35"/>
      <c r="D62" s="72"/>
      <c r="E62" s="35"/>
      <c r="F62" s="47"/>
    </row>
    <row r="63" spans="1:7" ht="15.95" customHeight="1">
      <c r="A63" s="88"/>
      <c r="B63" s="82"/>
      <c r="C63" s="35"/>
      <c r="D63" s="72"/>
      <c r="E63" s="35"/>
      <c r="F63" s="47"/>
    </row>
    <row r="64" spans="1:7" ht="15.95" customHeight="1">
      <c r="A64" s="88"/>
      <c r="B64" s="82"/>
      <c r="C64" s="35"/>
      <c r="D64" s="72"/>
      <c r="E64" s="35"/>
      <c r="F64" s="47"/>
    </row>
    <row r="65" spans="1:6" ht="15.95" customHeight="1">
      <c r="A65" s="88"/>
      <c r="B65" s="82"/>
      <c r="C65" s="35"/>
      <c r="D65" s="72"/>
      <c r="E65" s="35"/>
      <c r="F65" s="47"/>
    </row>
    <row r="66" spans="1:6" ht="15.95" customHeight="1">
      <c r="A66" s="88"/>
      <c r="B66" s="82"/>
      <c r="C66" s="35"/>
      <c r="D66" s="72"/>
      <c r="E66" s="35"/>
      <c r="F66" s="47"/>
    </row>
    <row r="67" spans="1:6" ht="15.95" customHeight="1">
      <c r="A67" s="88"/>
      <c r="B67" s="82"/>
      <c r="C67" s="35"/>
      <c r="D67" s="72"/>
      <c r="E67" s="35"/>
      <c r="F67" s="47"/>
    </row>
    <row r="68" spans="1:6" ht="15.95" customHeight="1">
      <c r="A68" s="88"/>
      <c r="B68" s="82"/>
      <c r="C68" s="35"/>
      <c r="D68" s="72"/>
      <c r="E68" s="35"/>
      <c r="F68" s="47"/>
    </row>
    <row r="69" spans="1:6" ht="15.95" customHeight="1">
      <c r="A69" s="88"/>
      <c r="B69" s="82"/>
      <c r="C69" s="35"/>
      <c r="D69" s="72"/>
      <c r="E69" s="35"/>
      <c r="F69" s="47"/>
    </row>
    <row r="70" spans="1:6" ht="15.95" customHeight="1">
      <c r="A70" s="88"/>
      <c r="B70" s="82"/>
      <c r="C70" s="35"/>
      <c r="D70" s="72"/>
      <c r="E70" s="35"/>
      <c r="F70" s="47"/>
    </row>
    <row r="71" spans="1:6" ht="15.95" customHeight="1">
      <c r="A71" s="88"/>
      <c r="B71" s="82"/>
      <c r="C71" s="35"/>
      <c r="D71" s="72"/>
      <c r="E71" s="35"/>
      <c r="F71" s="47"/>
    </row>
    <row r="72" spans="1:6" ht="15.95" customHeight="1">
      <c r="A72" s="88"/>
      <c r="B72" s="82"/>
      <c r="C72" s="35"/>
      <c r="D72" s="72"/>
      <c r="E72" s="35"/>
      <c r="F72" s="47"/>
    </row>
    <row r="73" spans="1:6" ht="15.95" customHeight="1">
      <c r="A73" s="88"/>
      <c r="B73" s="82"/>
      <c r="C73" s="35"/>
      <c r="D73" s="72"/>
      <c r="E73" s="35"/>
      <c r="F73" s="47"/>
    </row>
    <row r="74" spans="1:6" ht="15.95" customHeight="1">
      <c r="A74" s="88"/>
      <c r="B74" s="82"/>
      <c r="C74" s="35"/>
      <c r="D74" s="72"/>
      <c r="E74" s="35"/>
      <c r="F74" s="47"/>
    </row>
    <row r="75" spans="1:6" ht="15.95" customHeight="1">
      <c r="A75" s="88"/>
      <c r="B75" s="82"/>
      <c r="C75" s="35"/>
      <c r="D75" s="72"/>
      <c r="E75" s="35"/>
      <c r="F75" s="47"/>
    </row>
    <row r="76" spans="1:6" ht="15.95" customHeight="1">
      <c r="A76" s="88"/>
      <c r="B76" s="82"/>
      <c r="C76" s="35"/>
      <c r="D76" s="72"/>
      <c r="E76" s="35"/>
      <c r="F76" s="47"/>
    </row>
    <row r="77" spans="1:6" ht="15.95" customHeight="1">
      <c r="A77" s="88"/>
      <c r="B77" s="82"/>
      <c r="C77" s="35"/>
      <c r="D77" s="72"/>
      <c r="E77" s="35"/>
      <c r="F77" s="47"/>
    </row>
    <row r="78" spans="1:6" ht="15.95" customHeight="1">
      <c r="A78" s="88"/>
      <c r="B78" s="82"/>
      <c r="C78" s="35"/>
      <c r="D78" s="72"/>
      <c r="E78" s="35"/>
      <c r="F78" s="47"/>
    </row>
    <row r="79" spans="1:6" ht="15.95" customHeight="1">
      <c r="A79" s="88"/>
      <c r="B79" s="82"/>
      <c r="C79" s="35"/>
      <c r="D79" s="72"/>
      <c r="E79" s="35"/>
      <c r="F79" s="47"/>
    </row>
    <row r="80" spans="1:6" ht="15.95" customHeight="1">
      <c r="A80" s="88"/>
      <c r="B80" s="82"/>
      <c r="C80" s="35"/>
      <c r="D80" s="72"/>
      <c r="E80" s="35"/>
      <c r="F80" s="47"/>
    </row>
    <row r="81" spans="1:6" ht="15.95" customHeight="1">
      <c r="A81" s="88"/>
      <c r="B81" s="89"/>
      <c r="C81" s="35"/>
      <c r="D81" s="72"/>
      <c r="E81" s="35"/>
      <c r="F81" s="47"/>
    </row>
    <row r="82" spans="1:6" ht="15.95" customHeight="1">
      <c r="A82" s="88"/>
      <c r="B82" s="82"/>
      <c r="C82" s="35"/>
      <c r="D82" s="72"/>
      <c r="E82" s="35"/>
      <c r="F82" s="47"/>
    </row>
    <row r="83" spans="1:6" s="64" customFormat="1" ht="24.75" customHeight="1">
      <c r="A83" s="59"/>
      <c r="B83" s="60" t="s">
        <v>122</v>
      </c>
      <c r="C83" s="61"/>
      <c r="D83" s="90"/>
      <c r="E83" s="62"/>
      <c r="F83" s="62">
        <f>SUM(F3:F82)</f>
        <v>0</v>
      </c>
    </row>
  </sheetData>
  <autoFilter ref="A1:H83" xr:uid="{00000000-0009-0000-0000-000004000000}"/>
  <mergeCells count="1">
    <mergeCell ref="G29:G37"/>
  </mergeCells>
  <pageMargins left="0.8" right="0.5" top="0.75" bottom="0.75" header="0.4" footer="0.5"/>
  <pageSetup paperSize="9" scale="80" orientation="portrait" r:id="rId1"/>
  <headerFooter alignWithMargins="0">
    <oddHeader>&amp;L&amp;"Garamond,Bold"&amp;12Addu Court Complex
Maldives&amp;C&amp;"Times New Roman,Bold"&amp;11Bill of Quantities</oddHeader>
    <oddFooter>&amp;C&amp;"Garamond,Bold"Bill No 2 -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I227"/>
  <sheetViews>
    <sheetView view="pageBreakPreview" zoomScaleNormal="120" zoomScaleSheetLayoutView="100" workbookViewId="0">
      <pane xSplit="1" ySplit="1" topLeftCell="B50" activePane="bottomRight" state="frozen"/>
      <selection activeCell="B33" sqref="B33"/>
      <selection pane="topRight" activeCell="B33" sqref="B33"/>
      <selection pane="bottomLeft" activeCell="B33" sqref="B33"/>
      <selection pane="bottomRight" activeCell="F217" sqref="F217"/>
    </sheetView>
  </sheetViews>
  <sheetFormatPr defaultRowHeight="15.75"/>
  <cols>
    <col min="1" max="1" width="7.85546875" style="65" customWidth="1"/>
    <col min="2" max="2" width="56.140625" style="66" customWidth="1"/>
    <col min="3" max="3" width="6.42578125" style="67" customWidth="1"/>
    <col min="4" max="4" width="10.28515625" style="67" customWidth="1"/>
    <col min="5" max="5" width="13.7109375" style="24" customWidth="1"/>
    <col min="6" max="6" width="17" style="24" customWidth="1"/>
    <col min="7" max="7" width="26.5703125" style="24" hidden="1" customWidth="1"/>
    <col min="8" max="8" width="21.28515625" style="84" customWidth="1"/>
    <col min="9" max="9" width="12.5703125" style="24" customWidth="1"/>
    <col min="10" max="16384" width="9.140625" style="24"/>
  </cols>
  <sheetData>
    <row r="1" spans="1:8" s="11" customFormat="1" ht="22.5" customHeight="1">
      <c r="A1" s="10" t="s">
        <v>2</v>
      </c>
      <c r="B1" s="10" t="s">
        <v>0</v>
      </c>
      <c r="C1" s="10" t="s">
        <v>1</v>
      </c>
      <c r="D1" s="10" t="s">
        <v>3</v>
      </c>
      <c r="E1" s="22" t="s">
        <v>447</v>
      </c>
      <c r="F1" s="10" t="s">
        <v>448</v>
      </c>
      <c r="H1" s="234"/>
    </row>
    <row r="2" spans="1:8" s="11" customFormat="1" ht="22.5" customHeight="1">
      <c r="A2" s="334"/>
      <c r="B2" s="335"/>
      <c r="C2" s="335"/>
      <c r="D2" s="335"/>
      <c r="E2" s="338"/>
      <c r="F2" s="253"/>
      <c r="H2" s="234"/>
    </row>
    <row r="3" spans="1:8">
      <c r="A3" s="32"/>
      <c r="B3" s="33" t="s">
        <v>124</v>
      </c>
      <c r="C3" s="34"/>
      <c r="D3" s="34"/>
      <c r="E3" s="35"/>
      <c r="F3" s="95"/>
    </row>
    <row r="4" spans="1:8">
      <c r="A4" s="32"/>
      <c r="B4" s="36" t="s">
        <v>91</v>
      </c>
      <c r="C4" s="34"/>
      <c r="D4" s="34"/>
      <c r="E4" s="35"/>
      <c r="F4" s="95"/>
    </row>
    <row r="5" spans="1:8">
      <c r="A5" s="32"/>
      <c r="B5" s="36"/>
      <c r="C5" s="34"/>
      <c r="D5" s="34"/>
      <c r="E5" s="35"/>
      <c r="F5" s="95"/>
    </row>
    <row r="6" spans="1:8">
      <c r="A6" s="32">
        <v>3</v>
      </c>
      <c r="B6" s="58" t="s">
        <v>10</v>
      </c>
      <c r="C6" s="35"/>
      <c r="D6" s="35"/>
      <c r="E6" s="35"/>
      <c r="F6" s="95"/>
    </row>
    <row r="7" spans="1:8" ht="63" customHeight="1">
      <c r="A7" s="32"/>
      <c r="B7" s="45" t="s">
        <v>64</v>
      </c>
      <c r="C7" s="35"/>
      <c r="D7" s="35"/>
      <c r="E7" s="35"/>
      <c r="F7" s="95"/>
    </row>
    <row r="8" spans="1:8" ht="66.75" customHeight="1">
      <c r="A8" s="41"/>
      <c r="B8" s="82" t="s">
        <v>89</v>
      </c>
      <c r="C8" s="35"/>
      <c r="D8" s="35"/>
      <c r="E8" s="35"/>
      <c r="F8" s="95"/>
    </row>
    <row r="9" spans="1:8" ht="38.25" customHeight="1">
      <c r="A9" s="41"/>
      <c r="B9" s="82" t="s">
        <v>198</v>
      </c>
      <c r="C9" s="35"/>
      <c r="D9" s="35"/>
      <c r="E9" s="35"/>
      <c r="F9" s="95"/>
    </row>
    <row r="10" spans="1:8" ht="54" customHeight="1">
      <c r="A10" s="41"/>
      <c r="B10" s="45" t="s">
        <v>113</v>
      </c>
      <c r="C10" s="96"/>
      <c r="D10" s="96"/>
      <c r="E10" s="35"/>
      <c r="F10" s="95"/>
    </row>
    <row r="11" spans="1:8" ht="51.75" customHeight="1">
      <c r="A11" s="41"/>
      <c r="B11" s="45" t="s">
        <v>182</v>
      </c>
      <c r="C11" s="96"/>
      <c r="D11" s="96"/>
      <c r="E11" s="35"/>
      <c r="F11" s="95"/>
    </row>
    <row r="12" spans="1:8" ht="58.5" customHeight="1">
      <c r="A12" s="41"/>
      <c r="B12" s="45" t="s">
        <v>157</v>
      </c>
      <c r="C12" s="96"/>
      <c r="D12" s="96"/>
      <c r="E12" s="35"/>
      <c r="F12" s="95"/>
    </row>
    <row r="13" spans="1:8" ht="36" customHeight="1">
      <c r="A13" s="41"/>
      <c r="B13" s="45" t="s">
        <v>239</v>
      </c>
      <c r="C13" s="96"/>
      <c r="D13" s="96"/>
      <c r="E13" s="35"/>
      <c r="F13" s="95"/>
    </row>
    <row r="14" spans="1:8" ht="51.75" customHeight="1">
      <c r="A14" s="41"/>
      <c r="B14" s="45" t="s">
        <v>240</v>
      </c>
      <c r="C14" s="96"/>
      <c r="D14" s="96"/>
      <c r="E14" s="35"/>
      <c r="F14" s="95"/>
    </row>
    <row r="15" spans="1:8">
      <c r="A15" s="41"/>
      <c r="B15" s="82"/>
      <c r="C15" s="96"/>
      <c r="D15" s="96"/>
      <c r="E15" s="35"/>
      <c r="F15" s="95"/>
    </row>
    <row r="16" spans="1:8">
      <c r="A16" s="39">
        <v>1</v>
      </c>
      <c r="B16" s="97" t="s">
        <v>138</v>
      </c>
      <c r="C16" s="35" t="s">
        <v>2</v>
      </c>
      <c r="D16" s="35">
        <v>1</v>
      </c>
      <c r="E16" s="35"/>
      <c r="F16" s="31">
        <f>+ROUND(D16*E16,2)</f>
        <v>0</v>
      </c>
    </row>
    <row r="17" spans="1:8">
      <c r="A17" s="41"/>
      <c r="B17" s="45"/>
      <c r="C17" s="35"/>
      <c r="D17" s="35"/>
      <c r="E17" s="35"/>
      <c r="F17" s="31"/>
    </row>
    <row r="18" spans="1:8">
      <c r="A18" s="32">
        <v>3.1</v>
      </c>
      <c r="B18" s="58" t="s">
        <v>60</v>
      </c>
      <c r="C18" s="35"/>
      <c r="D18" s="35"/>
      <c r="E18" s="35"/>
      <c r="F18" s="31"/>
    </row>
    <row r="19" spans="1:8">
      <c r="A19" s="41"/>
      <c r="B19" s="45"/>
      <c r="C19" s="35"/>
      <c r="D19" s="35"/>
      <c r="E19" s="35"/>
      <c r="F19" s="31"/>
    </row>
    <row r="20" spans="1:8">
      <c r="A20" s="32" t="s">
        <v>61</v>
      </c>
      <c r="B20" s="98" t="s">
        <v>186</v>
      </c>
      <c r="C20" s="99"/>
      <c r="D20" s="99"/>
      <c r="E20" s="35"/>
      <c r="F20" s="31"/>
      <c r="G20" s="100"/>
    </row>
    <row r="21" spans="1:8" s="258" customFormat="1">
      <c r="A21" s="257">
        <v>1</v>
      </c>
      <c r="B21" s="182" t="s">
        <v>648</v>
      </c>
      <c r="C21" s="204" t="s">
        <v>379</v>
      </c>
      <c r="D21" s="204">
        <v>1045</v>
      </c>
      <c r="E21" s="204"/>
      <c r="F21" s="205">
        <f>+ROUND(D21*E21,2)</f>
        <v>0</v>
      </c>
      <c r="G21" s="203"/>
    </row>
    <row r="22" spans="1:8" s="101" customFormat="1">
      <c r="A22" s="39"/>
      <c r="B22" s="45"/>
      <c r="C22" s="35"/>
      <c r="D22" s="35"/>
      <c r="E22" s="35"/>
      <c r="F22" s="31"/>
      <c r="G22" s="100"/>
      <c r="H22" s="84"/>
    </row>
    <row r="23" spans="1:8">
      <c r="A23" s="32"/>
      <c r="B23" s="37" t="s">
        <v>17</v>
      </c>
      <c r="C23" s="35"/>
      <c r="D23" s="35"/>
      <c r="E23" s="47"/>
      <c r="F23" s="31"/>
    </row>
    <row r="24" spans="1:8">
      <c r="A24" s="41" t="s">
        <v>6</v>
      </c>
      <c r="B24" s="82" t="s">
        <v>7</v>
      </c>
      <c r="C24" s="35"/>
      <c r="D24" s="35"/>
      <c r="E24" s="47"/>
      <c r="F24" s="31"/>
    </row>
    <row r="25" spans="1:8">
      <c r="A25" s="32"/>
      <c r="B25" s="37"/>
      <c r="C25" s="35"/>
      <c r="D25" s="35"/>
      <c r="E25" s="47"/>
      <c r="F25" s="31"/>
    </row>
    <row r="26" spans="1:8">
      <c r="A26" s="32" t="s">
        <v>652</v>
      </c>
      <c r="B26" s="37" t="s">
        <v>598</v>
      </c>
      <c r="C26" s="35"/>
      <c r="D26" s="35"/>
      <c r="E26" s="47"/>
      <c r="F26" s="31"/>
    </row>
    <row r="27" spans="1:8">
      <c r="A27" s="32"/>
      <c r="B27" s="37"/>
      <c r="C27" s="35"/>
      <c r="D27" s="35"/>
      <c r="E27" s="47"/>
      <c r="F27" s="31"/>
    </row>
    <row r="28" spans="1:8">
      <c r="A28" s="56">
        <v>1</v>
      </c>
      <c r="B28" s="42" t="s">
        <v>601</v>
      </c>
      <c r="C28" s="35" t="s">
        <v>5</v>
      </c>
      <c r="D28" s="35">
        <v>479</v>
      </c>
      <c r="E28" s="35"/>
      <c r="F28" s="31">
        <f t="shared" ref="F28:F31" si="0">+ROUND(D28*E28,2)</f>
        <v>0</v>
      </c>
    </row>
    <row r="29" spans="1:8" ht="17.100000000000001" customHeight="1">
      <c r="A29" s="56">
        <v>2</v>
      </c>
      <c r="B29" s="42" t="s">
        <v>39</v>
      </c>
      <c r="C29" s="35" t="s">
        <v>5</v>
      </c>
      <c r="D29" s="35">
        <v>27</v>
      </c>
      <c r="E29" s="35"/>
      <c r="F29" s="31">
        <f t="shared" si="0"/>
        <v>0</v>
      </c>
      <c r="H29" s="24"/>
    </row>
    <row r="30" spans="1:8" ht="17.100000000000001" customHeight="1">
      <c r="A30" s="56">
        <v>3</v>
      </c>
      <c r="B30" s="42" t="s">
        <v>599</v>
      </c>
      <c r="C30" s="35" t="s">
        <v>5</v>
      </c>
      <c r="D30" s="35">
        <v>12</v>
      </c>
      <c r="E30" s="35"/>
      <c r="F30" s="31">
        <f t="shared" si="0"/>
        <v>0</v>
      </c>
    </row>
    <row r="31" spans="1:8" ht="17.100000000000001" customHeight="1">
      <c r="A31" s="56">
        <v>4</v>
      </c>
      <c r="B31" s="42" t="s">
        <v>600</v>
      </c>
      <c r="C31" s="35" t="s">
        <v>5</v>
      </c>
      <c r="D31" s="35">
        <v>5</v>
      </c>
      <c r="E31" s="35"/>
      <c r="F31" s="31">
        <f t="shared" si="0"/>
        <v>0</v>
      </c>
    </row>
    <row r="32" spans="1:8" ht="17.100000000000001" customHeight="1">
      <c r="A32" s="56">
        <v>5</v>
      </c>
      <c r="B32" s="42" t="s">
        <v>651</v>
      </c>
      <c r="C32" s="35" t="s">
        <v>5</v>
      </c>
      <c r="D32" s="35">
        <v>258</v>
      </c>
      <c r="E32" s="35"/>
      <c r="F32" s="31">
        <f t="shared" ref="F32" si="1">+ROUND(D32*E32,2)</f>
        <v>0</v>
      </c>
    </row>
    <row r="33" spans="1:8" ht="17.100000000000001" customHeight="1">
      <c r="A33" s="56">
        <v>6</v>
      </c>
      <c r="B33" s="42" t="s">
        <v>650</v>
      </c>
      <c r="C33" s="35" t="s">
        <v>5</v>
      </c>
      <c r="D33" s="35">
        <v>145</v>
      </c>
      <c r="E33" s="35"/>
      <c r="F33" s="31">
        <f t="shared" ref="F33" si="2">+ROUND(D33*E33,2)</f>
        <v>0</v>
      </c>
    </row>
    <row r="34" spans="1:8" ht="17.100000000000001" customHeight="1">
      <c r="A34" s="56"/>
      <c r="B34" s="42"/>
      <c r="C34" s="35"/>
      <c r="D34" s="35"/>
      <c r="E34" s="35"/>
      <c r="F34" s="31"/>
    </row>
    <row r="35" spans="1:8" ht="17.100000000000001" customHeight="1">
      <c r="A35" s="56"/>
      <c r="B35" s="42"/>
      <c r="C35" s="35"/>
      <c r="D35" s="35"/>
      <c r="E35" s="35"/>
      <c r="F35" s="31"/>
    </row>
    <row r="36" spans="1:8" ht="17.100000000000001" customHeight="1">
      <c r="A36" s="56"/>
      <c r="B36" s="42"/>
      <c r="C36" s="35"/>
      <c r="D36" s="35"/>
      <c r="E36" s="35"/>
      <c r="F36" s="31"/>
    </row>
    <row r="37" spans="1:8" ht="17.100000000000001" customHeight="1">
      <c r="A37" s="56"/>
      <c r="B37" s="42"/>
      <c r="C37" s="35"/>
      <c r="D37" s="35"/>
      <c r="E37" s="35"/>
      <c r="F37" s="31"/>
    </row>
    <row r="38" spans="1:8" ht="17.100000000000001" customHeight="1">
      <c r="A38" s="56"/>
      <c r="B38" s="42"/>
      <c r="C38" s="35"/>
      <c r="D38" s="35"/>
      <c r="E38" s="35"/>
      <c r="F38" s="31"/>
    </row>
    <row r="39" spans="1:8" ht="17.100000000000001" customHeight="1">
      <c r="A39" s="93"/>
      <c r="B39" s="357"/>
      <c r="C39" s="51"/>
      <c r="D39" s="51"/>
      <c r="E39" s="51"/>
      <c r="F39" s="52"/>
    </row>
    <row r="40" spans="1:8" ht="17.100000000000001" customHeight="1">
      <c r="A40" s="56"/>
      <c r="B40" s="42"/>
      <c r="C40" s="35"/>
      <c r="D40" s="35"/>
      <c r="E40" s="35"/>
      <c r="F40" s="31"/>
    </row>
    <row r="41" spans="1:8">
      <c r="A41" s="32" t="s">
        <v>126</v>
      </c>
      <c r="B41" s="37" t="s">
        <v>125</v>
      </c>
      <c r="C41" s="35"/>
      <c r="D41" s="35"/>
      <c r="E41" s="35"/>
      <c r="F41" s="31"/>
    </row>
    <row r="42" spans="1:8">
      <c r="A42" s="32"/>
      <c r="B42" s="37"/>
      <c r="C42" s="35"/>
      <c r="D42" s="35"/>
      <c r="E42" s="35"/>
      <c r="F42" s="31"/>
    </row>
    <row r="43" spans="1:8" ht="17.100000000000001" customHeight="1">
      <c r="A43" s="56">
        <v>1</v>
      </c>
      <c r="B43" s="42" t="s">
        <v>39</v>
      </c>
      <c r="C43" s="35" t="s">
        <v>5</v>
      </c>
      <c r="D43" s="35">
        <v>133</v>
      </c>
      <c r="E43" s="35"/>
      <c r="F43" s="31">
        <f t="shared" ref="F43" si="3">+ROUND(D43*E43,2)</f>
        <v>0</v>
      </c>
      <c r="H43" s="24"/>
    </row>
    <row r="44" spans="1:8" ht="17.100000000000001" customHeight="1">
      <c r="A44" s="56">
        <v>2</v>
      </c>
      <c r="B44" s="42" t="s">
        <v>282</v>
      </c>
      <c r="C44" s="35" t="s">
        <v>5</v>
      </c>
      <c r="D44" s="35">
        <v>15.75</v>
      </c>
      <c r="E44" s="35"/>
      <c r="F44" s="31">
        <f t="shared" ref="F44:F47" si="4">+ROUND(D44*E44,2)</f>
        <v>0</v>
      </c>
    </row>
    <row r="45" spans="1:8" ht="17.100000000000001" customHeight="1">
      <c r="A45" s="56">
        <v>3</v>
      </c>
      <c r="B45" s="42" t="s">
        <v>38</v>
      </c>
      <c r="C45" s="35" t="s">
        <v>5</v>
      </c>
      <c r="D45" s="35">
        <v>23</v>
      </c>
      <c r="E45" s="35"/>
      <c r="F45" s="31">
        <f t="shared" si="4"/>
        <v>0</v>
      </c>
    </row>
    <row r="46" spans="1:8" ht="17.100000000000001" customHeight="1">
      <c r="A46" s="56">
        <v>4</v>
      </c>
      <c r="B46" s="42" t="s">
        <v>40</v>
      </c>
      <c r="C46" s="35" t="s">
        <v>5</v>
      </c>
      <c r="D46" s="35">
        <v>400</v>
      </c>
      <c r="E46" s="35"/>
      <c r="F46" s="31">
        <f t="shared" si="4"/>
        <v>0</v>
      </c>
    </row>
    <row r="47" spans="1:8" ht="17.100000000000001" customHeight="1">
      <c r="A47" s="56">
        <v>5</v>
      </c>
      <c r="B47" s="42" t="s">
        <v>603</v>
      </c>
      <c r="C47" s="35" t="s">
        <v>5</v>
      </c>
      <c r="D47" s="35">
        <v>179</v>
      </c>
      <c r="E47" s="35"/>
      <c r="F47" s="31">
        <f t="shared" si="4"/>
        <v>0</v>
      </c>
    </row>
    <row r="48" spans="1:8" ht="17.100000000000001" customHeight="1">
      <c r="A48" s="56">
        <v>6</v>
      </c>
      <c r="B48" s="42" t="s">
        <v>647</v>
      </c>
      <c r="C48" s="35" t="s">
        <v>5</v>
      </c>
      <c r="D48" s="35">
        <v>14</v>
      </c>
      <c r="E48" s="35"/>
      <c r="F48" s="31">
        <f t="shared" ref="F48" si="5">+ROUND(D48*E48,2)</f>
        <v>0</v>
      </c>
    </row>
    <row r="49" spans="1:8" ht="17.100000000000001" customHeight="1">
      <c r="A49" s="56"/>
      <c r="B49" s="42"/>
      <c r="C49" s="35"/>
      <c r="D49" s="35"/>
      <c r="E49" s="35"/>
      <c r="F49" s="31"/>
    </row>
    <row r="50" spans="1:8">
      <c r="A50" s="56"/>
      <c r="B50" s="42"/>
      <c r="C50" s="35"/>
      <c r="D50" s="35"/>
      <c r="E50" s="35"/>
      <c r="F50" s="31"/>
    </row>
    <row r="51" spans="1:8">
      <c r="A51" s="32" t="s">
        <v>127</v>
      </c>
      <c r="B51" s="37" t="s">
        <v>41</v>
      </c>
      <c r="C51" s="35"/>
      <c r="D51" s="35"/>
      <c r="E51" s="35"/>
      <c r="F51" s="31"/>
    </row>
    <row r="52" spans="1:8">
      <c r="A52" s="32"/>
      <c r="B52" s="37"/>
      <c r="C52" s="35"/>
      <c r="D52" s="35"/>
      <c r="E52" s="35"/>
      <c r="F52" s="31"/>
    </row>
    <row r="53" spans="1:8" ht="17.100000000000001" customHeight="1">
      <c r="A53" s="56">
        <v>1</v>
      </c>
      <c r="B53" s="42" t="s">
        <v>39</v>
      </c>
      <c r="C53" s="35" t="s">
        <v>5</v>
      </c>
      <c r="D53" s="35">
        <v>133</v>
      </c>
      <c r="E53" s="35"/>
      <c r="F53" s="31">
        <f t="shared" ref="F53:F55" si="6">+ROUND(D53*E53,2)</f>
        <v>0</v>
      </c>
      <c r="H53" s="24"/>
    </row>
    <row r="54" spans="1:8" ht="17.100000000000001" customHeight="1">
      <c r="A54" s="56">
        <v>2</v>
      </c>
      <c r="B54" s="42" t="s">
        <v>282</v>
      </c>
      <c r="C54" s="35" t="s">
        <v>5</v>
      </c>
      <c r="D54" s="35">
        <v>15.75</v>
      </c>
      <c r="E54" s="35"/>
      <c r="F54" s="31">
        <f t="shared" si="6"/>
        <v>0</v>
      </c>
    </row>
    <row r="55" spans="1:8" ht="17.100000000000001" customHeight="1">
      <c r="A55" s="56">
        <v>3</v>
      </c>
      <c r="B55" s="42" t="s">
        <v>38</v>
      </c>
      <c r="C55" s="35" t="s">
        <v>5</v>
      </c>
      <c r="D55" s="35">
        <v>23</v>
      </c>
      <c r="E55" s="35"/>
      <c r="F55" s="31">
        <f t="shared" si="6"/>
        <v>0</v>
      </c>
    </row>
    <row r="56" spans="1:8" ht="17.100000000000001" customHeight="1">
      <c r="A56" s="56">
        <v>4</v>
      </c>
      <c r="B56" s="42" t="s">
        <v>40</v>
      </c>
      <c r="C56" s="35" t="s">
        <v>5</v>
      </c>
      <c r="D56" s="35">
        <v>345</v>
      </c>
      <c r="E56" s="35"/>
      <c r="F56" s="31">
        <f t="shared" ref="F56:F57" si="7">+ROUND(D56*E56,2)</f>
        <v>0</v>
      </c>
    </row>
    <row r="57" spans="1:8" ht="17.100000000000001" customHeight="1">
      <c r="A57" s="56">
        <v>5</v>
      </c>
      <c r="B57" s="42" t="s">
        <v>603</v>
      </c>
      <c r="C57" s="35" t="s">
        <v>5</v>
      </c>
      <c r="D57" s="35">
        <v>170</v>
      </c>
      <c r="E57" s="35"/>
      <c r="F57" s="31">
        <f t="shared" si="7"/>
        <v>0</v>
      </c>
    </row>
    <row r="58" spans="1:8" ht="17.100000000000001" customHeight="1">
      <c r="A58" s="56"/>
      <c r="B58" s="42"/>
      <c r="C58" s="35"/>
      <c r="D58" s="35"/>
      <c r="E58" s="35"/>
      <c r="F58" s="31"/>
    </row>
    <row r="59" spans="1:8">
      <c r="A59" s="88"/>
      <c r="B59" s="42"/>
      <c r="C59" s="35"/>
      <c r="D59" s="35"/>
      <c r="E59" s="35"/>
      <c r="F59" s="31"/>
    </row>
    <row r="60" spans="1:8">
      <c r="A60" s="32" t="s">
        <v>128</v>
      </c>
      <c r="B60" s="37" t="s">
        <v>446</v>
      </c>
      <c r="C60" s="35"/>
      <c r="D60" s="35"/>
      <c r="E60" s="35"/>
      <c r="F60" s="31"/>
    </row>
    <row r="61" spans="1:8">
      <c r="A61" s="32"/>
      <c r="B61" s="37"/>
      <c r="C61" s="35"/>
      <c r="D61" s="35"/>
      <c r="E61" s="35"/>
      <c r="F61" s="31"/>
    </row>
    <row r="62" spans="1:8" ht="17.100000000000001" customHeight="1">
      <c r="A62" s="56">
        <v>1</v>
      </c>
      <c r="B62" s="42" t="s">
        <v>39</v>
      </c>
      <c r="C62" s="35" t="s">
        <v>5</v>
      </c>
      <c r="D62" s="35">
        <v>107</v>
      </c>
      <c r="E62" s="35"/>
      <c r="F62" s="31">
        <f t="shared" ref="F62:F63" si="8">+ROUND(D62*E62,2)</f>
        <v>0</v>
      </c>
      <c r="H62" s="24"/>
    </row>
    <row r="63" spans="1:8" ht="17.100000000000001" customHeight="1">
      <c r="A63" s="56">
        <v>2</v>
      </c>
      <c r="B63" s="42" t="s">
        <v>38</v>
      </c>
      <c r="C63" s="35" t="s">
        <v>5</v>
      </c>
      <c r="D63" s="35">
        <v>23</v>
      </c>
      <c r="E63" s="35"/>
      <c r="F63" s="31">
        <f t="shared" si="8"/>
        <v>0</v>
      </c>
    </row>
    <row r="64" spans="1:8" ht="17.100000000000001" customHeight="1">
      <c r="A64" s="56">
        <v>3</v>
      </c>
      <c r="B64" s="42" t="s">
        <v>40</v>
      </c>
      <c r="C64" s="35" t="s">
        <v>5</v>
      </c>
      <c r="D64" s="35">
        <v>230</v>
      </c>
      <c r="E64" s="35"/>
      <c r="F64" s="31">
        <f t="shared" ref="F64" si="9">+ROUND(D64*E64,2)</f>
        <v>0</v>
      </c>
    </row>
    <row r="65" spans="1:8" ht="17.100000000000001" customHeight="1">
      <c r="A65" s="56">
        <v>4</v>
      </c>
      <c r="B65" s="42" t="s">
        <v>603</v>
      </c>
      <c r="C65" s="35" t="s">
        <v>5</v>
      </c>
      <c r="D65" s="35">
        <v>140</v>
      </c>
      <c r="E65" s="35"/>
      <c r="F65" s="31">
        <f t="shared" ref="F65" si="10">+ROUND(D65*E65,2)</f>
        <v>0</v>
      </c>
    </row>
    <row r="66" spans="1:8" ht="17.100000000000001" customHeight="1">
      <c r="A66" s="56">
        <v>5</v>
      </c>
      <c r="B66" s="42" t="s">
        <v>450</v>
      </c>
      <c r="C66" s="35" t="s">
        <v>5</v>
      </c>
      <c r="D66" s="35">
        <v>24.25</v>
      </c>
      <c r="E66" s="35"/>
      <c r="F66" s="31">
        <f>+ROUND(D66*E66,2)</f>
        <v>0</v>
      </c>
    </row>
    <row r="67" spans="1:8" ht="17.100000000000001" customHeight="1">
      <c r="A67" s="56"/>
      <c r="B67" s="42"/>
      <c r="C67" s="35"/>
      <c r="D67" s="35"/>
      <c r="E67" s="35"/>
      <c r="F67" s="31"/>
    </row>
    <row r="68" spans="1:8" ht="17.100000000000001" customHeight="1">
      <c r="A68" s="56"/>
      <c r="B68" s="42"/>
      <c r="C68" s="35"/>
      <c r="D68" s="35"/>
      <c r="E68" s="35"/>
      <c r="F68" s="31"/>
    </row>
    <row r="69" spans="1:8">
      <c r="A69" s="56"/>
      <c r="B69" s="42"/>
      <c r="C69" s="35"/>
      <c r="D69" s="35"/>
      <c r="E69" s="35"/>
      <c r="F69" s="31"/>
    </row>
    <row r="70" spans="1:8">
      <c r="A70" s="32">
        <v>3.2</v>
      </c>
      <c r="B70" s="38" t="s">
        <v>18</v>
      </c>
      <c r="C70" s="35"/>
      <c r="D70" s="35"/>
      <c r="E70" s="47"/>
      <c r="F70" s="31"/>
    </row>
    <row r="71" spans="1:8" ht="63">
      <c r="A71" s="41"/>
      <c r="B71" s="45" t="s">
        <v>19</v>
      </c>
      <c r="C71" s="35"/>
      <c r="D71" s="35"/>
      <c r="E71" s="35"/>
      <c r="F71" s="31"/>
    </row>
    <row r="72" spans="1:8">
      <c r="A72" s="88"/>
      <c r="B72" s="42"/>
      <c r="C72" s="35"/>
      <c r="D72" s="35"/>
      <c r="E72" s="35"/>
      <c r="F72" s="31"/>
    </row>
    <row r="73" spans="1:8">
      <c r="A73" s="32" t="s">
        <v>653</v>
      </c>
      <c r="B73" s="37" t="s">
        <v>598</v>
      </c>
      <c r="C73" s="35"/>
      <c r="D73" s="35"/>
      <c r="E73" s="35"/>
      <c r="F73" s="31"/>
    </row>
    <row r="74" spans="1:8">
      <c r="A74" s="32"/>
      <c r="B74" s="37"/>
      <c r="C74" s="35"/>
      <c r="D74" s="35"/>
      <c r="E74" s="35"/>
      <c r="F74" s="31"/>
    </row>
    <row r="75" spans="1:8" ht="17.100000000000001" customHeight="1">
      <c r="A75" s="56">
        <v>1</v>
      </c>
      <c r="B75" s="42" t="s">
        <v>601</v>
      </c>
      <c r="C75" s="35" t="s">
        <v>4</v>
      </c>
      <c r="D75" s="35">
        <v>663</v>
      </c>
      <c r="E75" s="35"/>
      <c r="F75" s="31">
        <f t="shared" ref="F75:F79" si="11">+ROUND(D75*E75,2)</f>
        <v>0</v>
      </c>
    </row>
    <row r="76" spans="1:8" ht="17.100000000000001" customHeight="1">
      <c r="A76" s="56">
        <v>2</v>
      </c>
      <c r="B76" s="42" t="s">
        <v>39</v>
      </c>
      <c r="C76" s="35" t="s">
        <v>4</v>
      </c>
      <c r="D76" s="35">
        <v>280</v>
      </c>
      <c r="E76" s="35"/>
      <c r="F76" s="31">
        <f t="shared" si="11"/>
        <v>0</v>
      </c>
      <c r="H76" s="24"/>
    </row>
    <row r="77" spans="1:8" ht="17.100000000000001" customHeight="1">
      <c r="A77" s="56">
        <v>3</v>
      </c>
      <c r="B77" s="42" t="s">
        <v>599</v>
      </c>
      <c r="C77" s="35" t="s">
        <v>4</v>
      </c>
      <c r="D77" s="35">
        <v>85.5</v>
      </c>
      <c r="E77" s="35"/>
      <c r="F77" s="31">
        <f t="shared" si="11"/>
        <v>0</v>
      </c>
    </row>
    <row r="78" spans="1:8" ht="15.75" customHeight="1">
      <c r="A78" s="56">
        <v>4</v>
      </c>
      <c r="B78" s="42" t="s">
        <v>600</v>
      </c>
      <c r="C78" s="35" t="s">
        <v>4</v>
      </c>
      <c r="D78" s="35">
        <v>38</v>
      </c>
      <c r="E78" s="35"/>
      <c r="F78" s="31">
        <f t="shared" si="11"/>
        <v>0</v>
      </c>
    </row>
    <row r="79" spans="1:8" ht="17.100000000000001" customHeight="1">
      <c r="A79" s="56">
        <v>5</v>
      </c>
      <c r="B79" s="42" t="s">
        <v>650</v>
      </c>
      <c r="C79" s="35" t="s">
        <v>4</v>
      </c>
      <c r="D79" s="35">
        <v>1165</v>
      </c>
      <c r="E79" s="35"/>
      <c r="F79" s="31">
        <f t="shared" si="11"/>
        <v>0</v>
      </c>
    </row>
    <row r="80" spans="1:8" ht="17.100000000000001" customHeight="1">
      <c r="A80" s="56"/>
      <c r="B80" s="42"/>
      <c r="C80" s="35"/>
      <c r="D80" s="35"/>
      <c r="E80" s="35"/>
      <c r="F80" s="31"/>
    </row>
    <row r="81" spans="1:6" ht="17.100000000000001" customHeight="1">
      <c r="A81" s="56"/>
      <c r="B81" s="42"/>
      <c r="C81" s="35"/>
      <c r="D81" s="35"/>
      <c r="E81" s="35"/>
      <c r="F81" s="31"/>
    </row>
    <row r="82" spans="1:6" ht="17.100000000000001" customHeight="1">
      <c r="A82" s="56"/>
      <c r="B82" s="42"/>
      <c r="C82" s="35"/>
      <c r="D82" s="35"/>
      <c r="E82" s="35"/>
      <c r="F82" s="31"/>
    </row>
    <row r="83" spans="1:6" ht="17.100000000000001" customHeight="1">
      <c r="A83" s="56"/>
      <c r="B83" s="42"/>
      <c r="C83" s="35"/>
      <c r="D83" s="35"/>
      <c r="E83" s="35"/>
      <c r="F83" s="31"/>
    </row>
    <row r="84" spans="1:6" ht="17.100000000000001" customHeight="1">
      <c r="A84" s="56"/>
      <c r="B84" s="42"/>
      <c r="C84" s="35"/>
      <c r="D84" s="35"/>
      <c r="E84" s="35"/>
      <c r="F84" s="31"/>
    </row>
    <row r="85" spans="1:6" ht="17.100000000000001" customHeight="1">
      <c r="A85" s="56"/>
      <c r="B85" s="42"/>
      <c r="C85" s="35"/>
      <c r="D85" s="35"/>
      <c r="E85" s="35"/>
      <c r="F85" s="31"/>
    </row>
    <row r="86" spans="1:6" ht="17.100000000000001" customHeight="1">
      <c r="A86" s="56"/>
      <c r="B86" s="42"/>
      <c r="C86" s="35"/>
      <c r="D86" s="35"/>
      <c r="E86" s="35"/>
      <c r="F86" s="31"/>
    </row>
    <row r="87" spans="1:6" ht="17.100000000000001" customHeight="1">
      <c r="A87" s="56"/>
      <c r="B87" s="42"/>
      <c r="C87" s="35"/>
      <c r="D87" s="35"/>
      <c r="E87" s="35"/>
      <c r="F87" s="31"/>
    </row>
    <row r="88" spans="1:6" ht="17.100000000000001" customHeight="1">
      <c r="A88" s="56"/>
      <c r="B88" s="42"/>
      <c r="C88" s="35"/>
      <c r="D88" s="35"/>
      <c r="E88" s="35"/>
      <c r="F88" s="31"/>
    </row>
    <row r="89" spans="1:6" ht="17.100000000000001" customHeight="1">
      <c r="A89" s="56"/>
      <c r="B89" s="42"/>
      <c r="C89" s="35"/>
      <c r="D89" s="35"/>
      <c r="E89" s="35"/>
      <c r="F89" s="31"/>
    </row>
    <row r="90" spans="1:6" ht="17.100000000000001" customHeight="1">
      <c r="A90" s="56"/>
      <c r="B90" s="42"/>
      <c r="C90" s="35"/>
      <c r="D90" s="35"/>
      <c r="E90" s="35"/>
      <c r="F90" s="31"/>
    </row>
    <row r="91" spans="1:6" ht="17.100000000000001" customHeight="1">
      <c r="A91" s="93"/>
      <c r="B91" s="357"/>
      <c r="C91" s="51"/>
      <c r="D91" s="51"/>
      <c r="E91" s="51"/>
      <c r="F91" s="52"/>
    </row>
    <row r="92" spans="1:6" ht="17.100000000000001" customHeight="1">
      <c r="A92" s="56"/>
      <c r="B92" s="42"/>
      <c r="C92" s="35"/>
      <c r="D92" s="35"/>
      <c r="E92" s="35"/>
      <c r="F92" s="31"/>
    </row>
    <row r="93" spans="1:6">
      <c r="A93" s="32" t="s">
        <v>129</v>
      </c>
      <c r="B93" s="37" t="s">
        <v>125</v>
      </c>
      <c r="C93" s="35"/>
      <c r="D93" s="35"/>
      <c r="E93" s="35"/>
      <c r="F93" s="31"/>
    </row>
    <row r="94" spans="1:6">
      <c r="A94" s="32"/>
      <c r="B94" s="37"/>
      <c r="C94" s="35"/>
      <c r="D94" s="35"/>
      <c r="E94" s="35"/>
      <c r="F94" s="31"/>
    </row>
    <row r="95" spans="1:6" ht="17.100000000000001" customHeight="1">
      <c r="A95" s="56">
        <v>1</v>
      </c>
      <c r="B95" s="42" t="s">
        <v>39</v>
      </c>
      <c r="C95" s="35" t="s">
        <v>4</v>
      </c>
      <c r="D95" s="35">
        <v>1409</v>
      </c>
      <c r="E95" s="35"/>
      <c r="F95" s="31">
        <f t="shared" ref="F95:F100" si="12">+ROUND(D95*E95,2)</f>
        <v>0</v>
      </c>
    </row>
    <row r="96" spans="1:6" ht="17.100000000000001" customHeight="1">
      <c r="A96" s="56">
        <v>2</v>
      </c>
      <c r="B96" s="42" t="s">
        <v>282</v>
      </c>
      <c r="C96" s="35" t="s">
        <v>4</v>
      </c>
      <c r="D96" s="35">
        <v>117</v>
      </c>
      <c r="E96" s="35"/>
      <c r="F96" s="31">
        <f t="shared" si="12"/>
        <v>0</v>
      </c>
    </row>
    <row r="97" spans="1:6" ht="17.100000000000001" customHeight="1">
      <c r="A97" s="56">
        <v>3</v>
      </c>
      <c r="B97" s="42" t="s">
        <v>38</v>
      </c>
      <c r="C97" s="35" t="s">
        <v>4</v>
      </c>
      <c r="D97" s="35">
        <v>307.25</v>
      </c>
      <c r="E97" s="35"/>
      <c r="F97" s="31">
        <f t="shared" si="12"/>
        <v>0</v>
      </c>
    </row>
    <row r="98" spans="1:6" ht="17.100000000000001" customHeight="1">
      <c r="A98" s="56">
        <v>4</v>
      </c>
      <c r="B98" s="42" t="s">
        <v>40</v>
      </c>
      <c r="C98" s="35" t="s">
        <v>4</v>
      </c>
      <c r="D98" s="35">
        <v>2450</v>
      </c>
      <c r="E98" s="35"/>
      <c r="F98" s="31">
        <f t="shared" si="12"/>
        <v>0</v>
      </c>
    </row>
    <row r="99" spans="1:6" ht="17.100000000000001" customHeight="1">
      <c r="A99" s="56">
        <v>5</v>
      </c>
      <c r="B99" s="42" t="s">
        <v>603</v>
      </c>
      <c r="C99" s="35" t="s">
        <v>4</v>
      </c>
      <c r="D99" s="35">
        <v>1988</v>
      </c>
      <c r="E99" s="35"/>
      <c r="F99" s="31">
        <f t="shared" si="12"/>
        <v>0</v>
      </c>
    </row>
    <row r="100" spans="1:6" ht="17.100000000000001" customHeight="1">
      <c r="A100" s="56">
        <v>6</v>
      </c>
      <c r="B100" s="42" t="s">
        <v>647</v>
      </c>
      <c r="C100" s="35" t="s">
        <v>4</v>
      </c>
      <c r="D100" s="35">
        <v>140</v>
      </c>
      <c r="E100" s="35"/>
      <c r="F100" s="31">
        <f t="shared" si="12"/>
        <v>0</v>
      </c>
    </row>
    <row r="101" spans="1:6" ht="17.100000000000001" customHeight="1">
      <c r="A101" s="56"/>
      <c r="B101" s="42"/>
      <c r="C101" s="35"/>
      <c r="D101" s="35"/>
      <c r="E101" s="35"/>
      <c r="F101" s="31"/>
    </row>
    <row r="102" spans="1:6" ht="17.100000000000001" customHeight="1">
      <c r="A102" s="56"/>
      <c r="B102" s="42"/>
      <c r="C102" s="35"/>
      <c r="D102" s="35"/>
      <c r="E102" s="35"/>
      <c r="F102" s="31"/>
    </row>
    <row r="103" spans="1:6">
      <c r="A103" s="32" t="s">
        <v>130</v>
      </c>
      <c r="B103" s="37" t="s">
        <v>41</v>
      </c>
      <c r="C103" s="35"/>
      <c r="D103" s="35"/>
      <c r="E103" s="35"/>
      <c r="F103" s="31"/>
    </row>
    <row r="104" spans="1:6">
      <c r="A104" s="32"/>
      <c r="B104" s="37"/>
      <c r="C104" s="35"/>
      <c r="D104" s="35"/>
      <c r="E104" s="35"/>
      <c r="F104" s="31"/>
    </row>
    <row r="105" spans="1:6" ht="17.100000000000001" customHeight="1">
      <c r="A105" s="56">
        <v>1</v>
      </c>
      <c r="B105" s="42" t="s">
        <v>39</v>
      </c>
      <c r="C105" s="35" t="s">
        <v>4</v>
      </c>
      <c r="D105" s="35">
        <v>1409</v>
      </c>
      <c r="E105" s="35"/>
      <c r="F105" s="31">
        <f t="shared" ref="F105:F109" si="13">+ROUND(D105*E105,2)</f>
        <v>0</v>
      </c>
    </row>
    <row r="106" spans="1:6" ht="17.100000000000001" customHeight="1">
      <c r="A106" s="56">
        <v>2</v>
      </c>
      <c r="B106" s="42" t="s">
        <v>282</v>
      </c>
      <c r="C106" s="35" t="s">
        <v>4</v>
      </c>
      <c r="D106" s="35">
        <v>117</v>
      </c>
      <c r="E106" s="35"/>
      <c r="F106" s="31">
        <f t="shared" si="13"/>
        <v>0</v>
      </c>
    </row>
    <row r="107" spans="1:6" ht="17.100000000000001" customHeight="1">
      <c r="A107" s="56">
        <v>3</v>
      </c>
      <c r="B107" s="42" t="s">
        <v>38</v>
      </c>
      <c r="C107" s="35" t="s">
        <v>4</v>
      </c>
      <c r="D107" s="35">
        <v>307.25</v>
      </c>
      <c r="E107" s="35"/>
      <c r="F107" s="31">
        <f t="shared" si="13"/>
        <v>0</v>
      </c>
    </row>
    <row r="108" spans="1:6" ht="17.100000000000001" customHeight="1">
      <c r="A108" s="56">
        <v>4</v>
      </c>
      <c r="B108" s="42" t="s">
        <v>40</v>
      </c>
      <c r="C108" s="35" t="s">
        <v>4</v>
      </c>
      <c r="D108" s="35">
        <v>1920</v>
      </c>
      <c r="E108" s="35"/>
      <c r="F108" s="31">
        <f t="shared" si="13"/>
        <v>0</v>
      </c>
    </row>
    <row r="109" spans="1:6" ht="17.100000000000001" customHeight="1">
      <c r="A109" s="56">
        <v>5</v>
      </c>
      <c r="B109" s="42" t="s">
        <v>603</v>
      </c>
      <c r="C109" s="35" t="s">
        <v>4</v>
      </c>
      <c r="D109" s="35">
        <v>1900</v>
      </c>
      <c r="E109" s="35"/>
      <c r="F109" s="31">
        <f t="shared" si="13"/>
        <v>0</v>
      </c>
    </row>
    <row r="110" spans="1:6" ht="17.100000000000001" customHeight="1">
      <c r="A110" s="56"/>
      <c r="B110" s="42"/>
      <c r="C110" s="35"/>
      <c r="D110" s="35"/>
      <c r="E110" s="35"/>
      <c r="F110" s="31"/>
    </row>
    <row r="111" spans="1:6" ht="17.100000000000001" customHeight="1">
      <c r="A111" s="56"/>
      <c r="B111" s="42"/>
      <c r="C111" s="35"/>
      <c r="D111" s="35"/>
      <c r="E111" s="35"/>
      <c r="F111" s="31"/>
    </row>
    <row r="112" spans="1:6">
      <c r="A112" s="32" t="s">
        <v>131</v>
      </c>
      <c r="B112" s="37" t="s">
        <v>446</v>
      </c>
      <c r="C112" s="35"/>
      <c r="D112" s="35"/>
      <c r="E112" s="35"/>
      <c r="F112" s="31"/>
    </row>
    <row r="113" spans="1:6">
      <c r="A113" s="32"/>
      <c r="B113" s="37"/>
      <c r="C113" s="35"/>
      <c r="D113" s="35"/>
      <c r="E113" s="35"/>
      <c r="F113" s="31"/>
    </row>
    <row r="114" spans="1:6" ht="17.100000000000001" customHeight="1">
      <c r="A114" s="56">
        <v>1</v>
      </c>
      <c r="B114" s="42" t="s">
        <v>39</v>
      </c>
      <c r="C114" s="35" t="s">
        <v>4</v>
      </c>
      <c r="D114" s="35">
        <v>1127</v>
      </c>
      <c r="E114" s="35"/>
      <c r="F114" s="31">
        <f t="shared" ref="F114:F118" si="14">+ROUND(D114*E114,2)</f>
        <v>0</v>
      </c>
    </row>
    <row r="115" spans="1:6" ht="17.100000000000001" customHeight="1">
      <c r="A115" s="56">
        <v>2</v>
      </c>
      <c r="B115" s="42" t="s">
        <v>38</v>
      </c>
      <c r="C115" s="35" t="s">
        <v>4</v>
      </c>
      <c r="D115" s="35">
        <v>307.25</v>
      </c>
      <c r="E115" s="35"/>
      <c r="F115" s="31">
        <f t="shared" si="14"/>
        <v>0</v>
      </c>
    </row>
    <row r="116" spans="1:6" ht="17.100000000000001" customHeight="1">
      <c r="A116" s="56">
        <v>3</v>
      </c>
      <c r="B116" s="42" t="s">
        <v>40</v>
      </c>
      <c r="C116" s="35" t="s">
        <v>4</v>
      </c>
      <c r="D116" s="35">
        <v>1538</v>
      </c>
      <c r="E116" s="35"/>
      <c r="F116" s="31">
        <f t="shared" si="14"/>
        <v>0</v>
      </c>
    </row>
    <row r="117" spans="1:6" ht="17.100000000000001" customHeight="1">
      <c r="A117" s="56">
        <v>4</v>
      </c>
      <c r="B117" s="42" t="s">
        <v>603</v>
      </c>
      <c r="C117" s="35" t="s">
        <v>4</v>
      </c>
      <c r="D117" s="35">
        <v>1300</v>
      </c>
      <c r="E117" s="35"/>
      <c r="F117" s="31">
        <f t="shared" si="14"/>
        <v>0</v>
      </c>
    </row>
    <row r="118" spans="1:6" ht="17.100000000000001" customHeight="1">
      <c r="A118" s="56">
        <v>5</v>
      </c>
      <c r="B118" s="42" t="s">
        <v>450</v>
      </c>
      <c r="C118" s="35" t="s">
        <v>4</v>
      </c>
      <c r="D118" s="35">
        <v>379</v>
      </c>
      <c r="E118" s="35"/>
      <c r="F118" s="31">
        <f t="shared" si="14"/>
        <v>0</v>
      </c>
    </row>
    <row r="119" spans="1:6" ht="17.100000000000001" customHeight="1">
      <c r="A119" s="56"/>
      <c r="B119" s="42"/>
      <c r="C119" s="35"/>
      <c r="D119" s="35"/>
      <c r="E119" s="35"/>
      <c r="F119" s="31"/>
    </row>
    <row r="120" spans="1:6" ht="17.100000000000001" customHeight="1">
      <c r="A120" s="56"/>
      <c r="B120" s="42"/>
      <c r="C120" s="35"/>
      <c r="D120" s="35"/>
      <c r="E120" s="35"/>
      <c r="F120" s="31"/>
    </row>
    <row r="121" spans="1:6">
      <c r="A121" s="56"/>
      <c r="B121" s="42"/>
      <c r="C121" s="35"/>
      <c r="D121" s="35"/>
      <c r="E121" s="35"/>
      <c r="F121" s="31"/>
    </row>
    <row r="122" spans="1:6">
      <c r="A122" s="32">
        <v>3.3</v>
      </c>
      <c r="B122" s="38" t="s">
        <v>20</v>
      </c>
      <c r="C122" s="35"/>
      <c r="D122" s="35"/>
      <c r="E122" s="47"/>
      <c r="F122" s="31"/>
    </row>
    <row r="123" spans="1:6" ht="64.5" customHeight="1">
      <c r="A123" s="41"/>
      <c r="B123" s="45" t="s">
        <v>104</v>
      </c>
      <c r="C123" s="35"/>
      <c r="D123" s="35"/>
      <c r="E123" s="35"/>
      <c r="F123" s="31"/>
    </row>
    <row r="124" spans="1:6" ht="19.5" customHeight="1">
      <c r="A124" s="41"/>
      <c r="B124" s="45" t="s">
        <v>21</v>
      </c>
      <c r="C124" s="35"/>
      <c r="D124" s="35"/>
      <c r="E124" s="35"/>
      <c r="F124" s="31"/>
    </row>
    <row r="125" spans="1:6" ht="18" customHeight="1">
      <c r="A125" s="41"/>
      <c r="B125" s="82" t="s">
        <v>269</v>
      </c>
      <c r="C125" s="35"/>
      <c r="D125" s="35"/>
      <c r="E125" s="35"/>
      <c r="F125" s="31"/>
    </row>
    <row r="126" spans="1:6">
      <c r="A126" s="41"/>
      <c r="B126" s="45"/>
      <c r="C126" s="35"/>
      <c r="D126" s="35"/>
      <c r="E126" s="35"/>
      <c r="F126" s="31"/>
    </row>
    <row r="127" spans="1:6">
      <c r="A127" s="32" t="s">
        <v>654</v>
      </c>
      <c r="B127" s="37" t="s">
        <v>598</v>
      </c>
      <c r="C127" s="35"/>
      <c r="D127" s="35"/>
      <c r="E127" s="35"/>
      <c r="F127" s="31"/>
    </row>
    <row r="128" spans="1:6" ht="17.100000000000001" customHeight="1">
      <c r="A128" s="56"/>
      <c r="B128" s="42"/>
      <c r="C128" s="35"/>
      <c r="D128" s="114"/>
      <c r="E128" s="114"/>
      <c r="F128" s="31"/>
    </row>
    <row r="129" spans="1:9" s="258" customFormat="1" ht="17.100000000000001" customHeight="1">
      <c r="A129" s="279">
        <v>1</v>
      </c>
      <c r="B129" s="42" t="s">
        <v>601</v>
      </c>
      <c r="C129" s="204" t="s">
        <v>27</v>
      </c>
      <c r="D129" s="204">
        <v>24</v>
      </c>
      <c r="E129" s="204"/>
      <c r="F129" s="205">
        <f t="shared" ref="F129:F134" si="15">+ROUND(D129*E129,2)</f>
        <v>0</v>
      </c>
    </row>
    <row r="130" spans="1:9" s="258" customFormat="1" ht="17.100000000000001" customHeight="1">
      <c r="A130" s="279">
        <v>2</v>
      </c>
      <c r="B130" s="42" t="s">
        <v>39</v>
      </c>
      <c r="C130" s="204" t="s">
        <v>27</v>
      </c>
      <c r="D130" s="204">
        <v>8</v>
      </c>
      <c r="E130" s="204"/>
      <c r="F130" s="205">
        <f t="shared" si="15"/>
        <v>0</v>
      </c>
    </row>
    <row r="131" spans="1:9" s="258" customFormat="1" ht="17.100000000000001" customHeight="1">
      <c r="A131" s="279">
        <v>3</v>
      </c>
      <c r="B131" s="42" t="s">
        <v>599</v>
      </c>
      <c r="C131" s="204" t="s">
        <v>27</v>
      </c>
      <c r="D131" s="204">
        <v>1.5</v>
      </c>
      <c r="E131" s="204"/>
      <c r="F131" s="205">
        <f t="shared" si="15"/>
        <v>0</v>
      </c>
      <c r="I131" s="203"/>
    </row>
    <row r="132" spans="1:9" s="258" customFormat="1" ht="17.100000000000001" customHeight="1">
      <c r="A132" s="279">
        <v>4</v>
      </c>
      <c r="B132" s="42" t="s">
        <v>600</v>
      </c>
      <c r="C132" s="204" t="s">
        <v>27</v>
      </c>
      <c r="D132" s="204">
        <v>0.5</v>
      </c>
      <c r="E132" s="204"/>
      <c r="F132" s="205">
        <f t="shared" si="15"/>
        <v>0</v>
      </c>
    </row>
    <row r="133" spans="1:9" s="258" customFormat="1" ht="17.100000000000001" customHeight="1">
      <c r="A133" s="279">
        <v>5</v>
      </c>
      <c r="B133" s="42" t="s">
        <v>602</v>
      </c>
      <c r="C133" s="204" t="s">
        <v>27</v>
      </c>
      <c r="D133" s="204">
        <v>11</v>
      </c>
      <c r="E133" s="204"/>
      <c r="F133" s="205">
        <f t="shared" ref="F133" si="16">+ROUND(D133*E133,2)</f>
        <v>0</v>
      </c>
    </row>
    <row r="134" spans="1:9" s="258" customFormat="1" ht="17.100000000000001" customHeight="1">
      <c r="A134" s="279">
        <v>6</v>
      </c>
      <c r="B134" s="42" t="s">
        <v>650</v>
      </c>
      <c r="C134" s="204" t="s">
        <v>27</v>
      </c>
      <c r="D134" s="204">
        <v>17</v>
      </c>
      <c r="E134" s="204"/>
      <c r="F134" s="205">
        <f t="shared" si="15"/>
        <v>0</v>
      </c>
    </row>
    <row r="135" spans="1:9" s="258" customFormat="1" ht="17.100000000000001" customHeight="1">
      <c r="A135" s="279"/>
      <c r="B135" s="280"/>
      <c r="C135" s="204"/>
      <c r="D135" s="204"/>
      <c r="E135" s="204"/>
      <c r="F135" s="205"/>
    </row>
    <row r="136" spans="1:9" s="258" customFormat="1" ht="17.100000000000001" customHeight="1">
      <c r="A136" s="279"/>
      <c r="B136" s="280"/>
      <c r="C136" s="204"/>
      <c r="D136" s="204"/>
      <c r="E136" s="204"/>
      <c r="F136" s="205"/>
    </row>
    <row r="137" spans="1:9" s="258" customFormat="1" ht="17.100000000000001" customHeight="1">
      <c r="A137" s="279"/>
      <c r="B137" s="280"/>
      <c r="C137" s="204"/>
      <c r="D137" s="204"/>
      <c r="E137" s="204"/>
      <c r="F137" s="205"/>
    </row>
    <row r="138" spans="1:9" s="258" customFormat="1" ht="17.100000000000001" customHeight="1">
      <c r="A138" s="279"/>
      <c r="B138" s="280"/>
      <c r="C138" s="204"/>
      <c r="D138" s="204"/>
      <c r="E138" s="204"/>
      <c r="F138" s="205"/>
    </row>
    <row r="139" spans="1:9" s="258" customFormat="1" ht="17.100000000000001" customHeight="1">
      <c r="A139" s="279"/>
      <c r="B139" s="280"/>
      <c r="C139" s="204"/>
      <c r="D139" s="204"/>
      <c r="E139" s="204"/>
      <c r="F139" s="205"/>
    </row>
    <row r="140" spans="1:9" s="258" customFormat="1" ht="17.100000000000001" customHeight="1">
      <c r="A140" s="279"/>
      <c r="B140" s="280"/>
      <c r="C140" s="204"/>
      <c r="D140" s="204"/>
      <c r="E140" s="204"/>
      <c r="F140" s="205"/>
    </row>
    <row r="141" spans="1:9" s="258" customFormat="1" ht="17.100000000000001" customHeight="1">
      <c r="A141" s="279"/>
      <c r="B141" s="280"/>
      <c r="C141" s="204"/>
      <c r="D141" s="204"/>
      <c r="E141" s="204"/>
      <c r="F141" s="205"/>
    </row>
    <row r="142" spans="1:9" s="258" customFormat="1" ht="17.100000000000001" customHeight="1">
      <c r="A142" s="281"/>
      <c r="B142" s="282"/>
      <c r="C142" s="283"/>
      <c r="D142" s="283"/>
      <c r="E142" s="283"/>
      <c r="F142" s="284"/>
    </row>
    <row r="143" spans="1:9" s="258" customFormat="1" ht="17.100000000000001" customHeight="1">
      <c r="A143" s="279"/>
      <c r="B143" s="280"/>
      <c r="C143" s="204"/>
      <c r="D143" s="204"/>
      <c r="E143" s="204"/>
      <c r="F143" s="205"/>
    </row>
    <row r="144" spans="1:9">
      <c r="A144" s="32" t="s">
        <v>132</v>
      </c>
      <c r="B144" s="37" t="s">
        <v>125</v>
      </c>
      <c r="C144" s="35"/>
      <c r="D144" s="35"/>
      <c r="E144" s="35"/>
      <c r="F144" s="31"/>
    </row>
    <row r="145" spans="1:6" ht="17.100000000000001" customHeight="1">
      <c r="A145" s="56"/>
      <c r="B145" s="42"/>
      <c r="C145" s="35"/>
      <c r="D145" s="114"/>
      <c r="E145" s="114"/>
      <c r="F145" s="31"/>
    </row>
    <row r="146" spans="1:6" s="258" customFormat="1" ht="17.100000000000001" customHeight="1">
      <c r="A146" s="279">
        <v>1</v>
      </c>
      <c r="B146" s="42" t="s">
        <v>39</v>
      </c>
      <c r="C146" s="204" t="s">
        <v>27</v>
      </c>
      <c r="D146" s="204">
        <v>26</v>
      </c>
      <c r="E146" s="204"/>
      <c r="F146" s="205">
        <f t="shared" ref="F146:F151" si="17">+ROUND(D146*E146,2)</f>
        <v>0</v>
      </c>
    </row>
    <row r="147" spans="1:6" s="258" customFormat="1" ht="17.100000000000001" customHeight="1">
      <c r="A147" s="279">
        <v>2</v>
      </c>
      <c r="B147" s="42" t="s">
        <v>282</v>
      </c>
      <c r="C147" s="204" t="s">
        <v>27</v>
      </c>
      <c r="D147" s="204">
        <v>1.5</v>
      </c>
      <c r="E147" s="204"/>
      <c r="F147" s="205">
        <f t="shared" si="17"/>
        <v>0</v>
      </c>
    </row>
    <row r="148" spans="1:6" s="258" customFormat="1" ht="17.100000000000001" customHeight="1">
      <c r="A148" s="279">
        <v>3</v>
      </c>
      <c r="B148" s="42" t="s">
        <v>38</v>
      </c>
      <c r="C148" s="204" t="s">
        <v>27</v>
      </c>
      <c r="D148" s="204">
        <v>2.5</v>
      </c>
      <c r="E148" s="204"/>
      <c r="F148" s="205">
        <f t="shared" si="17"/>
        <v>0</v>
      </c>
    </row>
    <row r="149" spans="1:6" s="258" customFormat="1" ht="17.100000000000001" customHeight="1">
      <c r="A149" s="279">
        <v>4</v>
      </c>
      <c r="B149" s="42" t="s">
        <v>40</v>
      </c>
      <c r="C149" s="204" t="s">
        <v>27</v>
      </c>
      <c r="D149" s="204">
        <v>28</v>
      </c>
      <c r="E149" s="204"/>
      <c r="F149" s="205">
        <f t="shared" si="17"/>
        <v>0</v>
      </c>
    </row>
    <row r="150" spans="1:6" s="258" customFormat="1" ht="17.100000000000001" customHeight="1">
      <c r="A150" s="279">
        <v>5</v>
      </c>
      <c r="B150" s="42" t="s">
        <v>603</v>
      </c>
      <c r="C150" s="204" t="s">
        <v>27</v>
      </c>
      <c r="D150" s="204">
        <v>49</v>
      </c>
      <c r="E150" s="204"/>
      <c r="F150" s="205">
        <f t="shared" si="17"/>
        <v>0</v>
      </c>
    </row>
    <row r="151" spans="1:6" s="258" customFormat="1" ht="17.100000000000001" customHeight="1">
      <c r="A151" s="279">
        <v>6</v>
      </c>
      <c r="B151" s="42" t="s">
        <v>647</v>
      </c>
      <c r="C151" s="204" t="s">
        <v>27</v>
      </c>
      <c r="D151" s="204">
        <v>1.5</v>
      </c>
      <c r="E151" s="204"/>
      <c r="F151" s="205">
        <f t="shared" si="17"/>
        <v>0</v>
      </c>
    </row>
    <row r="152" spans="1:6" s="258" customFormat="1" ht="17.100000000000001" customHeight="1">
      <c r="A152" s="279"/>
      <c r="B152" s="42"/>
      <c r="C152" s="204"/>
      <c r="D152" s="204"/>
      <c r="E152" s="204"/>
      <c r="F152" s="205"/>
    </row>
    <row r="153" spans="1:6" s="258" customFormat="1" ht="17.100000000000001" customHeight="1">
      <c r="A153" s="279"/>
      <c r="B153" s="280"/>
      <c r="C153" s="204"/>
      <c r="D153" s="204"/>
      <c r="E153" s="204"/>
      <c r="F153" s="205"/>
    </row>
    <row r="154" spans="1:6">
      <c r="A154" s="32" t="s">
        <v>133</v>
      </c>
      <c r="B154" s="37" t="s">
        <v>41</v>
      </c>
      <c r="C154" s="35"/>
      <c r="D154" s="35"/>
      <c r="E154" s="35"/>
      <c r="F154" s="31"/>
    </row>
    <row r="155" spans="1:6" ht="17.100000000000001" customHeight="1">
      <c r="A155" s="56"/>
      <c r="B155" s="42"/>
      <c r="C155" s="35"/>
      <c r="D155" s="114"/>
      <c r="E155" s="114"/>
      <c r="F155" s="31"/>
    </row>
    <row r="156" spans="1:6" s="258" customFormat="1" ht="17.100000000000001" customHeight="1">
      <c r="A156" s="279">
        <v>1</v>
      </c>
      <c r="B156" s="42" t="s">
        <v>39</v>
      </c>
      <c r="C156" s="204" t="s">
        <v>27</v>
      </c>
      <c r="D156" s="204">
        <v>26</v>
      </c>
      <c r="E156" s="204"/>
      <c r="F156" s="205">
        <f t="shared" ref="F156:F160" si="18">+ROUND(D156*E156,2)</f>
        <v>0</v>
      </c>
    </row>
    <row r="157" spans="1:6" s="258" customFormat="1" ht="17.100000000000001" customHeight="1">
      <c r="A157" s="279">
        <v>2</v>
      </c>
      <c r="B157" s="42" t="s">
        <v>282</v>
      </c>
      <c r="C157" s="204" t="s">
        <v>27</v>
      </c>
      <c r="D157" s="204">
        <v>1.5</v>
      </c>
      <c r="E157" s="204"/>
      <c r="F157" s="205">
        <f t="shared" si="18"/>
        <v>0</v>
      </c>
    </row>
    <row r="158" spans="1:6" s="258" customFormat="1" ht="17.100000000000001" customHeight="1">
      <c r="A158" s="279">
        <v>3</v>
      </c>
      <c r="B158" s="42" t="s">
        <v>38</v>
      </c>
      <c r="C158" s="204" t="s">
        <v>27</v>
      </c>
      <c r="D158" s="204">
        <v>2.5</v>
      </c>
      <c r="E158" s="204"/>
      <c r="F158" s="205">
        <f t="shared" si="18"/>
        <v>0</v>
      </c>
    </row>
    <row r="159" spans="1:6" s="258" customFormat="1" ht="17.100000000000001" customHeight="1">
      <c r="A159" s="279">
        <v>4</v>
      </c>
      <c r="B159" s="42" t="s">
        <v>40</v>
      </c>
      <c r="C159" s="204" t="s">
        <v>27</v>
      </c>
      <c r="D159" s="204">
        <v>25</v>
      </c>
      <c r="E159" s="204"/>
      <c r="F159" s="205">
        <f t="shared" si="18"/>
        <v>0</v>
      </c>
    </row>
    <row r="160" spans="1:6" s="258" customFormat="1" ht="17.100000000000001" customHeight="1">
      <c r="A160" s="279">
        <v>5</v>
      </c>
      <c r="B160" s="42" t="s">
        <v>603</v>
      </c>
      <c r="C160" s="204" t="s">
        <v>27</v>
      </c>
      <c r="D160" s="204">
        <v>46</v>
      </c>
      <c r="E160" s="204"/>
      <c r="F160" s="205">
        <f t="shared" si="18"/>
        <v>0</v>
      </c>
    </row>
    <row r="161" spans="1:9" s="258" customFormat="1" ht="17.100000000000001" customHeight="1">
      <c r="A161" s="279"/>
      <c r="B161" s="42"/>
      <c r="C161" s="204"/>
      <c r="D161" s="204"/>
      <c r="E161" s="204"/>
      <c r="F161" s="205"/>
    </row>
    <row r="162" spans="1:9" s="258" customFormat="1" ht="17.100000000000001" customHeight="1">
      <c r="A162" s="279"/>
      <c r="B162" s="280"/>
      <c r="C162" s="204"/>
      <c r="D162" s="204"/>
      <c r="E162" s="204"/>
      <c r="F162" s="205"/>
    </row>
    <row r="163" spans="1:9">
      <c r="A163" s="32" t="s">
        <v>134</v>
      </c>
      <c r="B163" s="37" t="s">
        <v>446</v>
      </c>
      <c r="C163" s="35"/>
      <c r="D163" s="35"/>
      <c r="E163" s="35"/>
      <c r="F163" s="31"/>
    </row>
    <row r="164" spans="1:9" ht="16.5" customHeight="1">
      <c r="A164" s="56"/>
      <c r="B164" s="42"/>
      <c r="C164" s="35"/>
      <c r="D164" s="114"/>
      <c r="E164" s="114"/>
      <c r="F164" s="31"/>
    </row>
    <row r="165" spans="1:9" ht="17.100000000000001" customHeight="1">
      <c r="A165" s="56">
        <v>1</v>
      </c>
      <c r="B165" s="42" t="s">
        <v>39</v>
      </c>
      <c r="C165" s="35" t="s">
        <v>27</v>
      </c>
      <c r="D165" s="35">
        <v>19</v>
      </c>
      <c r="E165" s="204"/>
      <c r="F165" s="31">
        <f t="shared" ref="F165:F169" si="19">+ROUND(D165*E165,2)</f>
        <v>0</v>
      </c>
    </row>
    <row r="166" spans="1:9" ht="17.100000000000001" customHeight="1">
      <c r="A166" s="56">
        <v>2</v>
      </c>
      <c r="B166" s="42" t="s">
        <v>38</v>
      </c>
      <c r="C166" s="35" t="s">
        <v>27</v>
      </c>
      <c r="D166" s="35">
        <v>2.5</v>
      </c>
      <c r="E166" s="204"/>
      <c r="F166" s="31">
        <f t="shared" si="19"/>
        <v>0</v>
      </c>
    </row>
    <row r="167" spans="1:9" ht="17.100000000000001" customHeight="1">
      <c r="A167" s="56">
        <v>3</v>
      </c>
      <c r="B167" s="42" t="s">
        <v>40</v>
      </c>
      <c r="C167" s="35" t="s">
        <v>27</v>
      </c>
      <c r="D167" s="204">
        <v>17</v>
      </c>
      <c r="E167" s="204"/>
      <c r="F167" s="31">
        <f t="shared" si="19"/>
        <v>0</v>
      </c>
    </row>
    <row r="168" spans="1:9" ht="17.100000000000001" customHeight="1">
      <c r="A168" s="56">
        <v>4</v>
      </c>
      <c r="B168" s="42" t="s">
        <v>603</v>
      </c>
      <c r="C168" s="35" t="s">
        <v>27</v>
      </c>
      <c r="D168" s="204">
        <v>38</v>
      </c>
      <c r="E168" s="204"/>
      <c r="F168" s="31">
        <f t="shared" si="19"/>
        <v>0</v>
      </c>
    </row>
    <row r="169" spans="1:9" ht="17.100000000000001" customHeight="1">
      <c r="A169" s="56">
        <v>5</v>
      </c>
      <c r="B169" s="42" t="s">
        <v>450</v>
      </c>
      <c r="C169" s="35" t="s">
        <v>27</v>
      </c>
      <c r="D169" s="35">
        <v>2.5</v>
      </c>
      <c r="E169" s="204"/>
      <c r="F169" s="31">
        <f t="shared" si="19"/>
        <v>0</v>
      </c>
    </row>
    <row r="170" spans="1:9" ht="17.100000000000001" customHeight="1">
      <c r="A170" s="56"/>
      <c r="B170" s="42"/>
      <c r="C170" s="35"/>
      <c r="D170" s="204"/>
      <c r="E170" s="204"/>
      <c r="F170" s="31"/>
    </row>
    <row r="171" spans="1:9" ht="17.100000000000001" customHeight="1">
      <c r="A171" s="56"/>
      <c r="B171" s="42"/>
      <c r="C171" s="35"/>
      <c r="D171" s="35"/>
      <c r="E171" s="35"/>
      <c r="F171" s="31"/>
    </row>
    <row r="172" spans="1:9">
      <c r="A172" s="32">
        <v>3.4</v>
      </c>
      <c r="B172" s="38" t="s">
        <v>158</v>
      </c>
      <c r="C172" s="35"/>
      <c r="D172" s="35"/>
      <c r="E172" s="47"/>
      <c r="F172" s="31"/>
      <c r="I172" s="100"/>
    </row>
    <row r="173" spans="1:9">
      <c r="A173" s="71"/>
      <c r="B173" s="45"/>
      <c r="C173" s="35"/>
      <c r="D173" s="35"/>
      <c r="E173" s="47"/>
      <c r="F173" s="31"/>
    </row>
    <row r="174" spans="1:9" ht="19.5" customHeight="1">
      <c r="A174" s="32"/>
      <c r="B174" s="58" t="s">
        <v>160</v>
      </c>
      <c r="C174" s="35"/>
      <c r="D174" s="35"/>
      <c r="E174" s="47"/>
      <c r="F174" s="31"/>
    </row>
    <row r="175" spans="1:9" ht="59.25" customHeight="1">
      <c r="A175" s="32" t="s">
        <v>197</v>
      </c>
      <c r="B175" s="45" t="s">
        <v>159</v>
      </c>
      <c r="C175" s="35"/>
      <c r="D175" s="35"/>
      <c r="E175" s="47"/>
      <c r="F175" s="31"/>
    </row>
    <row r="176" spans="1:9" ht="20.100000000000001" customHeight="1">
      <c r="A176" s="56">
        <v>1</v>
      </c>
      <c r="B176" s="45" t="s">
        <v>23</v>
      </c>
      <c r="C176" s="35" t="s">
        <v>2</v>
      </c>
      <c r="D176" s="35">
        <v>1</v>
      </c>
      <c r="E176" s="47"/>
      <c r="F176" s="31">
        <f t="shared" ref="F176:F178" si="20">+ROUND(D176*E176,2)</f>
        <v>0</v>
      </c>
    </row>
    <row r="177" spans="1:6" ht="20.100000000000001" customHeight="1">
      <c r="A177" s="56">
        <v>2</v>
      </c>
      <c r="B177" s="45" t="s">
        <v>26</v>
      </c>
      <c r="C177" s="35" t="s">
        <v>2</v>
      </c>
      <c r="D177" s="35">
        <v>1</v>
      </c>
      <c r="E177" s="47"/>
      <c r="F177" s="31">
        <f t="shared" si="20"/>
        <v>0</v>
      </c>
    </row>
    <row r="178" spans="1:6" ht="20.100000000000001" customHeight="1">
      <c r="A178" s="56">
        <v>3</v>
      </c>
      <c r="B178" s="45" t="s">
        <v>33</v>
      </c>
      <c r="C178" s="35" t="s">
        <v>2</v>
      </c>
      <c r="D178" s="35">
        <v>1</v>
      </c>
      <c r="E178" s="47"/>
      <c r="F178" s="31">
        <f t="shared" si="20"/>
        <v>0</v>
      </c>
    </row>
    <row r="179" spans="1:6" ht="20.100000000000001" customHeight="1">
      <c r="A179" s="32"/>
      <c r="B179" s="45"/>
      <c r="C179" s="35"/>
      <c r="D179" s="35"/>
      <c r="E179" s="47"/>
      <c r="F179" s="31"/>
    </row>
    <row r="180" spans="1:6" ht="19.5" customHeight="1">
      <c r="A180" s="32" t="s">
        <v>260</v>
      </c>
      <c r="B180" s="58" t="s">
        <v>259</v>
      </c>
      <c r="C180" s="35"/>
      <c r="D180" s="35"/>
      <c r="E180" s="47"/>
      <c r="F180" s="31"/>
    </row>
    <row r="181" spans="1:6" ht="47.25">
      <c r="A181" s="32"/>
      <c r="B181" s="45" t="s">
        <v>261</v>
      </c>
      <c r="C181" s="35"/>
      <c r="D181" s="35"/>
      <c r="E181" s="47"/>
      <c r="F181" s="31"/>
    </row>
    <row r="182" spans="1:6">
      <c r="A182" s="39"/>
      <c r="B182" s="45"/>
      <c r="C182" s="35"/>
      <c r="D182" s="35"/>
      <c r="E182" s="47"/>
      <c r="F182" s="31"/>
    </row>
    <row r="183" spans="1:6" ht="20.100000000000001" customHeight="1">
      <c r="A183" s="39">
        <v>1</v>
      </c>
      <c r="B183" s="45" t="s">
        <v>23</v>
      </c>
      <c r="C183" s="35" t="s">
        <v>2</v>
      </c>
      <c r="D183" s="35">
        <v>1</v>
      </c>
      <c r="E183" s="47"/>
      <c r="F183" s="31">
        <f>+ROUND(D183*E183,2)</f>
        <v>0</v>
      </c>
    </row>
    <row r="184" spans="1:6" ht="20.100000000000001" customHeight="1">
      <c r="A184" s="39">
        <v>2</v>
      </c>
      <c r="B184" s="45" t="s">
        <v>26</v>
      </c>
      <c r="C184" s="35" t="s">
        <v>2</v>
      </c>
      <c r="D184" s="35">
        <v>1</v>
      </c>
      <c r="E184" s="47"/>
      <c r="F184" s="31">
        <f>+ROUND(D184*E184,2)</f>
        <v>0</v>
      </c>
    </row>
    <row r="185" spans="1:6" ht="20.100000000000001" customHeight="1">
      <c r="A185" s="39">
        <v>3</v>
      </c>
      <c r="B185" s="45" t="s">
        <v>33</v>
      </c>
      <c r="C185" s="35" t="s">
        <v>2</v>
      </c>
      <c r="D185" s="35">
        <v>1</v>
      </c>
      <c r="E185" s="47"/>
      <c r="F185" s="31">
        <f>+ROUND(D185*E185,2)</f>
        <v>0</v>
      </c>
    </row>
    <row r="186" spans="1:6" ht="20.100000000000001" customHeight="1">
      <c r="A186" s="39"/>
      <c r="B186" s="45"/>
      <c r="C186" s="35"/>
      <c r="D186" s="35"/>
      <c r="E186" s="47"/>
      <c r="F186" s="31"/>
    </row>
    <row r="187" spans="1:6" ht="20.100000000000001" customHeight="1">
      <c r="A187" s="39"/>
      <c r="B187" s="45"/>
      <c r="C187" s="35"/>
      <c r="D187" s="35"/>
      <c r="E187" s="47"/>
      <c r="F187" s="31"/>
    </row>
    <row r="188" spans="1:6" ht="20.100000000000001" customHeight="1">
      <c r="A188" s="39"/>
      <c r="B188" s="45"/>
      <c r="C188" s="35"/>
      <c r="D188" s="35"/>
      <c r="E188" s="47"/>
      <c r="F188" s="31"/>
    </row>
    <row r="189" spans="1:6" ht="20.100000000000001" customHeight="1">
      <c r="A189" s="50"/>
      <c r="B189" s="85"/>
      <c r="C189" s="51"/>
      <c r="D189" s="51"/>
      <c r="E189" s="87"/>
      <c r="F189" s="52"/>
    </row>
    <row r="190" spans="1:6" ht="20.100000000000001" customHeight="1">
      <c r="A190" s="39"/>
      <c r="B190" s="45"/>
      <c r="C190" s="35"/>
      <c r="D190" s="35"/>
      <c r="E190" s="47"/>
      <c r="F190" s="31"/>
    </row>
    <row r="191" spans="1:6" ht="20.100000000000001" customHeight="1">
      <c r="A191" s="32" t="s">
        <v>268</v>
      </c>
      <c r="B191" s="58" t="s">
        <v>604</v>
      </c>
      <c r="C191" s="35"/>
      <c r="D191" s="35"/>
      <c r="E191" s="47"/>
      <c r="F191" s="31"/>
    </row>
    <row r="192" spans="1:6" ht="32.25" customHeight="1">
      <c r="A192" s="39"/>
      <c r="B192" s="45" t="s">
        <v>605</v>
      </c>
      <c r="C192" s="35"/>
      <c r="D192" s="35"/>
      <c r="E192" s="47"/>
      <c r="F192" s="31"/>
    </row>
    <row r="193" spans="1:6" ht="20.100000000000001" customHeight="1">
      <c r="A193" s="39">
        <v>1</v>
      </c>
      <c r="B193" s="45" t="s">
        <v>23</v>
      </c>
      <c r="C193" s="35" t="s">
        <v>9</v>
      </c>
      <c r="D193" s="35">
        <v>41</v>
      </c>
      <c r="E193" s="47"/>
      <c r="F193" s="31">
        <f>+ROUND(D193*E193,2)</f>
        <v>0</v>
      </c>
    </row>
    <row r="194" spans="1:6" ht="20.100000000000001" customHeight="1">
      <c r="A194" s="39">
        <v>2</v>
      </c>
      <c r="B194" s="45" t="s">
        <v>26</v>
      </c>
      <c r="C194" s="35" t="s">
        <v>9</v>
      </c>
      <c r="D194" s="35">
        <v>43</v>
      </c>
      <c r="E194" s="47"/>
      <c r="F194" s="31">
        <f>+ROUND(D194*E194,2)</f>
        <v>0</v>
      </c>
    </row>
    <row r="195" spans="1:6" ht="20.100000000000001" customHeight="1">
      <c r="A195" s="39">
        <v>3</v>
      </c>
      <c r="B195" s="45" t="s">
        <v>33</v>
      </c>
      <c r="C195" s="35" t="s">
        <v>9</v>
      </c>
      <c r="D195" s="35">
        <v>40</v>
      </c>
      <c r="E195" s="47"/>
      <c r="F195" s="31">
        <f>+ROUND(D195*E195,2)</f>
        <v>0</v>
      </c>
    </row>
    <row r="196" spans="1:6" ht="20.100000000000001" customHeight="1">
      <c r="A196" s="39">
        <v>4</v>
      </c>
      <c r="B196" s="45" t="s">
        <v>560</v>
      </c>
      <c r="C196" s="35" t="s">
        <v>9</v>
      </c>
      <c r="D196" s="35">
        <v>27</v>
      </c>
      <c r="E196" s="47"/>
      <c r="F196" s="31">
        <f>+ROUND(D196*E196,2)</f>
        <v>0</v>
      </c>
    </row>
    <row r="197" spans="1:6" ht="20.100000000000001" customHeight="1">
      <c r="A197" s="39"/>
      <c r="B197" s="45"/>
      <c r="C197" s="35"/>
      <c r="D197" s="35"/>
      <c r="E197" s="47"/>
      <c r="F197" s="31"/>
    </row>
    <row r="198" spans="1:6" ht="35.25" customHeight="1">
      <c r="A198" s="32" t="s">
        <v>392</v>
      </c>
      <c r="B198" s="45" t="s">
        <v>606</v>
      </c>
      <c r="C198" s="35" t="s">
        <v>2</v>
      </c>
      <c r="D198" s="35">
        <v>1</v>
      </c>
      <c r="E198" s="47"/>
      <c r="F198" s="31">
        <f>+ROUND(D198*E198,2)</f>
        <v>0</v>
      </c>
    </row>
    <row r="199" spans="1:6">
      <c r="A199" s="32"/>
      <c r="B199" s="45"/>
      <c r="C199" s="35"/>
      <c r="D199" s="35"/>
      <c r="E199" s="47"/>
      <c r="F199" s="31"/>
    </row>
    <row r="200" spans="1:6" ht="63">
      <c r="A200" s="32" t="s">
        <v>393</v>
      </c>
      <c r="B200" s="45" t="s">
        <v>608</v>
      </c>
      <c r="C200" s="35" t="s">
        <v>4</v>
      </c>
      <c r="D200" s="35">
        <v>70</v>
      </c>
      <c r="E200" s="47"/>
      <c r="F200" s="31">
        <f>+ROUND(D200*E200,2)</f>
        <v>0</v>
      </c>
    </row>
    <row r="201" spans="1:6" ht="20.100000000000001" customHeight="1">
      <c r="A201" s="32"/>
      <c r="B201" s="45"/>
      <c r="C201" s="35"/>
      <c r="D201" s="35"/>
      <c r="E201" s="47"/>
      <c r="F201" s="31"/>
    </row>
    <row r="202" spans="1:6" ht="46.5" customHeight="1">
      <c r="A202" s="32" t="s">
        <v>733</v>
      </c>
      <c r="B202" s="45" t="s">
        <v>737</v>
      </c>
      <c r="C202" s="35"/>
      <c r="D202" s="35"/>
      <c r="E202" s="47"/>
      <c r="F202" s="31"/>
    </row>
    <row r="203" spans="1:6" ht="20.100000000000001" customHeight="1">
      <c r="A203" s="32" t="s">
        <v>738</v>
      </c>
      <c r="B203" s="98" t="s">
        <v>26</v>
      </c>
      <c r="C203" s="35"/>
      <c r="D203" s="35"/>
      <c r="E203" s="47"/>
      <c r="F203" s="31"/>
    </row>
    <row r="204" spans="1:6" ht="20.100000000000001" customHeight="1">
      <c r="A204" s="39">
        <v>1</v>
      </c>
      <c r="B204" s="45" t="s">
        <v>734</v>
      </c>
      <c r="C204" s="35" t="s">
        <v>9</v>
      </c>
      <c r="D204" s="35">
        <v>64</v>
      </c>
      <c r="E204" s="47"/>
      <c r="F204" s="31">
        <f>+ROUND(D204*E204,2)</f>
        <v>0</v>
      </c>
    </row>
    <row r="205" spans="1:6" ht="20.100000000000001" customHeight="1">
      <c r="A205" s="39">
        <v>2</v>
      </c>
      <c r="B205" s="45" t="s">
        <v>735</v>
      </c>
      <c r="C205" s="35" t="s">
        <v>9</v>
      </c>
      <c r="D205" s="35">
        <v>28</v>
      </c>
      <c r="E205" s="47"/>
      <c r="F205" s="31">
        <f>+ROUND(D205*E205,2)</f>
        <v>0</v>
      </c>
    </row>
    <row r="206" spans="1:6" ht="20.100000000000001" customHeight="1">
      <c r="A206" s="32"/>
      <c r="B206" s="45"/>
      <c r="C206" s="35"/>
      <c r="D206" s="35"/>
      <c r="E206" s="47"/>
      <c r="F206" s="31"/>
    </row>
    <row r="207" spans="1:6" ht="20.100000000000001" customHeight="1">
      <c r="A207" s="32" t="s">
        <v>739</v>
      </c>
      <c r="B207" s="98" t="s">
        <v>33</v>
      </c>
      <c r="C207" s="35"/>
      <c r="D207" s="35"/>
      <c r="E207" s="47"/>
      <c r="F207" s="31"/>
    </row>
    <row r="208" spans="1:6" ht="20.100000000000001" customHeight="1">
      <c r="A208" s="39">
        <v>1</v>
      </c>
      <c r="B208" s="45" t="s">
        <v>735</v>
      </c>
      <c r="C208" s="35" t="s">
        <v>9</v>
      </c>
      <c r="D208" s="35">
        <v>98</v>
      </c>
      <c r="E208" s="47"/>
      <c r="F208" s="31">
        <f>+ROUND(D208*E208,2)</f>
        <v>0</v>
      </c>
    </row>
    <row r="209" spans="1:8" ht="20.100000000000001" customHeight="1">
      <c r="A209" s="32"/>
      <c r="B209" s="45"/>
      <c r="C209" s="35"/>
      <c r="D209" s="35"/>
      <c r="E209" s="47"/>
      <c r="F209" s="31"/>
    </row>
    <row r="210" spans="1:8" ht="20.100000000000001" customHeight="1">
      <c r="A210" s="32" t="s">
        <v>740</v>
      </c>
      <c r="B210" s="98" t="s">
        <v>736</v>
      </c>
      <c r="C210" s="35"/>
      <c r="D210" s="35"/>
      <c r="E210" s="47"/>
      <c r="F210" s="31"/>
    </row>
    <row r="211" spans="1:8" ht="20.100000000000001" customHeight="1">
      <c r="A211" s="39">
        <v>1</v>
      </c>
      <c r="B211" s="45" t="s">
        <v>734</v>
      </c>
      <c r="C211" s="35" t="s">
        <v>9</v>
      </c>
      <c r="D211" s="35">
        <v>199</v>
      </c>
      <c r="E211" s="47"/>
      <c r="F211" s="31">
        <f>+ROUND(D211*E211,2)</f>
        <v>0</v>
      </c>
    </row>
    <row r="212" spans="1:8" ht="20.100000000000001" customHeight="1">
      <c r="A212" s="32"/>
      <c r="B212" s="45"/>
      <c r="C212" s="35"/>
      <c r="D212" s="35"/>
      <c r="E212" s="47"/>
      <c r="F212" s="31"/>
    </row>
    <row r="213" spans="1:8">
      <c r="A213" s="32">
        <v>3.5</v>
      </c>
      <c r="B213" s="58" t="s">
        <v>62</v>
      </c>
      <c r="C213" s="35"/>
      <c r="D213" s="35"/>
      <c r="E213" s="47"/>
      <c r="F213" s="31"/>
    </row>
    <row r="214" spans="1:8">
      <c r="A214" s="88"/>
      <c r="B214" s="45"/>
      <c r="C214" s="35"/>
      <c r="D214" s="35"/>
      <c r="E214" s="35"/>
      <c r="F214" s="31"/>
    </row>
    <row r="215" spans="1:8" ht="54.75" customHeight="1">
      <c r="A215" s="32" t="s">
        <v>135</v>
      </c>
      <c r="B215" s="45" t="s">
        <v>331</v>
      </c>
      <c r="C215" s="35"/>
      <c r="D215" s="35"/>
      <c r="E215" s="35"/>
      <c r="F215" s="31"/>
      <c r="G215" s="102" t="s">
        <v>63</v>
      </c>
    </row>
    <row r="216" spans="1:8" ht="15.75" customHeight="1">
      <c r="A216" s="39">
        <v>1</v>
      </c>
      <c r="B216" s="45" t="s">
        <v>25</v>
      </c>
      <c r="C216" s="35" t="s">
        <v>4</v>
      </c>
      <c r="D216" s="241">
        <v>100</v>
      </c>
      <c r="E216" s="35"/>
      <c r="F216" s="31">
        <f>+ROUND(D216*E216,2)</f>
        <v>0</v>
      </c>
      <c r="G216" s="102"/>
    </row>
    <row r="217" spans="1:8">
      <c r="A217" s="39">
        <v>2</v>
      </c>
      <c r="B217" s="45" t="s">
        <v>24</v>
      </c>
      <c r="C217" s="35" t="s">
        <v>4</v>
      </c>
      <c r="D217" s="241">
        <v>74</v>
      </c>
      <c r="E217" s="35"/>
      <c r="F217" s="31">
        <f>+ROUND(D217*E217,2)</f>
        <v>0</v>
      </c>
      <c r="H217" s="183"/>
    </row>
    <row r="218" spans="1:8">
      <c r="A218" s="56">
        <v>3</v>
      </c>
      <c r="B218" s="45" t="s">
        <v>34</v>
      </c>
      <c r="C218" s="35" t="s">
        <v>4</v>
      </c>
      <c r="D218" s="241">
        <v>53</v>
      </c>
      <c r="E218" s="35"/>
      <c r="F218" s="31">
        <f>+ROUND(D218*E218,2)</f>
        <v>0</v>
      </c>
      <c r="H218" s="183"/>
    </row>
    <row r="219" spans="1:8">
      <c r="A219" s="39"/>
      <c r="B219" s="45"/>
      <c r="C219" s="35"/>
      <c r="D219" s="241"/>
      <c r="E219" s="35"/>
      <c r="F219" s="31"/>
      <c r="H219" s="183"/>
    </row>
    <row r="220" spans="1:8" ht="55.5" customHeight="1">
      <c r="A220" s="32" t="s">
        <v>136</v>
      </c>
      <c r="B220" s="45" t="s">
        <v>609</v>
      </c>
      <c r="C220" s="35"/>
      <c r="D220" s="35"/>
      <c r="E220" s="35"/>
      <c r="F220" s="31"/>
      <c r="G220" s="102" t="s">
        <v>63</v>
      </c>
    </row>
    <row r="221" spans="1:8">
      <c r="A221" s="39">
        <v>1</v>
      </c>
      <c r="B221" s="45" t="s">
        <v>34</v>
      </c>
      <c r="C221" s="35" t="s">
        <v>4</v>
      </c>
      <c r="D221" s="241">
        <v>847</v>
      </c>
      <c r="E221" s="35"/>
      <c r="F221" s="31">
        <f>+ROUND(D221*E221,2)</f>
        <v>0</v>
      </c>
      <c r="H221" s="183"/>
    </row>
    <row r="222" spans="1:8">
      <c r="A222" s="56">
        <v>2</v>
      </c>
      <c r="B222" s="45" t="s">
        <v>622</v>
      </c>
      <c r="C222" s="35" t="s">
        <v>4</v>
      </c>
      <c r="D222" s="241">
        <v>1697</v>
      </c>
      <c r="E222" s="35"/>
      <c r="F222" s="31">
        <f>+ROUND(D222*E222,2)</f>
        <v>0</v>
      </c>
      <c r="H222" s="183"/>
    </row>
    <row r="223" spans="1:8" ht="15" customHeight="1">
      <c r="A223" s="39"/>
      <c r="B223" s="45"/>
      <c r="C223" s="35"/>
      <c r="D223" s="241"/>
      <c r="E223" s="35"/>
      <c r="F223" s="31"/>
      <c r="H223" s="183"/>
    </row>
    <row r="224" spans="1:8">
      <c r="A224" s="32">
        <v>3.6</v>
      </c>
      <c r="B224" s="58" t="s">
        <v>728</v>
      </c>
      <c r="C224" s="35"/>
      <c r="D224" s="35"/>
      <c r="E224" s="47"/>
      <c r="F224" s="31"/>
    </row>
    <row r="225" spans="1:8" ht="46.5" customHeight="1">
      <c r="A225" s="39"/>
      <c r="B225" s="45" t="s">
        <v>729</v>
      </c>
      <c r="C225" s="35" t="s">
        <v>2</v>
      </c>
      <c r="D225" s="35">
        <v>1</v>
      </c>
      <c r="E225" s="47"/>
      <c r="F225" s="31">
        <f>+ROUND(D225*E225,2)</f>
        <v>0</v>
      </c>
    </row>
    <row r="226" spans="1:8" ht="20.100000000000001" customHeight="1">
      <c r="A226" s="71"/>
      <c r="B226" s="45"/>
      <c r="C226" s="35"/>
      <c r="D226" s="35"/>
      <c r="E226" s="47"/>
      <c r="F226" s="31"/>
    </row>
    <row r="227" spans="1:8" s="64" customFormat="1" ht="26.25" customHeight="1">
      <c r="A227" s="59"/>
      <c r="B227" s="60" t="s">
        <v>137</v>
      </c>
      <c r="C227" s="61"/>
      <c r="D227" s="61"/>
      <c r="E227" s="62"/>
      <c r="F227" s="63">
        <f>SUM(F15:F226)</f>
        <v>0</v>
      </c>
      <c r="H227" s="235"/>
    </row>
  </sheetData>
  <autoFilter ref="A1:H227" xr:uid="{00000000-0009-0000-0000-000005000000}"/>
  <pageMargins left="0.8" right="0.5" top="0.75" bottom="0.75" header="0.4" footer="0.5"/>
  <pageSetup paperSize="9" scale="80" orientation="portrait" r:id="rId1"/>
  <headerFooter>
    <oddHeader>&amp;L&amp;"Garamond,Bold"&amp;12Addu Court Complex
Maldives&amp;C&amp;"Times New Roman,Bold"&amp;11Bill of Quantities</oddHeader>
    <oddFooter>&amp;C&amp;"Garamond,Bold"Bill No 3 -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H117"/>
  <sheetViews>
    <sheetView view="pageBreakPreview" zoomScaleNormal="110" zoomScaleSheetLayoutView="100" workbookViewId="0">
      <pane xSplit="1" ySplit="1" topLeftCell="B101" activePane="bottomRight" state="frozen"/>
      <selection activeCell="B33" sqref="B33"/>
      <selection pane="topRight" activeCell="B33" sqref="B33"/>
      <selection pane="bottomLeft" activeCell="B33" sqref="B33"/>
      <selection pane="bottomRight" activeCell="E97" sqref="E97:E100"/>
    </sheetView>
  </sheetViews>
  <sheetFormatPr defaultRowHeight="15.75"/>
  <cols>
    <col min="1" max="1" width="6.85546875" style="65" customWidth="1"/>
    <col min="2" max="2" width="57" style="66" customWidth="1"/>
    <col min="3" max="3" width="5.7109375" style="67" customWidth="1"/>
    <col min="4" max="4" width="11.7109375" style="91" customWidth="1"/>
    <col min="5" max="5" width="14.42578125" style="24" customWidth="1"/>
    <col min="6" max="6" width="15.28515625" style="24" customWidth="1"/>
    <col min="7" max="7" width="26.5703125" style="24" customWidth="1"/>
    <col min="8" max="8" width="9.140625" style="103"/>
    <col min="9" max="16384" width="9.140625" style="24"/>
  </cols>
  <sheetData>
    <row r="1" spans="1:8" s="11" customFormat="1" ht="22.5" customHeight="1">
      <c r="A1" s="10" t="s">
        <v>2</v>
      </c>
      <c r="B1" s="10" t="s">
        <v>0</v>
      </c>
      <c r="C1" s="10" t="s">
        <v>1</v>
      </c>
      <c r="D1" s="10" t="s">
        <v>3</v>
      </c>
      <c r="E1" s="22" t="s">
        <v>301</v>
      </c>
      <c r="F1" s="10" t="s">
        <v>302</v>
      </c>
      <c r="H1" s="147"/>
    </row>
    <row r="2" spans="1:8" ht="12.75" customHeight="1">
      <c r="A2" s="32"/>
      <c r="B2" s="165"/>
      <c r="C2" s="34"/>
      <c r="D2" s="34"/>
      <c r="E2" s="177"/>
      <c r="F2" s="178"/>
    </row>
    <row r="3" spans="1:8">
      <c r="A3" s="41"/>
      <c r="B3" s="33" t="s">
        <v>139</v>
      </c>
      <c r="C3" s="35"/>
      <c r="D3" s="72"/>
      <c r="E3" s="47"/>
      <c r="F3" s="31"/>
    </row>
    <row r="4" spans="1:8">
      <c r="A4" s="41"/>
      <c r="B4" s="36" t="s">
        <v>390</v>
      </c>
      <c r="C4" s="35"/>
      <c r="D4" s="72"/>
      <c r="E4" s="47"/>
      <c r="F4" s="31"/>
    </row>
    <row r="5" spans="1:8">
      <c r="A5" s="41"/>
      <c r="B5" s="36"/>
      <c r="C5" s="35"/>
      <c r="D5" s="72"/>
      <c r="E5" s="47"/>
      <c r="F5" s="31"/>
    </row>
    <row r="6" spans="1:8">
      <c r="A6" s="32">
        <v>4.0999999999999996</v>
      </c>
      <c r="B6" s="44" t="s">
        <v>10</v>
      </c>
      <c r="C6" s="35"/>
      <c r="D6" s="72"/>
      <c r="E6" s="47"/>
      <c r="F6" s="31"/>
    </row>
    <row r="7" spans="1:8" ht="59.25" customHeight="1">
      <c r="A7" s="32"/>
      <c r="B7" s="45" t="s">
        <v>72</v>
      </c>
      <c r="C7" s="35"/>
      <c r="D7" s="72"/>
      <c r="E7" s="47"/>
      <c r="F7" s="31"/>
    </row>
    <row r="8" spans="1:8" ht="158.25" customHeight="1">
      <c r="A8" s="41"/>
      <c r="B8" s="45" t="s">
        <v>408</v>
      </c>
      <c r="C8" s="35"/>
      <c r="D8" s="72"/>
      <c r="E8" s="47"/>
      <c r="F8" s="31"/>
    </row>
    <row r="9" spans="1:8" ht="46.5" customHeight="1">
      <c r="A9" s="41"/>
      <c r="B9" s="45" t="s">
        <v>409</v>
      </c>
      <c r="C9" s="35"/>
      <c r="D9" s="72"/>
      <c r="E9" s="47"/>
      <c r="F9" s="31"/>
    </row>
    <row r="10" spans="1:8" ht="42" customHeight="1">
      <c r="A10" s="41"/>
      <c r="B10" s="45" t="s">
        <v>410</v>
      </c>
      <c r="C10" s="35"/>
      <c r="D10" s="72"/>
      <c r="E10" s="47"/>
      <c r="F10" s="31"/>
    </row>
    <row r="11" spans="1:8" ht="57.75" customHeight="1">
      <c r="A11" s="41"/>
      <c r="B11" s="224" t="s">
        <v>411</v>
      </c>
      <c r="C11" s="35"/>
      <c r="D11" s="72"/>
      <c r="E11" s="47"/>
      <c r="F11" s="31"/>
    </row>
    <row r="12" spans="1:8" ht="57.75" customHeight="1">
      <c r="A12" s="41"/>
      <c r="B12" s="45" t="s">
        <v>167</v>
      </c>
      <c r="C12" s="35"/>
      <c r="D12" s="72"/>
      <c r="E12" s="47"/>
      <c r="F12" s="31"/>
    </row>
    <row r="13" spans="1:8" ht="9.75" customHeight="1">
      <c r="A13" s="41"/>
      <c r="B13" s="45"/>
      <c r="C13" s="35"/>
      <c r="D13" s="72"/>
      <c r="E13" s="47"/>
      <c r="F13" s="31"/>
    </row>
    <row r="14" spans="1:8" ht="24.75" customHeight="1">
      <c r="A14" s="32">
        <v>4.2</v>
      </c>
      <c r="B14" s="58" t="s">
        <v>412</v>
      </c>
      <c r="C14" s="35"/>
      <c r="D14" s="72"/>
      <c r="E14" s="47"/>
      <c r="F14" s="31"/>
    </row>
    <row r="15" spans="1:8" ht="6" customHeight="1">
      <c r="A15" s="32"/>
      <c r="B15" s="58"/>
      <c r="C15" s="35"/>
      <c r="D15" s="72"/>
      <c r="E15" s="47"/>
      <c r="F15" s="31"/>
    </row>
    <row r="16" spans="1:8" ht="16.5" customHeight="1">
      <c r="A16" s="88"/>
      <c r="B16" s="58" t="s">
        <v>150</v>
      </c>
      <c r="C16" s="35"/>
      <c r="D16" s="72"/>
      <c r="E16" s="47"/>
      <c r="F16" s="31"/>
    </row>
    <row r="17" spans="1:8" ht="42" customHeight="1">
      <c r="A17" s="88" t="s">
        <v>28</v>
      </c>
      <c r="B17" s="45" t="s">
        <v>449</v>
      </c>
      <c r="C17" s="35"/>
      <c r="D17" s="72"/>
      <c r="E17" s="35"/>
      <c r="F17" s="31"/>
      <c r="G17" s="225"/>
    </row>
    <row r="18" spans="1:8" s="258" customFormat="1" ht="20.100000000000001" customHeight="1">
      <c r="A18" s="75"/>
      <c r="B18" s="182"/>
      <c r="C18" s="325"/>
      <c r="D18" s="325"/>
      <c r="E18" s="325"/>
      <c r="F18" s="347"/>
      <c r="G18" s="373"/>
      <c r="H18" s="206"/>
    </row>
    <row r="19" spans="1:8" s="26" customFormat="1" ht="20.100000000000001" customHeight="1">
      <c r="A19" s="75">
        <v>1</v>
      </c>
      <c r="B19" s="184" t="s">
        <v>25</v>
      </c>
      <c r="C19" s="77" t="s">
        <v>4</v>
      </c>
      <c r="D19" s="77">
        <v>972</v>
      </c>
      <c r="E19" s="77"/>
      <c r="F19" s="179">
        <f>+ROUND(D19*E19,2)</f>
        <v>0</v>
      </c>
      <c r="H19" s="160"/>
    </row>
    <row r="20" spans="1:8" s="26" customFormat="1" ht="20.100000000000001" customHeight="1">
      <c r="A20" s="75">
        <v>2</v>
      </c>
      <c r="B20" s="184" t="s">
        <v>24</v>
      </c>
      <c r="C20" s="77" t="s">
        <v>4</v>
      </c>
      <c r="D20" s="77">
        <v>803</v>
      </c>
      <c r="E20" s="77"/>
      <c r="F20" s="179">
        <f t="shared" ref="F20:F21" si="0">+ROUND(D20*E20,2)</f>
        <v>0</v>
      </c>
      <c r="H20" s="160"/>
    </row>
    <row r="21" spans="1:8" s="26" customFormat="1" ht="20.100000000000001" customHeight="1">
      <c r="A21" s="75">
        <v>3</v>
      </c>
      <c r="B21" s="184" t="s">
        <v>34</v>
      </c>
      <c r="C21" s="77" t="s">
        <v>4</v>
      </c>
      <c r="D21" s="77">
        <v>631</v>
      </c>
      <c r="E21" s="77"/>
      <c r="F21" s="179">
        <f t="shared" si="0"/>
        <v>0</v>
      </c>
      <c r="H21" s="160"/>
    </row>
    <row r="22" spans="1:8" s="26" customFormat="1" ht="20.100000000000001" customHeight="1">
      <c r="A22" s="75"/>
      <c r="B22" s="184"/>
      <c r="C22" s="77"/>
      <c r="D22" s="77"/>
      <c r="E22" s="77"/>
      <c r="F22" s="179"/>
      <c r="G22" s="366"/>
      <c r="H22" s="160"/>
    </row>
    <row r="23" spans="1:8" s="26" customFormat="1" ht="20.100000000000001" customHeight="1">
      <c r="A23" s="75"/>
      <c r="B23" s="184"/>
      <c r="C23" s="77"/>
      <c r="D23" s="77"/>
      <c r="E23" s="77"/>
      <c r="F23" s="179"/>
      <c r="H23" s="160"/>
    </row>
    <row r="24" spans="1:8">
      <c r="A24" s="88"/>
      <c r="B24" s="58" t="s">
        <v>151</v>
      </c>
      <c r="C24" s="35"/>
      <c r="D24" s="72"/>
      <c r="E24" s="47"/>
      <c r="F24" s="31"/>
    </row>
    <row r="25" spans="1:8" ht="34.5" customHeight="1">
      <c r="A25" s="88" t="s">
        <v>188</v>
      </c>
      <c r="B25" s="184" t="s">
        <v>449</v>
      </c>
      <c r="C25" s="35"/>
      <c r="D25" s="72"/>
      <c r="E25" s="35"/>
      <c r="F25" s="31"/>
      <c r="G25" s="225"/>
    </row>
    <row r="26" spans="1:8" s="26" customFormat="1" ht="20.100000000000001" customHeight="1">
      <c r="A26" s="75"/>
      <c r="B26" s="184"/>
      <c r="C26" s="77"/>
      <c r="D26" s="77"/>
      <c r="E26" s="77"/>
      <c r="F26" s="179"/>
      <c r="H26" s="160"/>
    </row>
    <row r="27" spans="1:8" s="26" customFormat="1" ht="20.100000000000001" customHeight="1">
      <c r="A27" s="75">
        <v>1</v>
      </c>
      <c r="B27" s="184" t="s">
        <v>25</v>
      </c>
      <c r="C27" s="77" t="s">
        <v>4</v>
      </c>
      <c r="D27" s="77">
        <v>1884</v>
      </c>
      <c r="E27" s="77"/>
      <c r="F27" s="179">
        <f>+ROUND(D27*E27,2)</f>
        <v>0</v>
      </c>
      <c r="H27" s="160"/>
    </row>
    <row r="28" spans="1:8" s="26" customFormat="1" ht="20.100000000000001" customHeight="1">
      <c r="A28" s="75">
        <v>2</v>
      </c>
      <c r="B28" s="184" t="s">
        <v>24</v>
      </c>
      <c r="C28" s="77" t="s">
        <v>4</v>
      </c>
      <c r="D28" s="77">
        <v>1510</v>
      </c>
      <c r="E28" s="77"/>
      <c r="F28" s="179">
        <f t="shared" ref="F28:F29" si="1">+ROUND(D28*E28,2)</f>
        <v>0</v>
      </c>
      <c r="H28" s="160"/>
    </row>
    <row r="29" spans="1:8" s="26" customFormat="1" ht="20.100000000000001" customHeight="1">
      <c r="A29" s="75">
        <v>3</v>
      </c>
      <c r="B29" s="184" t="s">
        <v>34</v>
      </c>
      <c r="C29" s="77" t="s">
        <v>4</v>
      </c>
      <c r="D29" s="77">
        <v>677</v>
      </c>
      <c r="E29" s="77"/>
      <c r="F29" s="179">
        <f t="shared" si="1"/>
        <v>0</v>
      </c>
      <c r="H29" s="160"/>
    </row>
    <row r="30" spans="1:8" s="26" customFormat="1" ht="20.100000000000001" customHeight="1">
      <c r="A30" s="75"/>
      <c r="B30" s="184"/>
      <c r="C30" s="77"/>
      <c r="D30" s="77"/>
      <c r="E30" s="77"/>
      <c r="F30" s="179"/>
      <c r="H30" s="160"/>
    </row>
    <row r="31" spans="1:8" s="26" customFormat="1" ht="20.100000000000001" customHeight="1">
      <c r="A31" s="75"/>
      <c r="B31" s="184"/>
      <c r="C31" s="77"/>
      <c r="D31" s="77"/>
      <c r="E31" s="77"/>
      <c r="F31" s="179"/>
      <c r="H31" s="160"/>
    </row>
    <row r="32" spans="1:8" s="26" customFormat="1" ht="20.100000000000001" customHeight="1">
      <c r="A32" s="367"/>
      <c r="B32" s="368"/>
      <c r="C32" s="369"/>
      <c r="D32" s="369"/>
      <c r="E32" s="369"/>
      <c r="F32" s="370"/>
      <c r="H32" s="160"/>
    </row>
    <row r="33" spans="1:8" s="26" customFormat="1" ht="20.100000000000001" customHeight="1">
      <c r="A33" s="75"/>
      <c r="B33" s="184"/>
      <c r="C33" s="77"/>
      <c r="D33" s="77"/>
      <c r="E33" s="77"/>
      <c r="F33" s="179"/>
      <c r="H33" s="160"/>
    </row>
    <row r="34" spans="1:8" s="26" customFormat="1" ht="20.100000000000001" customHeight="1">
      <c r="A34" s="75"/>
      <c r="B34" s="58" t="s">
        <v>151</v>
      </c>
      <c r="C34" s="77"/>
      <c r="D34" s="77"/>
      <c r="E34" s="77"/>
      <c r="F34" s="179"/>
      <c r="H34" s="160"/>
    </row>
    <row r="35" spans="1:8" ht="34.5" customHeight="1">
      <c r="A35" s="88" t="s">
        <v>637</v>
      </c>
      <c r="B35" s="184" t="s">
        <v>635</v>
      </c>
      <c r="C35" s="35"/>
      <c r="D35" s="72"/>
      <c r="E35" s="35"/>
      <c r="F35" s="31"/>
      <c r="G35" s="225"/>
    </row>
    <row r="36" spans="1:8" s="26" customFormat="1" ht="20.100000000000001" customHeight="1">
      <c r="A36" s="75"/>
      <c r="B36" s="184"/>
      <c r="C36" s="77"/>
      <c r="D36" s="77"/>
      <c r="E36" s="77"/>
      <c r="F36" s="179"/>
      <c r="H36" s="160"/>
    </row>
    <row r="37" spans="1:8" s="26" customFormat="1" ht="20.100000000000001" customHeight="1">
      <c r="A37" s="75">
        <v>1</v>
      </c>
      <c r="B37" s="184" t="s">
        <v>25</v>
      </c>
      <c r="C37" s="77" t="s">
        <v>4</v>
      </c>
      <c r="D37" s="77">
        <v>834</v>
      </c>
      <c r="E37" s="77"/>
      <c r="F37" s="179">
        <f>+ROUND(D37*E37,2)</f>
        <v>0</v>
      </c>
      <c r="H37" s="160"/>
    </row>
    <row r="38" spans="1:8" s="26" customFormat="1" ht="20.100000000000001" customHeight="1">
      <c r="A38" s="75">
        <v>2</v>
      </c>
      <c r="B38" s="184" t="s">
        <v>24</v>
      </c>
      <c r="C38" s="77" t="s">
        <v>4</v>
      </c>
      <c r="D38" s="77">
        <v>595</v>
      </c>
      <c r="E38" s="77"/>
      <c r="F38" s="179">
        <f t="shared" ref="F38:F39" si="2">+ROUND(D38*E38,2)</f>
        <v>0</v>
      </c>
      <c r="H38" s="160"/>
    </row>
    <row r="39" spans="1:8" s="26" customFormat="1" ht="20.100000000000001" customHeight="1">
      <c r="A39" s="75">
        <v>3</v>
      </c>
      <c r="B39" s="184" t="s">
        <v>34</v>
      </c>
      <c r="C39" s="77" t="s">
        <v>4</v>
      </c>
      <c r="D39" s="77">
        <v>197</v>
      </c>
      <c r="E39" s="77"/>
      <c r="F39" s="179">
        <f t="shared" si="2"/>
        <v>0</v>
      </c>
      <c r="G39" s="366"/>
      <c r="H39" s="160"/>
    </row>
    <row r="40" spans="1:8" s="26" customFormat="1" ht="20.100000000000001" customHeight="1">
      <c r="A40" s="75"/>
      <c r="B40" s="184"/>
      <c r="C40" s="77"/>
      <c r="D40" s="77"/>
      <c r="E40" s="77"/>
      <c r="F40" s="179"/>
      <c r="G40" s="366"/>
      <c r="H40" s="160"/>
    </row>
    <row r="41" spans="1:8">
      <c r="A41" s="39"/>
      <c r="B41" s="45"/>
      <c r="C41" s="35"/>
      <c r="D41" s="72"/>
      <c r="E41" s="35"/>
      <c r="F41" s="31"/>
    </row>
    <row r="42" spans="1:8" ht="21.75" customHeight="1">
      <c r="A42" s="32">
        <v>4.3</v>
      </c>
      <c r="B42" s="44" t="s">
        <v>22</v>
      </c>
      <c r="C42" s="35"/>
      <c r="D42" s="72"/>
      <c r="E42" s="47"/>
      <c r="F42" s="31"/>
    </row>
    <row r="43" spans="1:8" ht="75" customHeight="1">
      <c r="A43" s="41"/>
      <c r="B43" s="45" t="s">
        <v>413</v>
      </c>
      <c r="C43" s="35"/>
      <c r="D43" s="72"/>
      <c r="E43" s="47"/>
      <c r="F43" s="31"/>
    </row>
    <row r="44" spans="1:8" ht="45.75" customHeight="1">
      <c r="A44" s="41"/>
      <c r="B44" s="45" t="s">
        <v>414</v>
      </c>
      <c r="C44" s="35"/>
      <c r="D44" s="72"/>
      <c r="E44" s="47"/>
      <c r="F44" s="31"/>
    </row>
    <row r="45" spans="1:8" ht="45.75" customHeight="1">
      <c r="A45" s="41"/>
      <c r="B45" s="45" t="s">
        <v>415</v>
      </c>
      <c r="C45" s="35"/>
      <c r="D45" s="72"/>
      <c r="E45" s="47"/>
      <c r="F45" s="31"/>
    </row>
    <row r="46" spans="1:8" ht="45.75" customHeight="1">
      <c r="A46" s="41"/>
      <c r="B46" s="224" t="s">
        <v>416</v>
      </c>
      <c r="C46" s="35"/>
      <c r="D46" s="72"/>
      <c r="E46" s="47"/>
      <c r="F46" s="31"/>
    </row>
    <row r="47" spans="1:8" ht="45.75" customHeight="1">
      <c r="A47" s="41"/>
      <c r="B47" s="224" t="s">
        <v>417</v>
      </c>
      <c r="C47" s="35"/>
      <c r="D47" s="72"/>
      <c r="E47" s="47"/>
      <c r="F47" s="31"/>
    </row>
    <row r="48" spans="1:8" ht="45.75" customHeight="1">
      <c r="A48" s="41"/>
      <c r="B48" s="224" t="s">
        <v>418</v>
      </c>
      <c r="C48" s="35"/>
      <c r="D48" s="72"/>
      <c r="E48" s="47"/>
      <c r="F48" s="31"/>
    </row>
    <row r="49" spans="1:8">
      <c r="A49" s="41"/>
      <c r="B49" s="45"/>
      <c r="C49" s="35"/>
      <c r="D49" s="72"/>
      <c r="E49" s="47"/>
      <c r="F49" s="31"/>
    </row>
    <row r="50" spans="1:8" s="103" customFormat="1" ht="28.5" customHeight="1">
      <c r="A50" s="41"/>
      <c r="B50" s="58" t="s">
        <v>187</v>
      </c>
      <c r="C50" s="35"/>
      <c r="D50" s="72"/>
      <c r="E50" s="47"/>
      <c r="F50" s="31"/>
    </row>
    <row r="51" spans="1:8" s="103" customFormat="1" ht="56.25" customHeight="1">
      <c r="A51" s="88" t="s">
        <v>29</v>
      </c>
      <c r="B51" s="224" t="s">
        <v>741</v>
      </c>
      <c r="C51" s="35"/>
      <c r="D51" s="72"/>
      <c r="E51" s="35"/>
      <c r="F51" s="31"/>
      <c r="G51" s="180"/>
    </row>
    <row r="52" spans="1:8" s="258" customFormat="1">
      <c r="A52" s="257"/>
      <c r="B52" s="182"/>
      <c r="C52" s="325"/>
      <c r="D52" s="204"/>
      <c r="E52" s="204"/>
      <c r="F52" s="205"/>
      <c r="H52" s="206"/>
    </row>
    <row r="53" spans="1:8" ht="20.100000000000001" customHeight="1">
      <c r="A53" s="39">
        <v>1</v>
      </c>
      <c r="B53" s="45" t="s">
        <v>25</v>
      </c>
      <c r="C53" s="77" t="s">
        <v>4</v>
      </c>
      <c r="D53" s="72">
        <v>1010</v>
      </c>
      <c r="E53" s="35"/>
      <c r="F53" s="31">
        <f t="shared" ref="F53:F56" si="3">+ROUND(D53*E53,2)</f>
        <v>0</v>
      </c>
    </row>
    <row r="54" spans="1:8" ht="20.100000000000001" customHeight="1">
      <c r="A54" s="39">
        <v>2</v>
      </c>
      <c r="B54" s="45" t="s">
        <v>24</v>
      </c>
      <c r="C54" s="77" t="s">
        <v>4</v>
      </c>
      <c r="D54" s="72">
        <v>834</v>
      </c>
      <c r="E54" s="35"/>
      <c r="F54" s="31">
        <f t="shared" si="3"/>
        <v>0</v>
      </c>
    </row>
    <row r="55" spans="1:8" ht="20.100000000000001" customHeight="1">
      <c r="A55" s="39">
        <v>3</v>
      </c>
      <c r="B55" s="45" t="s">
        <v>34</v>
      </c>
      <c r="C55" s="77" t="s">
        <v>4</v>
      </c>
      <c r="D55" s="72">
        <v>655</v>
      </c>
      <c r="E55" s="35"/>
      <c r="F55" s="31">
        <f t="shared" si="3"/>
        <v>0</v>
      </c>
      <c r="G55" s="100"/>
    </row>
    <row r="56" spans="1:8" ht="20.100000000000001" customHeight="1">
      <c r="A56" s="39">
        <v>4</v>
      </c>
      <c r="B56" s="45" t="s">
        <v>634</v>
      </c>
      <c r="C56" s="77" t="s">
        <v>4</v>
      </c>
      <c r="D56" s="72">
        <v>87</v>
      </c>
      <c r="E56" s="35"/>
      <c r="F56" s="31">
        <f t="shared" si="3"/>
        <v>0</v>
      </c>
      <c r="G56" s="100"/>
    </row>
    <row r="57" spans="1:8" s="26" customFormat="1" ht="20.100000000000001" customHeight="1">
      <c r="A57" s="75"/>
      <c r="B57" s="184"/>
      <c r="C57" s="77"/>
      <c r="D57" s="77"/>
      <c r="E57" s="77"/>
      <c r="F57" s="179"/>
      <c r="G57" s="366"/>
      <c r="H57" s="160"/>
    </row>
    <row r="58" spans="1:8" s="26" customFormat="1" ht="48.75" customHeight="1">
      <c r="A58" s="88" t="s">
        <v>391</v>
      </c>
      <c r="B58" s="224" t="s">
        <v>743</v>
      </c>
      <c r="C58" s="77"/>
      <c r="D58" s="77"/>
      <c r="E58" s="77"/>
      <c r="F58" s="179"/>
      <c r="G58" s="366"/>
      <c r="H58" s="160"/>
    </row>
    <row r="59" spans="1:8" s="26" customFormat="1" ht="20.100000000000001" customHeight="1">
      <c r="A59" s="75"/>
      <c r="B59" s="184"/>
      <c r="C59" s="77"/>
      <c r="D59" s="77"/>
      <c r="E59" s="77"/>
      <c r="F59" s="179"/>
      <c r="G59" s="366"/>
      <c r="H59" s="160"/>
    </row>
    <row r="60" spans="1:8">
      <c r="A60" s="39">
        <v>1</v>
      </c>
      <c r="B60" s="45" t="s">
        <v>24</v>
      </c>
      <c r="C60" s="77" t="s">
        <v>4</v>
      </c>
      <c r="D60" s="72">
        <v>133</v>
      </c>
      <c r="E60" s="35"/>
      <c r="F60" s="31">
        <f t="shared" ref="F60" si="4">+ROUND(D60*E60,2)</f>
        <v>0</v>
      </c>
    </row>
    <row r="61" spans="1:8">
      <c r="A61" s="39">
        <v>2</v>
      </c>
      <c r="B61" s="45" t="s">
        <v>34</v>
      </c>
      <c r="C61" s="77" t="s">
        <v>4</v>
      </c>
      <c r="D61" s="72">
        <v>353</v>
      </c>
      <c r="E61" s="35"/>
      <c r="F61" s="31">
        <f t="shared" ref="F61:F62" si="5">+ROUND(D61*E61,2)</f>
        <v>0</v>
      </c>
      <c r="G61" s="100"/>
    </row>
    <row r="62" spans="1:8" s="26" customFormat="1" ht="20.100000000000001" customHeight="1">
      <c r="A62" s="75">
        <v>3</v>
      </c>
      <c r="B62" s="184" t="s">
        <v>634</v>
      </c>
      <c r="C62" s="77" t="s">
        <v>4</v>
      </c>
      <c r="D62" s="72">
        <v>100</v>
      </c>
      <c r="E62" s="35"/>
      <c r="F62" s="31">
        <f t="shared" si="5"/>
        <v>0</v>
      </c>
      <c r="G62" s="366"/>
      <c r="H62" s="160"/>
    </row>
    <row r="63" spans="1:8" s="26" customFormat="1" ht="20.100000000000001" customHeight="1">
      <c r="A63" s="75"/>
      <c r="B63" s="184"/>
      <c r="C63" s="77"/>
      <c r="D63" s="77"/>
      <c r="E63" s="77"/>
      <c r="F63" s="179"/>
      <c r="G63" s="366"/>
      <c r="H63" s="160"/>
    </row>
    <row r="64" spans="1:8" s="26" customFormat="1" ht="20.100000000000001" customHeight="1">
      <c r="A64" s="75"/>
      <c r="B64" s="184"/>
      <c r="C64" s="77"/>
      <c r="D64" s="77"/>
      <c r="E64" s="77"/>
      <c r="F64" s="179"/>
      <c r="G64" s="366"/>
      <c r="H64" s="160"/>
    </row>
    <row r="65" spans="1:8" s="26" customFormat="1" ht="20.100000000000001" customHeight="1">
      <c r="A65" s="367"/>
      <c r="B65" s="368"/>
      <c r="C65" s="369"/>
      <c r="D65" s="369"/>
      <c r="E65" s="369"/>
      <c r="F65" s="370"/>
      <c r="G65" s="366"/>
      <c r="H65" s="160"/>
    </row>
    <row r="66" spans="1:8" ht="20.100000000000001" customHeight="1">
      <c r="A66" s="39"/>
      <c r="B66" s="45"/>
      <c r="C66" s="35"/>
      <c r="D66" s="72"/>
      <c r="E66" s="35"/>
      <c r="F66" s="31"/>
    </row>
    <row r="67" spans="1:8" ht="21" customHeight="1">
      <c r="A67" s="88"/>
      <c r="B67" s="58" t="s">
        <v>44</v>
      </c>
      <c r="C67" s="35"/>
      <c r="D67" s="72"/>
      <c r="E67" s="35"/>
      <c r="F67" s="31"/>
      <c r="G67" s="180"/>
    </row>
    <row r="68" spans="1:8" ht="39" customHeight="1">
      <c r="A68" s="88" t="s">
        <v>742</v>
      </c>
      <c r="B68" s="224" t="s">
        <v>334</v>
      </c>
      <c r="C68" s="35"/>
      <c r="D68" s="72"/>
      <c r="E68" s="35"/>
      <c r="F68" s="31"/>
    </row>
    <row r="69" spans="1:8" ht="15.95" customHeight="1">
      <c r="A69" s="39">
        <v>1</v>
      </c>
      <c r="B69" s="45" t="s">
        <v>25</v>
      </c>
      <c r="C69" s="77" t="s">
        <v>4</v>
      </c>
      <c r="D69" s="376">
        <v>5878</v>
      </c>
      <c r="E69" s="35"/>
      <c r="F69" s="31">
        <f>+ROUND(D69*E69,2)</f>
        <v>0</v>
      </c>
    </row>
    <row r="70" spans="1:8" ht="15.95" customHeight="1">
      <c r="A70" s="39">
        <v>2</v>
      </c>
      <c r="B70" s="45" t="s">
        <v>24</v>
      </c>
      <c r="C70" s="77" t="s">
        <v>4</v>
      </c>
      <c r="D70" s="376">
        <v>3718</v>
      </c>
      <c r="E70" s="35"/>
      <c r="F70" s="31">
        <f t="shared" ref="F70:F72" si="6">+ROUND(D70*E70,2)</f>
        <v>0</v>
      </c>
    </row>
    <row r="71" spans="1:8" ht="15.95" customHeight="1">
      <c r="A71" s="39">
        <v>3</v>
      </c>
      <c r="B71" s="45" t="s">
        <v>34</v>
      </c>
      <c r="C71" s="77" t="s">
        <v>4</v>
      </c>
      <c r="D71" s="376">
        <v>2144</v>
      </c>
      <c r="E71" s="35"/>
      <c r="F71" s="31">
        <f t="shared" si="6"/>
        <v>0</v>
      </c>
    </row>
    <row r="72" spans="1:8" ht="15.95" customHeight="1">
      <c r="A72" s="39">
        <v>4</v>
      </c>
      <c r="B72" s="45" t="s">
        <v>634</v>
      </c>
      <c r="C72" s="77" t="s">
        <v>4</v>
      </c>
      <c r="D72" s="376">
        <v>87</v>
      </c>
      <c r="E72" s="35"/>
      <c r="F72" s="31">
        <f t="shared" si="6"/>
        <v>0</v>
      </c>
    </row>
    <row r="73" spans="1:8" ht="20.100000000000001" customHeight="1">
      <c r="A73" s="39"/>
      <c r="B73" s="45"/>
      <c r="C73" s="35"/>
      <c r="D73" s="35"/>
      <c r="E73" s="35"/>
      <c r="F73" s="31"/>
    </row>
    <row r="74" spans="1:8" ht="21.75" customHeight="1">
      <c r="A74" s="32">
        <v>4.4000000000000004</v>
      </c>
      <c r="B74" s="44" t="s">
        <v>275</v>
      </c>
      <c r="C74" s="35"/>
      <c r="D74" s="72"/>
      <c r="E74" s="47"/>
      <c r="F74" s="31"/>
    </row>
    <row r="75" spans="1:8" ht="20.25" customHeight="1">
      <c r="A75" s="32"/>
      <c r="B75" s="181" t="s">
        <v>217</v>
      </c>
      <c r="C75" s="35"/>
      <c r="D75" s="72"/>
      <c r="E75" s="47"/>
      <c r="F75" s="31"/>
    </row>
    <row r="76" spans="1:8" ht="30" customHeight="1">
      <c r="A76" s="41" t="s">
        <v>66</v>
      </c>
      <c r="B76" s="182" t="s">
        <v>263</v>
      </c>
      <c r="C76" s="35"/>
      <c r="D76" s="72"/>
      <c r="E76" s="35"/>
      <c r="F76" s="31"/>
    </row>
    <row r="77" spans="1:8" ht="15.95" customHeight="1">
      <c r="A77" s="41"/>
      <c r="B77" s="182"/>
      <c r="C77" s="35"/>
      <c r="D77" s="72"/>
      <c r="E77" s="35"/>
      <c r="F77" s="31"/>
    </row>
    <row r="78" spans="1:8">
      <c r="A78" s="39">
        <v>1</v>
      </c>
      <c r="B78" s="45" t="s">
        <v>25</v>
      </c>
      <c r="C78" s="35" t="s">
        <v>4</v>
      </c>
      <c r="D78" s="72">
        <v>2101</v>
      </c>
      <c r="E78" s="35"/>
      <c r="F78" s="31">
        <f t="shared" ref="F78:F80" si="7">+ROUND(D78*E78,2)</f>
        <v>0</v>
      </c>
    </row>
    <row r="79" spans="1:8">
      <c r="A79" s="39">
        <v>2</v>
      </c>
      <c r="B79" s="45" t="s">
        <v>24</v>
      </c>
      <c r="C79" s="35" t="s">
        <v>4</v>
      </c>
      <c r="D79" s="72">
        <v>1873</v>
      </c>
      <c r="E79" s="35"/>
      <c r="F79" s="31">
        <f t="shared" si="7"/>
        <v>0</v>
      </c>
    </row>
    <row r="80" spans="1:8">
      <c r="A80" s="56">
        <v>3</v>
      </c>
      <c r="B80" s="45" t="s">
        <v>34</v>
      </c>
      <c r="C80" s="35" t="s">
        <v>4</v>
      </c>
      <c r="D80" s="72">
        <v>1259</v>
      </c>
      <c r="E80" s="35"/>
      <c r="F80" s="31">
        <f t="shared" si="7"/>
        <v>0</v>
      </c>
    </row>
    <row r="81" spans="1:8">
      <c r="A81" s="56"/>
      <c r="B81" s="45"/>
      <c r="C81" s="35"/>
      <c r="D81" s="72"/>
      <c r="E81" s="35"/>
      <c r="F81" s="31"/>
    </row>
    <row r="82" spans="1:8">
      <c r="A82" s="32"/>
      <c r="B82" s="44" t="s">
        <v>65</v>
      </c>
      <c r="C82" s="35"/>
      <c r="D82" s="72"/>
      <c r="E82" s="35"/>
      <c r="F82" s="31"/>
    </row>
    <row r="83" spans="1:8" ht="31.5">
      <c r="A83" s="41" t="s">
        <v>67</v>
      </c>
      <c r="B83" s="182" t="s">
        <v>263</v>
      </c>
      <c r="C83" s="35"/>
      <c r="D83" s="72"/>
      <c r="E83" s="35"/>
      <c r="F83" s="31"/>
    </row>
    <row r="84" spans="1:8" ht="15.95" customHeight="1">
      <c r="A84" s="39"/>
      <c r="B84" s="45"/>
      <c r="C84" s="35"/>
      <c r="D84" s="72"/>
      <c r="E84" s="35"/>
      <c r="F84" s="31"/>
    </row>
    <row r="85" spans="1:8" ht="15.95" customHeight="1">
      <c r="A85" s="39">
        <v>1</v>
      </c>
      <c r="B85" s="45" t="s">
        <v>25</v>
      </c>
      <c r="C85" s="35" t="s">
        <v>4</v>
      </c>
      <c r="D85" s="72">
        <v>161</v>
      </c>
      <c r="E85" s="35"/>
      <c r="F85" s="31">
        <f>+ROUND(D85*E85,2)</f>
        <v>0</v>
      </c>
    </row>
    <row r="86" spans="1:8" ht="15.95" customHeight="1">
      <c r="A86" s="39">
        <v>2</v>
      </c>
      <c r="B86" s="45" t="s">
        <v>24</v>
      </c>
      <c r="C86" s="35" t="s">
        <v>4</v>
      </c>
      <c r="D86" s="72">
        <v>161</v>
      </c>
      <c r="E86" s="35"/>
      <c r="F86" s="31">
        <f>+ROUND(D86*E86,2)</f>
        <v>0</v>
      </c>
    </row>
    <row r="87" spans="1:8" ht="15.95" customHeight="1">
      <c r="A87" s="39"/>
      <c r="B87" s="45"/>
      <c r="C87" s="35"/>
      <c r="D87" s="72"/>
      <c r="E87" s="35"/>
      <c r="F87" s="31"/>
    </row>
    <row r="88" spans="1:8">
      <c r="A88" s="39"/>
      <c r="B88" s="45"/>
      <c r="C88" s="35"/>
      <c r="D88" s="72"/>
      <c r="E88" s="35"/>
      <c r="F88" s="31"/>
    </row>
    <row r="89" spans="1:8">
      <c r="A89" s="32"/>
      <c r="B89" s="44" t="s">
        <v>218</v>
      </c>
      <c r="C89" s="35"/>
      <c r="D89" s="72"/>
      <c r="E89" s="35"/>
      <c r="F89" s="31"/>
    </row>
    <row r="90" spans="1:8" ht="31.5">
      <c r="A90" s="41" t="s">
        <v>68</v>
      </c>
      <c r="B90" s="182" t="s">
        <v>263</v>
      </c>
      <c r="C90" s="35"/>
      <c r="D90" s="72"/>
      <c r="E90" s="35"/>
      <c r="F90" s="31"/>
    </row>
    <row r="91" spans="1:8" ht="7.5" customHeight="1">
      <c r="A91" s="32"/>
      <c r="B91" s="44"/>
      <c r="C91" s="35"/>
      <c r="D91" s="72"/>
      <c r="E91" s="35"/>
      <c r="F91" s="31"/>
    </row>
    <row r="92" spans="1:8" ht="15.75" customHeight="1">
      <c r="A92" s="39">
        <v>1</v>
      </c>
      <c r="B92" s="45" t="s">
        <v>25</v>
      </c>
      <c r="C92" s="35" t="s">
        <v>4</v>
      </c>
      <c r="D92" s="241">
        <v>100</v>
      </c>
      <c r="E92" s="35"/>
      <c r="F92" s="31">
        <f>+ROUND(D92*E92,2)</f>
        <v>0</v>
      </c>
      <c r="G92" s="102"/>
      <c r="H92" s="24"/>
    </row>
    <row r="93" spans="1:8">
      <c r="A93" s="39">
        <v>2</v>
      </c>
      <c r="B93" s="45" t="s">
        <v>24</v>
      </c>
      <c r="C93" s="35" t="s">
        <v>4</v>
      </c>
      <c r="D93" s="241">
        <v>74</v>
      </c>
      <c r="E93" s="35"/>
      <c r="F93" s="31">
        <f>+ROUND(D93*E93,2)</f>
        <v>0</v>
      </c>
    </row>
    <row r="94" spans="1:8">
      <c r="A94" s="39">
        <v>3</v>
      </c>
      <c r="B94" s="45" t="s">
        <v>34</v>
      </c>
      <c r="C94" s="35" t="s">
        <v>4</v>
      </c>
      <c r="D94" s="241">
        <v>53</v>
      </c>
      <c r="E94" s="35"/>
      <c r="F94" s="31">
        <f>+ROUND(D94*E94,2)</f>
        <v>0</v>
      </c>
    </row>
    <row r="95" spans="1:8">
      <c r="A95" s="39"/>
      <c r="B95" s="45"/>
      <c r="C95" s="35"/>
      <c r="D95" s="72"/>
      <c r="E95" s="35"/>
      <c r="F95" s="31"/>
      <c r="G95" s="84"/>
    </row>
    <row r="96" spans="1:8">
      <c r="A96" s="39"/>
      <c r="B96" s="44" t="s">
        <v>219</v>
      </c>
      <c r="C96" s="35"/>
      <c r="D96" s="72"/>
      <c r="E96" s="35"/>
      <c r="F96" s="31"/>
    </row>
    <row r="97" spans="1:8" ht="31.5">
      <c r="A97" s="41" t="s">
        <v>161</v>
      </c>
      <c r="B97" s="182" t="s">
        <v>263</v>
      </c>
      <c r="C97" s="35"/>
      <c r="D97" s="72"/>
      <c r="E97" s="35"/>
      <c r="F97" s="31"/>
    </row>
    <row r="98" spans="1:8" s="258" customFormat="1">
      <c r="A98" s="257">
        <v>1</v>
      </c>
      <c r="B98" s="182" t="s">
        <v>34</v>
      </c>
      <c r="C98" s="204" t="s">
        <v>4</v>
      </c>
      <c r="D98" s="241">
        <v>847</v>
      </c>
      <c r="E98" s="35"/>
      <c r="F98" s="205">
        <f>+ROUND(D98*E98,2)</f>
        <v>0</v>
      </c>
      <c r="H98" s="206"/>
    </row>
    <row r="99" spans="1:8">
      <c r="A99" s="56">
        <v>2</v>
      </c>
      <c r="B99" s="45" t="s">
        <v>636</v>
      </c>
      <c r="C99" s="204" t="s">
        <v>4</v>
      </c>
      <c r="D99" s="241">
        <v>1697</v>
      </c>
      <c r="E99" s="35"/>
      <c r="F99" s="205">
        <f>+ROUND(D99*E99,2)</f>
        <v>0</v>
      </c>
    </row>
    <row r="100" spans="1:8">
      <c r="A100" s="56"/>
      <c r="B100" s="44"/>
      <c r="C100" s="35"/>
      <c r="D100" s="72"/>
      <c r="E100" s="35"/>
      <c r="F100" s="31"/>
    </row>
    <row r="101" spans="1:8">
      <c r="A101" s="41"/>
      <c r="B101" s="182"/>
      <c r="C101" s="35"/>
      <c r="D101" s="72"/>
      <c r="E101" s="35"/>
      <c r="F101" s="31"/>
    </row>
    <row r="102" spans="1:8">
      <c r="A102" s="56"/>
      <c r="B102" s="45"/>
      <c r="C102" s="35"/>
      <c r="D102" s="72"/>
      <c r="E102" s="35"/>
      <c r="F102" s="31"/>
    </row>
    <row r="103" spans="1:8">
      <c r="A103" s="39"/>
      <c r="B103" s="45"/>
      <c r="C103" s="35"/>
      <c r="D103" s="35"/>
      <c r="E103" s="35"/>
      <c r="F103" s="31"/>
      <c r="H103" s="183"/>
    </row>
    <row r="104" spans="1:8">
      <c r="A104" s="39"/>
      <c r="B104" s="45"/>
      <c r="C104" s="35"/>
      <c r="D104" s="35"/>
      <c r="E104" s="35"/>
      <c r="F104" s="31"/>
      <c r="H104" s="183"/>
    </row>
    <row r="105" spans="1:8">
      <c r="A105" s="39"/>
      <c r="B105" s="45"/>
      <c r="C105" s="35"/>
      <c r="D105" s="35"/>
      <c r="E105" s="35"/>
      <c r="F105" s="31"/>
      <c r="H105" s="183"/>
    </row>
    <row r="106" spans="1:8">
      <c r="A106" s="39"/>
      <c r="B106" s="45"/>
      <c r="C106" s="35"/>
      <c r="D106" s="35"/>
      <c r="E106" s="35"/>
      <c r="F106" s="31"/>
      <c r="H106" s="183"/>
    </row>
    <row r="107" spans="1:8">
      <c r="A107" s="39"/>
      <c r="B107" s="45"/>
      <c r="C107" s="35"/>
      <c r="D107" s="35"/>
      <c r="E107" s="35"/>
      <c r="F107" s="31"/>
      <c r="H107" s="183"/>
    </row>
    <row r="108" spans="1:8">
      <c r="A108" s="39"/>
      <c r="B108" s="45"/>
      <c r="C108" s="35"/>
      <c r="D108" s="35"/>
      <c r="E108" s="35"/>
      <c r="F108" s="31"/>
      <c r="H108" s="183"/>
    </row>
    <row r="109" spans="1:8">
      <c r="A109" s="39"/>
      <c r="B109" s="45"/>
      <c r="C109" s="35"/>
      <c r="D109" s="35"/>
      <c r="E109" s="35"/>
      <c r="F109" s="31"/>
      <c r="H109" s="183"/>
    </row>
    <row r="110" spans="1:8">
      <c r="A110" s="39"/>
      <c r="B110" s="45"/>
      <c r="C110" s="35"/>
      <c r="D110" s="35"/>
      <c r="E110" s="35"/>
      <c r="F110" s="31"/>
      <c r="H110" s="183"/>
    </row>
    <row r="111" spans="1:8">
      <c r="A111" s="39"/>
      <c r="B111" s="45"/>
      <c r="C111" s="35"/>
      <c r="D111" s="35"/>
      <c r="E111" s="35"/>
      <c r="F111" s="31"/>
      <c r="H111" s="183"/>
    </row>
    <row r="112" spans="1:8">
      <c r="A112" s="56"/>
      <c r="B112" s="45"/>
      <c r="C112" s="35"/>
      <c r="D112" s="35"/>
      <c r="E112" s="35"/>
      <c r="F112" s="31"/>
      <c r="H112" s="183"/>
    </row>
    <row r="113" spans="1:8">
      <c r="A113" s="39"/>
      <c r="B113" s="45"/>
      <c r="C113" s="35"/>
      <c r="D113" s="35"/>
      <c r="E113" s="35"/>
      <c r="F113" s="31"/>
      <c r="H113" s="183"/>
    </row>
    <row r="114" spans="1:8">
      <c r="A114" s="56"/>
      <c r="B114" s="182"/>
      <c r="C114" s="35"/>
      <c r="D114" s="72"/>
      <c r="E114" s="35"/>
      <c r="F114" s="31"/>
    </row>
    <row r="115" spans="1:8">
      <c r="A115" s="88"/>
      <c r="B115" s="155"/>
      <c r="C115" s="35"/>
      <c r="D115" s="72"/>
      <c r="E115" s="35"/>
      <c r="F115" s="31"/>
    </row>
    <row r="116" spans="1:8" s="64" customFormat="1" ht="19.5" customHeight="1">
      <c r="A116" s="59"/>
      <c r="B116" s="60" t="s">
        <v>140</v>
      </c>
      <c r="C116" s="61"/>
      <c r="D116" s="90"/>
      <c r="E116" s="62"/>
      <c r="F116" s="63">
        <f>SUM(F17:F114)</f>
        <v>0</v>
      </c>
      <c r="H116" s="152"/>
    </row>
    <row r="117" spans="1:8">
      <c r="F117" s="24" t="s">
        <v>220</v>
      </c>
    </row>
  </sheetData>
  <autoFilter ref="A1:F116" xr:uid="{00000000-0009-0000-0000-000006000000}"/>
  <pageMargins left="0.8" right="0.6" top="0.75" bottom="0.75" header="0.4" footer="0.5"/>
  <pageSetup paperSize="9" scale="80" orientation="portrait" r:id="rId1"/>
  <headerFooter>
    <oddHeader>&amp;L&amp;"Garamond,Bold"&amp;12Addu Court Complex
Maldives&amp;C&amp;"Times New Roman,Bold"&amp;11Bill of Quantities</oddHeader>
    <oddFooter>&amp;C&amp;"Garamond,Bold"Bill No 4 -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U31"/>
  <sheetViews>
    <sheetView view="pageBreakPreview" zoomScaleNormal="110" zoomScaleSheetLayoutView="100" workbookViewId="0">
      <pane xSplit="1" ySplit="1" topLeftCell="B17" activePane="bottomRight" state="frozen"/>
      <selection activeCell="B33" sqref="B33"/>
      <selection pane="topRight" activeCell="B33" sqref="B33"/>
      <selection pane="bottomLeft" activeCell="B33" sqref="B33"/>
      <selection pane="bottomRight" activeCell="E22" sqref="E22:E26"/>
    </sheetView>
  </sheetViews>
  <sheetFormatPr defaultRowHeight="15.75"/>
  <cols>
    <col min="1" max="1" width="7.85546875" style="65" customWidth="1"/>
    <col min="2" max="2" width="56.140625" style="66" customWidth="1"/>
    <col min="3" max="3" width="6.42578125" style="67" customWidth="1"/>
    <col min="4" max="4" width="8.7109375" style="91" customWidth="1"/>
    <col min="5" max="5" width="14.42578125" style="24" customWidth="1"/>
    <col min="6" max="6" width="15.7109375" style="24" customWidth="1"/>
    <col min="7" max="7" width="26.5703125" style="24" customWidth="1"/>
    <col min="8" max="8" width="21.28515625" style="24" customWidth="1"/>
    <col min="9" max="16384" width="9.140625" style="24"/>
  </cols>
  <sheetData>
    <row r="1" spans="1:21" s="11" customFormat="1" ht="22.5" customHeight="1">
      <c r="A1" s="10" t="s">
        <v>2</v>
      </c>
      <c r="B1" s="10" t="s">
        <v>0</v>
      </c>
      <c r="C1" s="10" t="s">
        <v>1</v>
      </c>
      <c r="D1" s="10" t="s">
        <v>3</v>
      </c>
      <c r="E1" s="22" t="s">
        <v>301</v>
      </c>
      <c r="F1" s="10" t="s">
        <v>302</v>
      </c>
    </row>
    <row r="2" spans="1:21" s="11" customFormat="1" ht="22.5" customHeight="1">
      <c r="A2" s="334"/>
      <c r="B2" s="335"/>
      <c r="C2" s="335"/>
      <c r="D2" s="335"/>
      <c r="E2" s="252"/>
      <c r="F2" s="253"/>
    </row>
    <row r="3" spans="1:21">
      <c r="A3" s="41"/>
      <c r="B3" s="36" t="s">
        <v>162</v>
      </c>
      <c r="C3" s="35"/>
      <c r="D3" s="72"/>
      <c r="E3" s="47"/>
      <c r="F3" s="31"/>
    </row>
    <row r="4" spans="1:21">
      <c r="A4" s="41"/>
      <c r="B4" s="36" t="s">
        <v>95</v>
      </c>
      <c r="C4" s="35"/>
      <c r="D4" s="72"/>
      <c r="E4" s="47"/>
      <c r="F4" s="31"/>
    </row>
    <row r="5" spans="1:21">
      <c r="A5" s="32">
        <v>5.0999999999999996</v>
      </c>
      <c r="B5" s="58" t="s">
        <v>10</v>
      </c>
      <c r="C5" s="35"/>
      <c r="D5" s="72"/>
      <c r="E5" s="47"/>
      <c r="F5" s="31"/>
    </row>
    <row r="6" spans="1:21" ht="52.5" customHeight="1">
      <c r="A6" s="32"/>
      <c r="B6" s="45" t="s">
        <v>72</v>
      </c>
      <c r="C6" s="35"/>
      <c r="D6" s="72"/>
      <c r="E6" s="47"/>
      <c r="F6" s="31"/>
    </row>
    <row r="7" spans="1:21" ht="78" customHeight="1">
      <c r="A7" s="41"/>
      <c r="B7" s="45" t="s">
        <v>69</v>
      </c>
      <c r="C7" s="35"/>
      <c r="D7" s="72"/>
      <c r="E7" s="35"/>
      <c r="F7" s="31"/>
    </row>
    <row r="8" spans="1:21" ht="36.75" customHeight="1">
      <c r="A8" s="41"/>
      <c r="B8" s="57" t="s">
        <v>70</v>
      </c>
      <c r="C8" s="35"/>
      <c r="D8" s="72"/>
      <c r="E8" s="35"/>
      <c r="F8" s="31"/>
    </row>
    <row r="9" spans="1:21" ht="44.25" customHeight="1">
      <c r="A9" s="41"/>
      <c r="B9" s="45" t="s">
        <v>71</v>
      </c>
      <c r="C9" s="35"/>
      <c r="D9" s="72"/>
      <c r="E9" s="35"/>
      <c r="F9" s="31"/>
    </row>
    <row r="10" spans="1:21" ht="43.5" customHeight="1">
      <c r="A10" s="41"/>
      <c r="B10" s="45" t="s">
        <v>73</v>
      </c>
      <c r="C10" s="35"/>
      <c r="D10" s="72"/>
      <c r="E10" s="35"/>
      <c r="F10" s="31"/>
    </row>
    <row r="11" spans="1:21" ht="57" customHeight="1">
      <c r="A11" s="41"/>
      <c r="B11" s="45" t="s">
        <v>141</v>
      </c>
      <c r="C11" s="35"/>
      <c r="D11" s="72"/>
      <c r="E11" s="35"/>
      <c r="F11" s="31"/>
    </row>
    <row r="12" spans="1:21" ht="52.5" customHeight="1">
      <c r="A12" s="41"/>
      <c r="B12" s="45" t="s">
        <v>241</v>
      </c>
      <c r="C12" s="35"/>
      <c r="D12" s="72"/>
      <c r="E12" s="35"/>
      <c r="F12" s="31"/>
    </row>
    <row r="13" spans="1:21">
      <c r="A13" s="41"/>
      <c r="B13" s="45"/>
      <c r="C13" s="35"/>
      <c r="D13" s="72"/>
      <c r="E13" s="35"/>
      <c r="F13" s="31"/>
      <c r="G13" s="154"/>
    </row>
    <row r="14" spans="1:21" s="138" customFormat="1" ht="21.75" customHeight="1">
      <c r="A14" s="32">
        <v>5.2</v>
      </c>
      <c r="B14" s="58" t="s">
        <v>359</v>
      </c>
      <c r="C14" s="35"/>
      <c r="D14" s="72"/>
      <c r="E14" s="47"/>
      <c r="F14" s="31"/>
      <c r="G14" s="154"/>
    </row>
    <row r="15" spans="1:21" s="138" customFormat="1" ht="47.25" customHeight="1">
      <c r="A15" s="41"/>
      <c r="B15" s="45" t="s">
        <v>713</v>
      </c>
      <c r="C15" s="35"/>
      <c r="D15" s="72"/>
      <c r="E15" s="47"/>
      <c r="F15" s="31"/>
      <c r="G15" s="154"/>
      <c r="H15" s="508"/>
      <c r="I15" s="508"/>
      <c r="J15" s="508"/>
      <c r="K15" s="508"/>
      <c r="L15" s="508"/>
      <c r="M15" s="508"/>
      <c r="N15" s="508"/>
      <c r="O15" s="508"/>
      <c r="P15" s="508"/>
      <c r="Q15" s="508"/>
      <c r="R15" s="508"/>
      <c r="S15" s="508"/>
      <c r="T15" s="508"/>
      <c r="U15" s="508"/>
    </row>
    <row r="16" spans="1:21" s="138" customFormat="1">
      <c r="A16" s="39"/>
      <c r="B16" s="155"/>
      <c r="C16" s="35"/>
      <c r="D16" s="72"/>
      <c r="E16" s="47"/>
      <c r="F16" s="31"/>
    </row>
    <row r="17" spans="1:7" s="146" customFormat="1" ht="20.100000000000001" customHeight="1">
      <c r="A17" s="75">
        <v>1</v>
      </c>
      <c r="B17" s="184" t="s">
        <v>25</v>
      </c>
      <c r="C17" s="77" t="s">
        <v>9</v>
      </c>
      <c r="D17" s="78">
        <v>115</v>
      </c>
      <c r="E17" s="79"/>
      <c r="F17" s="179">
        <f>+ROUND(D17*E17,2)</f>
        <v>0</v>
      </c>
    </row>
    <row r="18" spans="1:7" s="146" customFormat="1" ht="20.100000000000001" customHeight="1">
      <c r="A18" s="75">
        <v>2</v>
      </c>
      <c r="B18" s="184" t="s">
        <v>24</v>
      </c>
      <c r="C18" s="77" t="s">
        <v>9</v>
      </c>
      <c r="D18" s="78">
        <v>115</v>
      </c>
      <c r="E18" s="79"/>
      <c r="F18" s="179">
        <f t="shared" ref="F18:F19" si="0">+ROUND(D18*E18,2)</f>
        <v>0</v>
      </c>
    </row>
    <row r="19" spans="1:7" s="146" customFormat="1" ht="20.100000000000001" customHeight="1">
      <c r="A19" s="75">
        <v>3</v>
      </c>
      <c r="B19" s="184" t="s">
        <v>34</v>
      </c>
      <c r="C19" s="77" t="s">
        <v>9</v>
      </c>
      <c r="D19" s="78">
        <v>66</v>
      </c>
      <c r="E19" s="79"/>
      <c r="F19" s="179">
        <f t="shared" si="0"/>
        <v>0</v>
      </c>
    </row>
    <row r="20" spans="1:7" s="146" customFormat="1" ht="20.100000000000001" customHeight="1">
      <c r="A20" s="75"/>
      <c r="B20" s="184"/>
      <c r="C20" s="77"/>
      <c r="D20" s="78"/>
      <c r="E20" s="79"/>
      <c r="F20" s="179"/>
    </row>
    <row r="21" spans="1:7" s="138" customFormat="1" ht="21.75" customHeight="1">
      <c r="A21" s="32">
        <v>5.3</v>
      </c>
      <c r="B21" s="58" t="s">
        <v>732</v>
      </c>
      <c r="C21" s="35"/>
      <c r="D21" s="72"/>
      <c r="E21" s="47"/>
      <c r="F21" s="31"/>
      <c r="G21" s="154"/>
    </row>
    <row r="22" spans="1:7" s="119" customFormat="1" ht="51" customHeight="1">
      <c r="A22" s="257"/>
      <c r="B22" s="182" t="s">
        <v>764</v>
      </c>
      <c r="C22" s="114"/>
      <c r="D22" s="115"/>
      <c r="E22" s="296"/>
      <c r="F22" s="116"/>
      <c r="G22" s="242"/>
    </row>
    <row r="23" spans="1:7" s="349" customFormat="1" ht="20.100000000000001" customHeight="1">
      <c r="A23" s="343">
        <v>1</v>
      </c>
      <c r="B23" s="344" t="s">
        <v>34</v>
      </c>
      <c r="C23" s="325" t="s">
        <v>2</v>
      </c>
      <c r="D23" s="345">
        <v>1</v>
      </c>
      <c r="E23" s="346"/>
      <c r="F23" s="347">
        <f>+ROUND(D23*E23,2)</f>
        <v>0</v>
      </c>
      <c r="G23" s="348"/>
    </row>
    <row r="24" spans="1:7" s="138" customFormat="1" ht="20.100000000000001" customHeight="1">
      <c r="A24" s="32"/>
      <c r="B24" s="45"/>
      <c r="C24" s="35"/>
      <c r="D24" s="72"/>
      <c r="E24" s="47"/>
      <c r="F24" s="31"/>
      <c r="G24" s="150"/>
    </row>
    <row r="25" spans="1:7" s="138" customFormat="1" ht="21.75" customHeight="1">
      <c r="A25" s="32">
        <v>5.4</v>
      </c>
      <c r="B25" s="58" t="s">
        <v>712</v>
      </c>
      <c r="C25" s="35"/>
      <c r="D25" s="72"/>
      <c r="E25" s="47"/>
      <c r="F25" s="31"/>
      <c r="G25" s="154"/>
    </row>
    <row r="26" spans="1:7" s="138" customFormat="1" ht="45.75" customHeight="1">
      <c r="A26" s="39"/>
      <c r="B26" s="182" t="s">
        <v>714</v>
      </c>
      <c r="C26" s="325" t="s">
        <v>2</v>
      </c>
      <c r="D26" s="345">
        <v>1</v>
      </c>
      <c r="E26" s="346"/>
      <c r="F26" s="347">
        <f>+ROUND(D26*E26,2)</f>
        <v>0</v>
      </c>
    </row>
    <row r="27" spans="1:7" s="138" customFormat="1" ht="20.100000000000001" customHeight="1">
      <c r="A27" s="39"/>
      <c r="B27" s="45"/>
      <c r="C27" s="35"/>
      <c r="D27" s="72"/>
      <c r="E27" s="47"/>
      <c r="F27" s="31"/>
    </row>
    <row r="28" spans="1:7" s="138" customFormat="1" ht="20.100000000000001" customHeight="1">
      <c r="A28" s="39"/>
      <c r="B28" s="45"/>
      <c r="C28" s="35"/>
      <c r="D28" s="72"/>
      <c r="E28" s="47"/>
      <c r="F28" s="31"/>
    </row>
    <row r="29" spans="1:7" s="138" customFormat="1" ht="20.100000000000001" customHeight="1">
      <c r="A29" s="39"/>
      <c r="B29" s="45"/>
      <c r="C29" s="35"/>
      <c r="D29" s="72"/>
      <c r="E29" s="47"/>
      <c r="F29" s="31"/>
    </row>
    <row r="30" spans="1:7" s="138" customFormat="1" ht="20.100000000000001" customHeight="1">
      <c r="A30" s="88"/>
      <c r="B30" s="156"/>
      <c r="C30" s="35"/>
      <c r="D30" s="72"/>
      <c r="E30" s="47"/>
      <c r="F30" s="31"/>
    </row>
    <row r="31" spans="1:7" s="64" customFormat="1" ht="24" customHeight="1">
      <c r="A31" s="59"/>
      <c r="B31" s="60" t="s">
        <v>153</v>
      </c>
      <c r="C31" s="61"/>
      <c r="D31" s="90"/>
      <c r="E31" s="62"/>
      <c r="F31" s="63">
        <f>SUM(F13:F30)</f>
        <v>0</v>
      </c>
    </row>
  </sheetData>
  <mergeCells count="1">
    <mergeCell ref="H15:U15"/>
  </mergeCells>
  <pageMargins left="0.8" right="0.7" top="0.75" bottom="0.75" header="0.4" footer="0.5"/>
  <pageSetup paperSize="9" scale="80" orientation="portrait" r:id="rId1"/>
  <headerFooter>
    <oddHeader>&amp;L&amp;"Garamond,Bold"&amp;12Addu Court Complex
Maldives&amp;C&amp;"Times New Roman,Bold"&amp;11Bill of Quantities</oddHeader>
    <oddFooter>&amp;C&amp;"Garamond,Bold"Bill No 5 -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H37"/>
  <sheetViews>
    <sheetView view="pageBreakPreview" zoomScaleNormal="120" zoomScaleSheetLayoutView="100" workbookViewId="0">
      <pane xSplit="1" ySplit="1" topLeftCell="B29" activePane="bottomRight" state="frozen"/>
      <selection activeCell="B33" sqref="B33"/>
      <selection pane="topRight" activeCell="B33" sqref="B33"/>
      <selection pane="bottomLeft" activeCell="B33" sqref="B33"/>
      <selection pane="bottomRight" activeCell="E26" sqref="E26"/>
    </sheetView>
  </sheetViews>
  <sheetFormatPr defaultRowHeight="15.75"/>
  <cols>
    <col min="1" max="1" width="7.85546875" style="65" customWidth="1"/>
    <col min="2" max="2" width="56.140625" style="66" customWidth="1"/>
    <col min="3" max="3" width="6.42578125" style="67" customWidth="1"/>
    <col min="4" max="4" width="10.28515625" style="91" customWidth="1"/>
    <col min="5" max="5" width="14.42578125" style="24" customWidth="1"/>
    <col min="6" max="6" width="15.7109375" style="24" customWidth="1"/>
    <col min="7" max="7" width="26.5703125" style="24" customWidth="1"/>
    <col min="8" max="8" width="21.28515625" style="24" customWidth="1"/>
    <col min="9" max="16384" width="9.140625" style="24"/>
  </cols>
  <sheetData>
    <row r="1" spans="1:8" s="11" customFormat="1" ht="22.5" customHeight="1">
      <c r="A1" s="10" t="s">
        <v>2</v>
      </c>
      <c r="B1" s="10" t="s">
        <v>0</v>
      </c>
      <c r="C1" s="10" t="s">
        <v>1</v>
      </c>
      <c r="D1" s="10" t="s">
        <v>3</v>
      </c>
      <c r="E1" s="22" t="s">
        <v>301</v>
      </c>
      <c r="F1" s="10" t="s">
        <v>302</v>
      </c>
    </row>
    <row r="2" spans="1:8" s="11" customFormat="1" ht="22.5" customHeight="1">
      <c r="A2" s="334"/>
      <c r="B2" s="335"/>
      <c r="C2" s="335"/>
      <c r="D2" s="335"/>
      <c r="E2" s="338"/>
      <c r="F2" s="253"/>
    </row>
    <row r="3" spans="1:8">
      <c r="A3" s="41"/>
      <c r="B3" s="33" t="s">
        <v>202</v>
      </c>
      <c r="C3" s="35"/>
      <c r="D3" s="72"/>
      <c r="E3" s="47"/>
      <c r="F3" s="31"/>
    </row>
    <row r="4" spans="1:8">
      <c r="A4" s="41"/>
      <c r="B4" s="36" t="s">
        <v>232</v>
      </c>
      <c r="C4" s="35"/>
      <c r="D4" s="72"/>
      <c r="E4" s="47"/>
      <c r="F4" s="31"/>
    </row>
    <row r="5" spans="1:8">
      <c r="A5" s="32">
        <v>6</v>
      </c>
      <c r="B5" s="58" t="s">
        <v>10</v>
      </c>
      <c r="C5" s="35" t="s">
        <v>6</v>
      </c>
      <c r="D5" s="72"/>
      <c r="E5" s="47"/>
      <c r="F5" s="31"/>
    </row>
    <row r="6" spans="1:8" ht="58.5" customHeight="1">
      <c r="A6" s="32"/>
      <c r="B6" s="45" t="s">
        <v>72</v>
      </c>
      <c r="C6" s="35"/>
      <c r="D6" s="72"/>
      <c r="E6" s="47"/>
      <c r="F6" s="31"/>
    </row>
    <row r="7" spans="1:8" ht="54.75" customHeight="1">
      <c r="A7" s="41"/>
      <c r="B7" s="45" t="s">
        <v>376</v>
      </c>
      <c r="C7" s="35"/>
      <c r="D7" s="72"/>
      <c r="E7" s="47"/>
      <c r="F7" s="31"/>
    </row>
    <row r="8" spans="1:8" ht="41.25" customHeight="1">
      <c r="A8" s="41"/>
      <c r="B8" s="45" t="s">
        <v>377</v>
      </c>
      <c r="C8" s="35"/>
      <c r="D8" s="72"/>
      <c r="E8" s="47"/>
      <c r="F8" s="31"/>
    </row>
    <row r="9" spans="1:8" ht="55.5" customHeight="1">
      <c r="A9" s="104"/>
      <c r="B9" s="105" t="s">
        <v>310</v>
      </c>
      <c r="C9" s="35"/>
      <c r="D9" s="72"/>
      <c r="E9" s="47"/>
      <c r="F9" s="31"/>
    </row>
    <row r="10" spans="1:8" ht="16.5" customHeight="1">
      <c r="A10" s="104"/>
      <c r="B10" s="106" t="s">
        <v>378</v>
      </c>
      <c r="C10" s="35"/>
      <c r="D10" s="72"/>
      <c r="E10" s="47"/>
      <c r="F10" s="31"/>
    </row>
    <row r="11" spans="1:8" ht="16.5" customHeight="1">
      <c r="A11" s="104"/>
      <c r="B11" s="107"/>
      <c r="C11" s="35"/>
      <c r="D11" s="72"/>
      <c r="E11" s="47"/>
      <c r="F11" s="31"/>
    </row>
    <row r="12" spans="1:8">
      <c r="A12" s="32">
        <v>6.1</v>
      </c>
      <c r="B12" s="58" t="s">
        <v>430</v>
      </c>
      <c r="C12" s="35" t="s">
        <v>6</v>
      </c>
      <c r="D12" s="72"/>
      <c r="E12" s="47"/>
      <c r="F12" s="31"/>
    </row>
    <row r="13" spans="1:8" s="26" customFormat="1" ht="21" customHeight="1">
      <c r="A13" s="339"/>
      <c r="B13" s="340" t="s">
        <v>597</v>
      </c>
      <c r="C13" s="77"/>
      <c r="D13" s="78"/>
      <c r="E13" s="77"/>
      <c r="F13" s="179"/>
    </row>
    <row r="14" spans="1:8">
      <c r="A14" s="111"/>
      <c r="B14" s="105"/>
      <c r="C14" s="35"/>
      <c r="D14" s="72"/>
      <c r="E14" s="35"/>
      <c r="F14" s="31"/>
    </row>
    <row r="15" spans="1:8" s="258" customFormat="1" ht="20.100000000000001" customHeight="1">
      <c r="A15" s="257">
        <v>1</v>
      </c>
      <c r="B15" s="182" t="s">
        <v>25</v>
      </c>
      <c r="C15" s="204" t="s">
        <v>4</v>
      </c>
      <c r="D15" s="204">
        <v>1616</v>
      </c>
      <c r="E15" s="204"/>
      <c r="F15" s="205">
        <f t="shared" ref="F15" si="0">+ROUND(D15*E15,2)</f>
        <v>0</v>
      </c>
      <c r="G15" s="259"/>
    </row>
    <row r="16" spans="1:8" s="258" customFormat="1" ht="20.100000000000001" customHeight="1">
      <c r="A16" s="257">
        <v>2</v>
      </c>
      <c r="B16" s="182" t="s">
        <v>24</v>
      </c>
      <c r="C16" s="204" t="s">
        <v>4</v>
      </c>
      <c r="D16" s="204">
        <v>1591</v>
      </c>
      <c r="E16" s="204"/>
      <c r="F16" s="205">
        <f t="shared" ref="F16" si="1">+ROUND(D16*E16,2)</f>
        <v>0</v>
      </c>
      <c r="H16" s="206"/>
    </row>
    <row r="17" spans="1:8" s="258" customFormat="1" ht="20.100000000000001" customHeight="1">
      <c r="A17" s="257">
        <v>3</v>
      </c>
      <c r="B17" s="182" t="s">
        <v>34</v>
      </c>
      <c r="C17" s="204" t="s">
        <v>4</v>
      </c>
      <c r="D17" s="204">
        <v>971</v>
      </c>
      <c r="E17" s="204"/>
      <c r="F17" s="205">
        <f t="shared" ref="F17" si="2">+ROUND(D17*E17,2)</f>
        <v>0</v>
      </c>
      <c r="H17" s="206"/>
    </row>
    <row r="18" spans="1:8" s="258" customFormat="1" ht="20.100000000000001" customHeight="1">
      <c r="A18" s="257"/>
      <c r="B18" s="182"/>
      <c r="C18" s="204"/>
      <c r="D18" s="204"/>
      <c r="E18" s="204"/>
      <c r="F18" s="205"/>
      <c r="H18" s="206"/>
    </row>
    <row r="19" spans="1:8" ht="16.5" customHeight="1">
      <c r="A19" s="108">
        <v>6.2</v>
      </c>
      <c r="B19" s="109" t="s">
        <v>432</v>
      </c>
      <c r="C19" s="35"/>
      <c r="D19" s="72"/>
      <c r="E19" s="47"/>
      <c r="F19" s="31"/>
    </row>
    <row r="20" spans="1:8" ht="66" customHeight="1">
      <c r="A20" s="108"/>
      <c r="B20" s="113" t="s">
        <v>435</v>
      </c>
      <c r="C20" s="35"/>
      <c r="D20" s="72"/>
      <c r="E20" s="35"/>
      <c r="F20" s="31"/>
      <c r="G20" s="112"/>
    </row>
    <row r="21" spans="1:8" s="258" customFormat="1" ht="20.100000000000001" customHeight="1">
      <c r="A21" s="257">
        <v>1</v>
      </c>
      <c r="B21" s="182" t="s">
        <v>25</v>
      </c>
      <c r="C21" s="204" t="s">
        <v>4</v>
      </c>
      <c r="D21" s="241">
        <v>180</v>
      </c>
      <c r="E21" s="204"/>
      <c r="F21" s="205">
        <f>+ROUND(D21*E21,2)</f>
        <v>0</v>
      </c>
      <c r="H21" s="206"/>
    </row>
    <row r="22" spans="1:8" s="258" customFormat="1" ht="20.100000000000001" customHeight="1">
      <c r="A22" s="257">
        <v>2</v>
      </c>
      <c r="B22" s="182" t="s">
        <v>24</v>
      </c>
      <c r="C22" s="204" t="s">
        <v>4</v>
      </c>
      <c r="D22" s="241">
        <v>150</v>
      </c>
      <c r="E22" s="204"/>
      <c r="F22" s="205">
        <f>+ROUND(D22*E22,2)</f>
        <v>0</v>
      </c>
      <c r="H22" s="206"/>
    </row>
    <row r="23" spans="1:8" s="258" customFormat="1" ht="20.100000000000001" customHeight="1">
      <c r="A23" s="257">
        <v>3</v>
      </c>
      <c r="B23" s="182" t="s">
        <v>34</v>
      </c>
      <c r="C23" s="204" t="s">
        <v>4</v>
      </c>
      <c r="D23" s="241">
        <v>236</v>
      </c>
      <c r="E23" s="204"/>
      <c r="F23" s="205">
        <f>+ROUND(D23*E23,2)</f>
        <v>0</v>
      </c>
      <c r="H23" s="206"/>
    </row>
    <row r="24" spans="1:8" s="258" customFormat="1" ht="20.100000000000001" customHeight="1">
      <c r="A24" s="257"/>
      <c r="B24" s="182"/>
      <c r="C24" s="204"/>
      <c r="D24" s="204"/>
      <c r="E24" s="204"/>
      <c r="F24" s="205"/>
      <c r="H24" s="206"/>
    </row>
    <row r="25" spans="1:8" ht="21" customHeight="1">
      <c r="A25" s="108">
        <v>6.3</v>
      </c>
      <c r="B25" s="109" t="s">
        <v>607</v>
      </c>
      <c r="C25" s="35"/>
      <c r="D25" s="72"/>
      <c r="E25" s="47"/>
      <c r="F25" s="31"/>
    </row>
    <row r="26" spans="1:8" ht="53.25" customHeight="1">
      <c r="A26" s="108"/>
      <c r="B26" s="113" t="s">
        <v>649</v>
      </c>
      <c r="C26" s="35" t="s">
        <v>2</v>
      </c>
      <c r="D26" s="72">
        <v>1</v>
      </c>
      <c r="E26" s="47"/>
      <c r="F26" s="205">
        <f>+ROUND(D26*E26,2)</f>
        <v>0</v>
      </c>
    </row>
    <row r="27" spans="1:8" s="258" customFormat="1" ht="20.100000000000001" customHeight="1">
      <c r="A27" s="257"/>
      <c r="B27" s="182"/>
      <c r="C27" s="204"/>
      <c r="D27" s="241"/>
      <c r="E27" s="204"/>
      <c r="F27" s="205"/>
      <c r="G27" s="259"/>
    </row>
    <row r="28" spans="1:8" ht="20.100000000000001" customHeight="1">
      <c r="A28" s="108"/>
      <c r="B28" s="109"/>
      <c r="C28" s="35"/>
      <c r="D28" s="72"/>
      <c r="E28" s="47"/>
      <c r="F28" s="31"/>
    </row>
    <row r="29" spans="1:8" ht="20.100000000000001" customHeight="1">
      <c r="A29" s="108"/>
      <c r="B29" s="261"/>
      <c r="C29" s="204"/>
      <c r="D29" s="241"/>
      <c r="E29" s="204"/>
      <c r="F29" s="205"/>
    </row>
    <row r="30" spans="1:8" ht="20.100000000000001" customHeight="1">
      <c r="A30" s="108"/>
      <c r="B30" s="113"/>
      <c r="C30" s="204"/>
      <c r="D30" s="241"/>
      <c r="E30" s="204"/>
      <c r="F30" s="205"/>
    </row>
    <row r="31" spans="1:8" ht="20.100000000000001" customHeight="1">
      <c r="A31" s="108"/>
      <c r="B31" s="113"/>
      <c r="C31" s="204"/>
      <c r="D31" s="241"/>
      <c r="E31" s="204"/>
      <c r="F31" s="205"/>
    </row>
    <row r="32" spans="1:8" ht="20.100000000000001" customHeight="1">
      <c r="A32" s="108"/>
      <c r="B32" s="113"/>
      <c r="C32" s="204"/>
      <c r="D32" s="241"/>
      <c r="E32" s="204"/>
      <c r="F32" s="205"/>
    </row>
    <row r="33" spans="1:6" ht="20.100000000000001" customHeight="1">
      <c r="A33" s="108"/>
      <c r="B33" s="113"/>
      <c r="C33" s="204"/>
      <c r="D33" s="241"/>
      <c r="E33" s="204"/>
      <c r="F33" s="205"/>
    </row>
    <row r="34" spans="1:6" ht="20.100000000000001" customHeight="1">
      <c r="A34" s="137"/>
      <c r="B34" s="182"/>
      <c r="C34" s="204"/>
      <c r="D34" s="241"/>
      <c r="E34" s="204"/>
      <c r="F34" s="205"/>
    </row>
    <row r="35" spans="1:6" ht="20.100000000000001" customHeight="1">
      <c r="A35" s="108"/>
      <c r="B35" s="260"/>
      <c r="C35" s="204"/>
      <c r="D35" s="241"/>
      <c r="E35" s="204"/>
      <c r="F35" s="205"/>
    </row>
    <row r="36" spans="1:6" ht="20.100000000000001" customHeight="1">
      <c r="A36" s="41"/>
      <c r="B36" s="49"/>
      <c r="C36" s="35"/>
      <c r="D36" s="72"/>
      <c r="E36" s="47"/>
      <c r="F36" s="31"/>
    </row>
    <row r="37" spans="1:6" s="64" customFormat="1" ht="28.5" customHeight="1">
      <c r="A37" s="59"/>
      <c r="B37" s="60" t="s">
        <v>163</v>
      </c>
      <c r="C37" s="61"/>
      <c r="D37" s="90"/>
      <c r="E37" s="62"/>
      <c r="F37" s="63">
        <f>SUM(F12:F36)</f>
        <v>0</v>
      </c>
    </row>
  </sheetData>
  <autoFilter ref="A1:G37" xr:uid="{00000000-0009-0000-0000-000008000000}"/>
  <pageMargins left="0.8" right="0.6" top="0.75" bottom="0.75" header="0.4" footer="0.5"/>
  <pageSetup paperSize="9" scale="80" orientation="portrait" r:id="rId1"/>
  <headerFooter>
    <oddHeader>&amp;L&amp;"Garamond,Bold"&amp;12Addu Court Complex
Maldives&amp;C&amp;"Times New Roman,Bold"&amp;11Bill of Quantities</oddHeader>
    <oddFooter>&amp;C&amp;"Garamond,Bold"Bill No 6 -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36</vt:i4>
      </vt:variant>
    </vt:vector>
  </HeadingPairs>
  <TitlesOfParts>
    <vt:vector size="57" baseType="lpstr">
      <vt:lpstr>COVER</vt:lpstr>
      <vt:lpstr>BOQ Summary Comment</vt:lpstr>
      <vt:lpstr>BOQ Summary</vt:lpstr>
      <vt:lpstr>Bill 1- Prilims</vt:lpstr>
      <vt:lpstr>Bill 2 - Ground Works</vt:lpstr>
      <vt:lpstr>Bill 3 - Concrete Works</vt:lpstr>
      <vt:lpstr>Bill 4 - Masonry &amp; Plastering</vt:lpstr>
      <vt:lpstr>Bill 5 MetalWorks</vt:lpstr>
      <vt:lpstr>Bill 6 - Ceiling </vt:lpstr>
      <vt:lpstr>Bill 7 - Door&amp;Window</vt:lpstr>
      <vt:lpstr>Bill 8 - Painting</vt:lpstr>
      <vt:lpstr>Bill 9 - Tile &amp; cladding</vt:lpstr>
      <vt:lpstr>Bill 10 Electrical</vt:lpstr>
      <vt:lpstr>11 Hydraulics &amp; Drainage</vt:lpstr>
      <vt:lpstr>Bill 12 - AC works</vt:lpstr>
      <vt:lpstr>Bill - 13 Lift</vt:lpstr>
      <vt:lpstr>Bill 14 - Fire Fighting &amp; alarm</vt:lpstr>
      <vt:lpstr>Bill 15 External Works</vt:lpstr>
      <vt:lpstr>Bill 16 Furniture</vt:lpstr>
      <vt:lpstr>Bill 17 Additional </vt:lpstr>
      <vt:lpstr> Bill 18 -Ommission Work</vt:lpstr>
      <vt:lpstr>' Bill 18 -Ommission Work'!Print_Area</vt:lpstr>
      <vt:lpstr>'11 Hydraulics &amp; Drainage'!Print_Area</vt:lpstr>
      <vt:lpstr>'Bill - 13 Lift'!Print_Area</vt:lpstr>
      <vt:lpstr>'Bill 1- Prilims'!Print_Area</vt:lpstr>
      <vt:lpstr>'Bill 10 Electrical'!Print_Area</vt:lpstr>
      <vt:lpstr>'Bill 14 - Fire Fighting &amp; alarm'!Print_Area</vt:lpstr>
      <vt:lpstr>'Bill 15 External Works'!Print_Area</vt:lpstr>
      <vt:lpstr>'Bill 17 Additional '!Print_Area</vt:lpstr>
      <vt:lpstr>'Bill 2 - Ground Works'!Print_Area</vt:lpstr>
      <vt:lpstr>'Bill 3 - Concrete Works'!Print_Area</vt:lpstr>
      <vt:lpstr>'Bill 4 - Masonry &amp; Plastering'!Print_Area</vt:lpstr>
      <vt:lpstr>'Bill 5 MetalWorks'!Print_Area</vt:lpstr>
      <vt:lpstr>'Bill 6 - Ceiling '!Print_Area</vt:lpstr>
      <vt:lpstr>'Bill 7 - Door&amp;Window'!Print_Area</vt:lpstr>
      <vt:lpstr>'Bill 8 - Painting'!Print_Area</vt:lpstr>
      <vt:lpstr>'Bill 9 - Tile &amp; cladding'!Print_Area</vt:lpstr>
      <vt:lpstr>'BOQ Summary'!Print_Area</vt:lpstr>
      <vt:lpstr>'BOQ Summary Comment'!Print_Area</vt:lpstr>
      <vt:lpstr>COVER!Print_Area</vt:lpstr>
      <vt:lpstr>'11 Hydraulics &amp; Drainage'!Print_Titles</vt:lpstr>
      <vt:lpstr>'Bill - 13 Lift'!Print_Titles</vt:lpstr>
      <vt:lpstr>'Bill 1- Prilims'!Print_Titles</vt:lpstr>
      <vt:lpstr>'Bill 10 Electrical'!Print_Titles</vt:lpstr>
      <vt:lpstr>'Bill 12 - AC works'!Print_Titles</vt:lpstr>
      <vt:lpstr>'Bill 14 - Fire Fighting &amp; alarm'!Print_Titles</vt:lpstr>
      <vt:lpstr>'Bill 15 External Works'!Print_Titles</vt:lpstr>
      <vt:lpstr>'Bill 2 - Ground Works'!Print_Titles</vt:lpstr>
      <vt:lpstr>'Bill 3 - Concrete Works'!Print_Titles</vt:lpstr>
      <vt:lpstr>'Bill 4 - Masonry &amp; Plastering'!Print_Titles</vt:lpstr>
      <vt:lpstr>'Bill 5 MetalWorks'!Print_Titles</vt:lpstr>
      <vt:lpstr>'Bill 6 - Ceiling '!Print_Titles</vt:lpstr>
      <vt:lpstr>'Bill 7 - Door&amp;Window'!Print_Titles</vt:lpstr>
      <vt:lpstr>'Bill 8 - Painting'!Print_Titles</vt:lpstr>
      <vt:lpstr>'Bill 9 - Tile &amp; cladding'!Print_Titles</vt:lpstr>
      <vt:lpstr>'BOQ Summary'!Print_Titles</vt:lpstr>
      <vt:lpstr>'BOQ Summary Comment'!Print_Titles</vt:lpstr>
    </vt:vector>
  </TitlesOfParts>
  <Company>la mer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hussain zahir</dc:creator>
  <cp:lastModifiedBy>Mohamed Zahir (JS0982)</cp:lastModifiedBy>
  <cp:lastPrinted>2021-11-30T06:23:28Z</cp:lastPrinted>
  <dcterms:created xsi:type="dcterms:W3CDTF">2000-10-12T03:55:03Z</dcterms:created>
  <dcterms:modified xsi:type="dcterms:W3CDTF">2022-02-10T09:38:04Z</dcterms:modified>
</cp:coreProperties>
</file>