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50FFE9D5-F069-4BAE-AFEA-BBF25D92823B}" xr6:coauthVersionLast="45" xr6:coauthVersionMax="45" xr10:uidLastSave="{00000000-0000-0000-0000-000000000000}"/>
  <bookViews>
    <workbookView xWindow="28680" yWindow="-120" windowWidth="29040" windowHeight="15840" tabRatio="879" activeTab="7"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4" r:id="rId7"/>
    <sheet name="03 Administration Building" sheetId="15"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BOQ'!$A$1:$H$85</definedName>
    <definedName name="_xlnm.Print_Area" localSheetId="2">'01 General BoQ Summary'!$A$1:$F$24</definedName>
    <definedName name="_xlnm.Print_Area" localSheetId="5">'02 Water Supply system'!$A$1:$H$272</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G508" i="15" l="1"/>
  <c r="H50" i="10" l="1"/>
  <c r="H48" i="10"/>
  <c r="A4" i="9" l="1"/>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510" i="15"/>
  <c r="G507" i="15"/>
  <c r="G506"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44" i="15" s="1"/>
  <c r="G52" i="15"/>
  <c r="G51" i="15"/>
  <c r="G50" i="15"/>
  <c r="G49" i="15"/>
  <c r="G48" i="15"/>
  <c r="G47" i="15"/>
  <c r="G46" i="15"/>
  <c r="G45"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493" i="15" l="1"/>
  <c r="G95" i="15"/>
  <c r="G195" i="15"/>
  <c r="G202" i="15" s="1"/>
  <c r="D17" i="14" s="1"/>
  <c r="G126" i="15"/>
  <c r="G210" i="15"/>
  <c r="G229" i="15" s="1"/>
  <c r="D18" i="14" s="1"/>
  <c r="G327" i="15"/>
  <c r="G131" i="15"/>
  <c r="G302" i="15"/>
  <c r="G307" i="15" s="1"/>
  <c r="D21" i="14" s="1"/>
  <c r="G240" i="15"/>
  <c r="G271" i="15" s="1"/>
  <c r="D19" i="14" s="1"/>
  <c r="G384" i="15"/>
  <c r="G408" i="15"/>
  <c r="G513" i="15"/>
  <c r="G42" i="15"/>
  <c r="D11" i="14" s="1"/>
  <c r="G77" i="15"/>
  <c r="G145" i="15"/>
  <c r="G156" i="15" s="1"/>
  <c r="D14" i="14" s="1"/>
  <c r="G374" i="15"/>
  <c r="G397" i="15"/>
  <c r="G524" i="15"/>
  <c r="G539" i="15" s="1"/>
  <c r="D24" i="14" s="1"/>
  <c r="G55" i="15"/>
  <c r="D10" i="14"/>
  <c r="G164" i="15"/>
  <c r="G174" i="15" s="1"/>
  <c r="D15" i="14" s="1"/>
  <c r="G281" i="15"/>
  <c r="G295" i="15" s="1"/>
  <c r="D20" i="14" s="1"/>
  <c r="G310" i="15"/>
  <c r="G464" i="15"/>
  <c r="G540" i="15"/>
  <c r="G560" i="15" s="1"/>
  <c r="D25" i="14" s="1"/>
  <c r="G484" i="15"/>
  <c r="G474" i="15"/>
  <c r="G436" i="15"/>
  <c r="G182" i="15"/>
  <c r="G189" i="15" s="1"/>
  <c r="D16" i="14" s="1"/>
  <c r="G136" i="15" l="1"/>
  <c r="D13" i="14" s="1"/>
  <c r="G115" i="15"/>
  <c r="D12" i="14" s="1"/>
  <c r="G394" i="15"/>
  <c r="D22" i="14" s="1"/>
  <c r="G523" i="15"/>
  <c r="D23" i="14" s="1"/>
  <c r="D27" i="14" s="1"/>
  <c r="D10" i="2" s="1"/>
  <c r="H246" i="10" l="1"/>
  <c r="H247" i="10"/>
  <c r="H248" i="10"/>
  <c r="H249" i="10"/>
  <c r="H250" i="10"/>
  <c r="H251" i="10"/>
  <c r="H252" i="10"/>
  <c r="H253" i="10"/>
  <c r="H254" i="10"/>
  <c r="H255" i="10"/>
  <c r="H256" i="10"/>
  <c r="H257" i="10"/>
  <c r="H258" i="10"/>
  <c r="H259" i="10"/>
  <c r="H260" i="10"/>
  <c r="H261" i="10"/>
  <c r="H262" i="10"/>
  <c r="H263" i="10"/>
  <c r="H264" i="10"/>
  <c r="H265" i="10"/>
  <c r="H266" i="10"/>
  <c r="H267" i="10"/>
  <c r="H268" i="10"/>
  <c r="H269" i="10"/>
  <c r="H270" i="10"/>
  <c r="H245" i="10"/>
  <c r="H242" i="10"/>
  <c r="H241" i="10"/>
  <c r="H240" i="10"/>
  <c r="H239" i="10"/>
  <c r="H238" i="10"/>
  <c r="H237" i="10"/>
  <c r="H173"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7"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172" i="10"/>
  <c r="H161" i="10"/>
  <c r="H162" i="10"/>
  <c r="H163" i="10"/>
  <c r="H164" i="10"/>
  <c r="H165" i="10"/>
  <c r="H166" i="10"/>
  <c r="H167" i="10"/>
  <c r="H168" i="10"/>
  <c r="H160" i="10"/>
  <c r="H140" i="10"/>
  <c r="H141" i="10"/>
  <c r="H142" i="10"/>
  <c r="H143" i="10"/>
  <c r="H144" i="10"/>
  <c r="H145" i="10"/>
  <c r="H146" i="10"/>
  <c r="H147" i="10"/>
  <c r="H148" i="10"/>
  <c r="H149" i="10"/>
  <c r="H150" i="10"/>
  <c r="H151" i="10"/>
  <c r="H152" i="10"/>
  <c r="H153" i="10"/>
  <c r="H154" i="10"/>
  <c r="H155" i="10"/>
  <c r="H156" i="10"/>
  <c r="H139" i="10"/>
  <c r="H135" i="10"/>
  <c r="H116" i="10"/>
  <c r="H117" i="10"/>
  <c r="H118" i="10"/>
  <c r="H119" i="10"/>
  <c r="H120" i="10"/>
  <c r="H121" i="10"/>
  <c r="H122" i="10"/>
  <c r="H123" i="10"/>
  <c r="H124" i="10"/>
  <c r="H125" i="10"/>
  <c r="H126" i="10"/>
  <c r="H127" i="10"/>
  <c r="H128" i="10"/>
  <c r="H129" i="10"/>
  <c r="H130" i="10"/>
  <c r="H131" i="10"/>
  <c r="H132" i="10"/>
  <c r="H133" i="10"/>
  <c r="H134" i="10"/>
  <c r="H115" i="10"/>
  <c r="H104" i="10"/>
  <c r="H105" i="10"/>
  <c r="H106" i="10"/>
  <c r="H107" i="10"/>
  <c r="H108" i="10"/>
  <c r="H109" i="10"/>
  <c r="H110" i="10"/>
  <c r="H103" i="10"/>
  <c r="H90" i="10"/>
  <c r="H91" i="10"/>
  <c r="H92" i="10"/>
  <c r="H93" i="10"/>
  <c r="H94" i="10"/>
  <c r="H95" i="10"/>
  <c r="H96" i="10"/>
  <c r="H97" i="10"/>
  <c r="H98" i="10"/>
  <c r="H89" i="10"/>
  <c r="H68" i="10"/>
  <c r="H69" i="10"/>
  <c r="H70" i="10"/>
  <c r="H71" i="10"/>
  <c r="H72" i="10"/>
  <c r="H73" i="10"/>
  <c r="H74" i="10"/>
  <c r="H75" i="10"/>
  <c r="H76" i="10"/>
  <c r="H77" i="10"/>
  <c r="H78" i="10"/>
  <c r="H79" i="10"/>
  <c r="H80" i="10"/>
  <c r="H81" i="10"/>
  <c r="H82" i="10"/>
  <c r="H83" i="10"/>
  <c r="H84" i="10"/>
  <c r="H85" i="10"/>
  <c r="H67" i="10"/>
  <c r="H56" i="10"/>
  <c r="H57" i="10"/>
  <c r="H58" i="10"/>
  <c r="H59" i="10"/>
  <c r="H60" i="10"/>
  <c r="H61" i="10"/>
  <c r="H62" i="10"/>
  <c r="H63" i="10"/>
  <c r="H55" i="10"/>
  <c r="H51" i="10"/>
  <c r="H43" i="10"/>
  <c r="H44" i="10"/>
  <c r="H45" i="10"/>
  <c r="H46" i="10"/>
  <c r="H47"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74" i="5"/>
  <c r="H75" i="5"/>
  <c r="H76" i="5"/>
  <c r="H77" i="5"/>
  <c r="H78" i="5"/>
  <c r="H79" i="5"/>
  <c r="H80" i="5"/>
  <c r="H81" i="5"/>
  <c r="H82" i="5"/>
  <c r="H83" i="5"/>
  <c r="H84" i="5"/>
  <c r="H73" i="5"/>
  <c r="H69" i="5"/>
  <c r="H65" i="5"/>
  <c r="H66" i="5"/>
  <c r="H68" i="5"/>
  <c r="H64" i="5"/>
  <c r="H57" i="5"/>
  <c r="H58" i="5"/>
  <c r="H59" i="5"/>
  <c r="H60" i="5"/>
  <c r="H45" i="5"/>
  <c r="H46"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D9" i="4" l="1"/>
  <c r="H70" i="5"/>
  <c r="D11" i="4" s="1"/>
  <c r="H85" i="5"/>
  <c r="D12" i="4" s="1"/>
  <c r="H112" i="10"/>
  <c r="D14" i="9" s="1"/>
  <c r="H272" i="10"/>
  <c r="D20" i="9" s="1"/>
  <c r="H234" i="10"/>
  <c r="D18" i="9" s="1"/>
  <c r="H243" i="10"/>
  <c r="D19" i="9" s="1"/>
  <c r="H86" i="10"/>
  <c r="D12" i="9" s="1"/>
  <c r="H136" i="10"/>
  <c r="D15" i="9" s="1"/>
  <c r="H157" i="10"/>
  <c r="H99" i="10"/>
  <c r="D13" i="9" s="1"/>
  <c r="H64" i="10"/>
  <c r="D11" i="9" s="1"/>
  <c r="H40" i="10"/>
  <c r="D9" i="9" s="1"/>
  <c r="H61" i="5"/>
  <c r="D10" i="4" s="1"/>
  <c r="H52" i="10"/>
  <c r="D10" i="9" s="1"/>
  <c r="H169" i="10" l="1"/>
  <c r="D17" i="9" s="1"/>
  <c r="D16" i="9"/>
  <c r="A2" i="10" l="1"/>
  <c r="A3" i="9"/>
  <c r="A2" i="5"/>
  <c r="A3" i="4"/>
  <c r="A3" i="2"/>
  <c r="B270" i="10" l="1"/>
  <c r="B257" i="10"/>
  <c r="B269" i="10"/>
  <c r="B256" i="10"/>
  <c r="B268" i="10"/>
  <c r="B267" i="10"/>
  <c r="B254" i="10"/>
  <c r="B266" i="10"/>
  <c r="B253" i="10"/>
  <c r="B265" i="10"/>
  <c r="B264" i="10"/>
  <c r="B252" i="10"/>
  <c r="B263" i="10"/>
  <c r="B251" i="10"/>
  <c r="B250" i="10"/>
  <c r="B262" i="10"/>
  <c r="B249" i="10"/>
  <c r="B261" i="10"/>
  <c r="B248" i="10"/>
  <c r="B260" i="10"/>
  <c r="B255" i="10"/>
  <c r="B247" i="10"/>
  <c r="D208" i="10"/>
  <c r="H208" i="10" s="1"/>
  <c r="D22" i="4" l="1"/>
  <c r="D8" i="2" s="1"/>
  <c r="B12" i="4"/>
  <c r="B74" i="5"/>
  <c r="B15" i="9" l="1"/>
  <c r="B13" i="9"/>
  <c r="B12" i="9"/>
  <c r="B9" i="9"/>
  <c r="D22" i="9"/>
  <c r="D9" i="2" s="1"/>
  <c r="B20" i="9"/>
  <c r="D18" i="2" l="1"/>
  <c r="D19" i="2" s="1"/>
  <c r="B10" i="9"/>
  <c r="B17" i="9"/>
  <c r="B11" i="9"/>
  <c r="B19" i="9"/>
  <c r="B14" i="9"/>
  <c r="B18" i="9"/>
  <c r="B16" i="9"/>
  <c r="B11" i="4" l="1"/>
  <c r="B10" i="4"/>
  <c r="B9" i="4"/>
  <c r="A4" i="4"/>
  <c r="B76" i="5"/>
  <c r="B82" i="5" s="1"/>
  <c r="B75" i="5"/>
  <c r="B81" i="5" s="1"/>
  <c r="B80" i="5"/>
</calcChain>
</file>

<file path=xl/sharedStrings.xml><?xml version="1.0" encoding="utf-8"?>
<sst xmlns="http://schemas.openxmlformats.org/spreadsheetml/2006/main" count="1363" uniqueCount="815">
  <si>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</si>
  <si>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</si>
  <si>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</si>
  <si>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</si>
  <si>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</si>
  <si>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</si>
  <si>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</si>
  <si>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</si>
  <si>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</si>
  <si>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</si>
  <si>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</si>
  <si>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</si>
  <si>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</si>
  <si>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</si>
  <si>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</si>
  <si>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</si>
  <si>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</si>
  <si>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</si>
  <si>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</si>
  <si>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</si>
  <si>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</si>
  <si>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</si>
  <si>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</si>
  <si>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</si>
  <si>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</si>
  <si>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</si>
  <si>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</si>
  <si>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</si>
  <si>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</si>
  <si>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</si>
  <si>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</si>
  <si>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</si>
  <si>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</si>
  <si>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</si>
  <si>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</si>
  <si>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</si>
  <si>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</si>
  <si>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</si>
  <si>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</si>
  <si>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</si>
  <si>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</si>
  <si>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</si>
  <si>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</si>
  <si>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</si>
  <si>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</si>
  <si>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</si>
  <si>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</si>
  <si>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</si>
  <si>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</si>
  <si>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</si>
  <si>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</si>
  <si>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</si>
  <si>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</si>
  <si>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</si>
  <si>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</si>
  <si>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</si>
  <si>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</si>
  <si>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</si>
  <si>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</si>
  <si>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</si>
  <si>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</si>
  <si>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</si>
  <si>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</si>
  <si>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</si>
  <si>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</si>
  <si>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</si>
  <si>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</si>
  <si>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</si>
  <si>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</si>
  <si>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</si>
  <si>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</si>
  <si>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</si>
  <si>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</si>
  <si>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</si>
  <si>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</si>
  <si>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</si>
  <si>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</si>
  <si>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</si>
  <si>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</si>
  <si>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</si>
  <si>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</si>
  <si>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</si>
  <si>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</si>
  <si>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2.5.00</t>
  </si>
  <si>
    <t>2.5.01</t>
  </si>
  <si>
    <t>m</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</si>
  <si>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</si>
  <si>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</si>
  <si>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3.3.00</t>
  </si>
  <si>
    <t>3.4.00</t>
  </si>
  <si>
    <t>Testing and Commissioning of the complete electrical system.</t>
  </si>
  <si>
    <t>4.2.01</t>
  </si>
  <si>
    <t>4.3.00</t>
  </si>
  <si>
    <t>4.4.00</t>
  </si>
  <si>
    <t>4.5.00</t>
  </si>
  <si>
    <t>4.6.00</t>
  </si>
  <si>
    <t>5.2.01</t>
  </si>
  <si>
    <t>5.2.02</t>
  </si>
  <si>
    <t>5.3.00</t>
  </si>
  <si>
    <t>(a) Rates shall include for supply and installation as per approved manufacturers details</t>
  </si>
  <si>
    <t>7.1.00</t>
  </si>
  <si>
    <t>Safety Tools</t>
  </si>
  <si>
    <t>Supply and Delivery of the following safety equipments and tools:</t>
  </si>
  <si>
    <t>Rubber mat of 1.1kV grade of size 6mm thick.</t>
  </si>
  <si>
    <t>Fire Safety Rules chart.</t>
  </si>
  <si>
    <t>Shock Treatment Chart</t>
  </si>
  <si>
    <t>7.2.00</t>
  </si>
  <si>
    <t>Supply and Delivery of standard maintenance tools / equipments to Engineer's approval.</t>
  </si>
  <si>
    <t>7.3.00</t>
  </si>
  <si>
    <t>7.4.00</t>
  </si>
  <si>
    <t>7.5.00</t>
  </si>
  <si>
    <t>TOTAL OF BILL №: 07 - Carried Over To Summary</t>
  </si>
  <si>
    <t>8.1.00</t>
  </si>
  <si>
    <t>Preparation ofall  O&amp;M manuals, training documents and as-built drawings</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</si>
  <si>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</si>
  <si>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</si>
  <si>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</si>
  <si>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</si>
  <si>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</si>
  <si>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</si>
  <si>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</si>
  <si>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</si>
  <si>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</si>
  <si>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</si>
  <si>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</si>
  <si>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</si>
  <si>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</si>
  <si>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</si>
  <si>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</si>
  <si>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</si>
  <si>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</si>
  <si>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</si>
  <si>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</si>
  <si>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</si>
  <si>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</si>
  <si>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</si>
  <si>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</si>
  <si>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</si>
  <si>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</si>
  <si>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</si>
  <si>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</si>
  <si>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</si>
  <si>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</si>
  <si>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</si>
  <si>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</si>
  <si>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</si>
  <si>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</si>
  <si>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</si>
  <si>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</si>
  <si>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</si>
  <si>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</si>
  <si>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</si>
  <si>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</si>
  <si>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</si>
  <si>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</si>
  <si>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</si>
  <si>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</si>
  <si>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</si>
  <si>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</si>
  <si>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</si>
  <si>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</si>
  <si>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</si>
  <si>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</si>
  <si>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</si>
  <si>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</si>
  <si>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</si>
  <si>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</si>
  <si>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</si>
  <si>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</si>
  <si>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</si>
  <si>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</si>
  <si>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</si>
  <si>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</si>
  <si>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</si>
  <si>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</si>
  <si>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</si>
  <si>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</si>
  <si>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</si>
  <si>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</si>
  <si>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</si>
  <si>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</si>
  <si>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</si>
  <si>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</si>
  <si>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</si>
  <si>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</si>
  <si>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</si>
  <si>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</si>
  <si>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</si>
  <si>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</si>
  <si>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</si>
  <si>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</si>
  <si>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</si>
  <si>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</si>
  <si>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</si>
  <si>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</si>
  <si>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</si>
  <si>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</si>
  <si>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</si>
  <si>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</si>
  <si>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</si>
  <si>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</si>
  <si>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</si>
  <si>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</si>
  <si>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</si>
  <si>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</si>
  <si>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</si>
  <si>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</si>
  <si>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</si>
  <si>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</si>
  <si>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</si>
  <si>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</si>
  <si>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</si>
  <si>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Detailed setting out survey for each facility location and preperation of shopdrawings based on detail drawings and specifications</t>
  </si>
  <si>
    <t>2.3.01</t>
  </si>
  <si>
    <t>2.3.02</t>
  </si>
  <si>
    <t>2.3.03</t>
  </si>
  <si>
    <t xml:space="preserve">Clearing of roads to enable laying of pipes within the vegetation zones in the island to facilitate connections for future plots or connection to facility locations </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</si>
  <si>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</si>
  <si>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</si>
  <si>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</si>
  <si>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</si>
  <si>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</si>
  <si>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</si>
  <si>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Construction of outfall</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</si>
  <si>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</si>
  <si>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</si>
  <si>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</si>
  <si>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Nos</t>
  </si>
  <si>
    <t xml:space="preserve">Control panels with necessary cabling, control wiring, PLC and other ancillaries as per approved details </t>
  </si>
  <si>
    <t>6.3.00</t>
  </si>
  <si>
    <t>6.3.01</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</si>
  <si>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</si>
  <si>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</si>
  <si>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</si>
  <si>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</si>
  <si>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</si>
  <si>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</si>
  <si>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</si>
  <si>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</si>
  <si>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</si>
  <si>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</si>
  <si>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</si>
  <si>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</si>
  <si>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</si>
  <si>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</si>
  <si>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</si>
  <si>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</si>
  <si>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</si>
  <si>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</si>
  <si>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</si>
  <si>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</si>
  <si>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</si>
  <si>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</si>
  <si>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</si>
  <si>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</si>
  <si>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</si>
  <si>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</si>
  <si>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</si>
  <si>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Supply and Delivery of standard spare parts as per the approved manafactureres for networks and house connection components and  to Engineer's approval.</t>
  </si>
  <si>
    <t xml:space="preserve">Training of employeer's nominnes in operation and maintainance </t>
  </si>
  <si>
    <t>9.2.01</t>
  </si>
  <si>
    <t>9.3.00</t>
  </si>
  <si>
    <t>Road Clearance (Provisional Item)</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</si>
  <si>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</si>
  <si>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</si>
  <si>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</si>
  <si>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</si>
  <si>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</si>
  <si>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</si>
  <si>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</si>
  <si>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</si>
  <si>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</si>
  <si>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</si>
  <si>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</si>
  <si>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</si>
  <si>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</si>
  <si>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</si>
  <si>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</si>
  <si>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</si>
  <si>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</si>
  <si>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</si>
  <si>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</si>
  <si>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</si>
  <si>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</si>
  <si>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</si>
  <si>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</si>
  <si>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</si>
  <si>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</si>
  <si>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</si>
  <si>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</si>
  <si>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</si>
  <si>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</si>
  <si>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</si>
  <si>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</si>
  <si>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</si>
  <si>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</si>
  <si>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</si>
  <si>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</si>
  <si>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</si>
  <si>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</si>
  <si>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</si>
  <si>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</si>
  <si>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</si>
  <si>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</si>
  <si>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</si>
  <si>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</si>
  <si>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</si>
  <si>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</si>
  <si>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</si>
  <si>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</si>
  <si>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</si>
  <si>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</si>
  <si>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</si>
  <si>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</si>
  <si>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</si>
  <si>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</si>
  <si>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</si>
  <si>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</si>
  <si>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</si>
  <si>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</si>
  <si>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</si>
  <si>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</si>
  <si>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</si>
  <si>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</si>
  <si>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</si>
  <si>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</si>
  <si>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</si>
  <si>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</si>
  <si>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</si>
  <si>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</si>
  <si>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</si>
  <si>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</si>
  <si>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</si>
  <si>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</si>
  <si>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</si>
  <si>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</si>
  <si>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</si>
  <si>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</si>
  <si>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</si>
  <si>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</si>
  <si>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</si>
  <si>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</si>
  <si>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</si>
  <si>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</si>
  <si>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</si>
  <si>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</si>
  <si>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</si>
  <si>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</si>
  <si>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</si>
  <si>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</si>
  <si>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</si>
  <si>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</si>
  <si>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</si>
  <si>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</si>
  <si>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</si>
  <si>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</si>
  <si>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</si>
  <si>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</si>
  <si>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</si>
  <si>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</si>
  <si>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</si>
  <si>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</si>
  <si>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</si>
  <si>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</si>
  <si>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</si>
  <si>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</si>
  <si>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</si>
  <si>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</si>
  <si>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</si>
  <si>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</si>
  <si>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</si>
  <si>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</si>
  <si>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</si>
  <si>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</si>
  <si>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</si>
  <si>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</si>
  <si>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</si>
  <si>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</si>
  <si>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</si>
  <si>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</si>
  <si>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</si>
  <si>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</si>
  <si>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</si>
  <si>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</si>
  <si>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</si>
  <si>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</si>
  <si>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</si>
  <si>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</si>
  <si>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</si>
  <si>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Gate Valve, 90mm</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</si>
  <si>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</si>
  <si>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</si>
  <si>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</si>
  <si>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</si>
  <si>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</si>
  <si>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</si>
  <si>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</si>
  <si>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</si>
  <si>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</si>
  <si>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</si>
  <si>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</si>
  <si>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</si>
  <si>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</si>
  <si>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</si>
  <si>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</si>
  <si>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</si>
  <si>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</si>
  <si>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</si>
  <si>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</si>
  <si>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</si>
  <si>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</si>
  <si>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</si>
  <si>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</si>
  <si>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</si>
  <si>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</si>
  <si>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</si>
  <si>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</si>
  <si>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</si>
  <si>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</si>
  <si>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</si>
  <si>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</si>
  <si>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</si>
  <si>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</si>
  <si>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</si>
  <si>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</si>
  <si>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</si>
  <si>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</si>
  <si>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</si>
  <si>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</si>
  <si>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</si>
  <si>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</si>
  <si>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</si>
  <si>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</si>
  <si>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</si>
  <si>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</si>
  <si>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</si>
  <si>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</si>
  <si>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</si>
  <si>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</si>
  <si>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</si>
  <si>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</si>
  <si>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</si>
  <si>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</si>
  <si>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</si>
  <si>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</si>
  <si>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</si>
  <si>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</si>
  <si>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</si>
  <si>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</si>
  <si>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</si>
  <si>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</si>
  <si>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</si>
  <si>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</si>
  <si>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</si>
  <si>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</si>
  <si>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</si>
  <si>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</si>
  <si>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</si>
  <si>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</si>
  <si>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</si>
  <si>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</si>
  <si>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</si>
  <si>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</si>
  <si>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</si>
  <si>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</si>
  <si>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</si>
  <si>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</si>
  <si>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</si>
  <si>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</si>
  <si>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</si>
  <si>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</si>
  <si>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</si>
  <si>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</si>
  <si>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</si>
  <si>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</si>
  <si>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</si>
  <si>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</si>
  <si>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</si>
  <si>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</si>
  <si>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</si>
  <si>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</si>
  <si>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</si>
  <si>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</si>
  <si>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</si>
  <si>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</si>
  <si>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</si>
  <si>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</si>
  <si>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</si>
  <si>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</si>
  <si>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</si>
  <si>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</si>
  <si>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</si>
  <si>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</si>
  <si>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</si>
  <si>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</si>
  <si>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</si>
  <si>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</si>
  <si>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</si>
  <si>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</si>
  <si>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</si>
  <si>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</si>
  <si>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</si>
  <si>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</si>
  <si>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</si>
  <si>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</si>
  <si>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</si>
  <si>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</si>
  <si>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</si>
  <si>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</si>
  <si>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</si>
  <si>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</si>
  <si>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</si>
  <si>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</si>
  <si>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</si>
  <si>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</si>
  <si>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</si>
  <si>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</si>
  <si>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</si>
  <si>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</si>
  <si>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</si>
  <si>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</si>
  <si>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</si>
  <si>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</si>
  <si>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</si>
  <si>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</si>
  <si>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</si>
  <si>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</si>
  <si>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</si>
  <si>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</si>
  <si>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</si>
  <si>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</si>
  <si>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</si>
  <si>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</si>
  <si>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</si>
  <si>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</si>
  <si>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</si>
  <si>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</si>
  <si>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</si>
  <si>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</si>
  <si>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</si>
  <si>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</si>
  <si>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</si>
  <si>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</si>
  <si>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</si>
  <si>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</si>
  <si>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</si>
  <si>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</si>
  <si>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</si>
  <si>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</si>
  <si>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</si>
  <si>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</si>
  <si>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</si>
  <si>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</si>
  <si>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</si>
  <si>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</si>
  <si>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</si>
  <si>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</si>
  <si>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</si>
  <si>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</si>
  <si>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</si>
  <si>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</si>
  <si>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</si>
  <si>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</si>
  <si>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</si>
  <si>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</si>
  <si>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</si>
  <si>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</si>
  <si>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</si>
  <si>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</si>
  <si>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</si>
  <si>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</si>
  <si>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</si>
  <si>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</si>
  <si>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</si>
  <si>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</si>
  <si>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</si>
  <si>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</si>
  <si>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</si>
  <si>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</si>
  <si>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</si>
  <si>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</si>
  <si>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</si>
  <si>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</si>
  <si>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</si>
  <si>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</si>
  <si>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</si>
  <si>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</si>
  <si>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</si>
  <si>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</si>
  <si>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</si>
  <si>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</si>
  <si>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</si>
  <si>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</si>
  <si>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</si>
  <si>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</si>
  <si>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</si>
  <si>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</si>
  <si>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</si>
  <si>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</si>
  <si>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</si>
  <si>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</si>
  <si>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</si>
  <si>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</si>
  <si>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</si>
  <si>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</si>
  <si>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</si>
  <si>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</si>
  <si>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</si>
  <si>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</si>
  <si>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</si>
  <si>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</si>
  <si>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</si>
  <si>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</si>
  <si>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</si>
  <si>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</si>
  <si>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</si>
  <si>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</si>
  <si>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</si>
  <si>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</si>
  <si>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</si>
  <si>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</si>
  <si>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</si>
  <si>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</si>
  <si>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</si>
  <si>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</si>
  <si>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</si>
  <si>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</si>
  <si>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</si>
  <si>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</si>
  <si>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</si>
  <si>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</si>
  <si>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</si>
  <si>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</si>
  <si>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</si>
  <si>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</si>
  <si>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</si>
  <si>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</si>
  <si>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</si>
  <si>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</si>
  <si>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</si>
  <si>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</si>
  <si>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</si>
  <si>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</si>
  <si>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</si>
  <si>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</si>
  <si>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</si>
  <si>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</si>
  <si>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</si>
  <si>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</si>
  <si>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</si>
  <si>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</si>
  <si>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</si>
  <si>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</si>
  <si>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</si>
  <si>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</si>
  <si>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</si>
  <si>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</si>
  <si>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</si>
  <si>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</si>
  <si>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</si>
  <si>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</si>
  <si>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</si>
  <si>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</si>
  <si>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</si>
  <si>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</si>
  <si>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</si>
  <si>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</si>
  <si>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</si>
  <si>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</si>
  <si>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</si>
  <si>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</si>
  <si>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</si>
  <si>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</si>
  <si>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</si>
  <si>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</si>
  <si>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</si>
  <si>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</si>
  <si>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</si>
  <si>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</si>
  <si>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</si>
  <si>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</si>
  <si>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</si>
  <si>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</si>
  <si>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</si>
  <si>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</si>
  <si>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</si>
  <si>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</si>
  <si>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</si>
  <si>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</si>
  <si>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</si>
  <si>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</si>
  <si>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</si>
  <si>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</si>
  <si>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</si>
  <si>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</si>
  <si>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</si>
  <si>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</si>
  <si>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</si>
  <si>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</si>
  <si>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</si>
  <si>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</si>
  <si>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</si>
  <si>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</si>
  <si>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</si>
  <si>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</si>
  <si>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</si>
  <si>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</si>
  <si>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</si>
  <si>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</si>
  <si>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</si>
  <si>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</si>
  <si>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</si>
  <si>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</si>
  <si>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</si>
  <si>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</si>
  <si>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</si>
  <si>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</si>
  <si>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</si>
  <si>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</si>
  <si>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</si>
  <si>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</si>
  <si>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</si>
  <si>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</si>
  <si>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</si>
  <si>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</si>
  <si>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</si>
  <si>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</si>
  <si>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</si>
  <si>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</si>
  <si>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</si>
  <si>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</si>
  <si>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</si>
  <si>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</si>
  <si>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</si>
  <si>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</si>
  <si>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</si>
  <si>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</si>
  <si>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</si>
  <si>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</si>
  <si>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</si>
  <si>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</si>
  <si>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</si>
  <si>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</si>
  <si>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</si>
  <si>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</si>
  <si>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</si>
  <si>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</si>
  <si>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</si>
  <si>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</si>
  <si>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</si>
  <si>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</si>
  <si>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</si>
  <si>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</si>
  <si>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</si>
  <si>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</si>
  <si>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</si>
  <si>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</si>
  <si>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</si>
  <si>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</si>
  <si>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</si>
  <si>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</si>
  <si>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</si>
  <si>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</si>
  <si>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</si>
  <si>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</si>
  <si>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</si>
  <si>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</si>
  <si>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</si>
  <si>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</si>
  <si>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</si>
  <si>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</si>
  <si>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</si>
  <si>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</si>
  <si>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</si>
  <si>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</si>
  <si>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</si>
  <si>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</si>
  <si>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</si>
  <si>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</si>
  <si>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</si>
  <si>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</si>
  <si>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</si>
  <si>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</si>
  <si>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</si>
  <si>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</si>
  <si>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</si>
  <si>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</si>
  <si>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</si>
  <si>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</si>
  <si>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</si>
  <si>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02 WATER SUPPLY SYSTEM</t>
  </si>
  <si>
    <t>03 ADMINISTRATION BUILDING</t>
  </si>
  <si>
    <t>Bill №: 02 - WATER SUPPLY SYSTEM</t>
  </si>
  <si>
    <t xml:space="preserve">Bill №: 03 - ADMIN BUILDING </t>
  </si>
  <si>
    <t xml:space="preserve">Detailed  house connection survey of each plot and prepare site layout and identify household water supply connection meter location and obtain Homeowner &amp; Contractor agreement for each house </t>
  </si>
  <si>
    <t>BILL NO. 03 - TRAIL OPERATION AND TRAINNING</t>
  </si>
  <si>
    <t>BILL NO. 04 - ADDITIONS AND OMMISSIONS</t>
  </si>
  <si>
    <t>4.1.02</t>
  </si>
  <si>
    <t>4.1.03</t>
  </si>
  <si>
    <t>4.2.03</t>
  </si>
  <si>
    <t>BILL NO. 02 - RAIN WATER INTEGRATION</t>
  </si>
  <si>
    <t xml:space="preserve">Diversion of Product Line from Exisiting product water tank to Degassifier including all neccesary piping, fittings, and all ancillary works </t>
  </si>
  <si>
    <t xml:space="preserve">Connection of Existing Raw water storage tank with Existing product water and converting it to a raw water tank </t>
  </si>
  <si>
    <r>
      <t>Supply and installation of Product Storage tanks 320 m3 modular RTP Fussion Bonded Epoxy or Glass Lined. Including base plate, anchor bolts, ladder, coatings and all ancillaries as</t>
    </r>
    <r>
      <rPr>
        <sz val="10"/>
        <color rgb="FFFF0000"/>
        <rFont val="Calibri"/>
        <family val="2"/>
      </rPr>
      <t xml:space="preserve"> described in drawings and technical specification</t>
    </r>
  </si>
  <si>
    <t xml:space="preserve">Construction of Brine pump  shed including all ancillaries and as per typical shed drawings and specifcations </t>
  </si>
  <si>
    <t>Supply and Installation of RO Plant 45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</si>
  <si>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11.6 m3/hr  and Head = 35 m each</t>
    </r>
    <r>
      <rPr>
        <sz val="10"/>
        <rFont val="Calibri"/>
        <family val="2"/>
        <scheme val="minor"/>
      </rPr>
      <t xml:space="preserve">
</t>
    </r>
  </si>
  <si>
    <t>Capacity, Q= 16.7 m3/hr and Head = 50m each</t>
  </si>
  <si>
    <t>Capacity, Q= 7.5 m3/hr and Head = 14 m each</t>
  </si>
  <si>
    <t>Capacity, Q= 11.67 m3/hr and Head = 16 m each</t>
  </si>
  <si>
    <t>WATER SUPPLY SYSTEM IN TH.DHIYAMIGILI</t>
  </si>
  <si>
    <t xml:space="preserve">Environmental Monitoring and Reporting </t>
  </si>
  <si>
    <t xml:space="preserve">Item </t>
  </si>
  <si>
    <t>Undertake Environmental Monitoring &amp; Reporing as per the requirements set in the Specifications.</t>
  </si>
  <si>
    <t>1.7.00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</si>
</sst>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38"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8" fillId="0" borderId="0" applyFont="0" applyFill="0" applyBorder="0" applyAlignment="0" applyProtection="0"/>
    <xf numFmtId="0" fontId="2" fillId="0" borderId="0"/>
    <xf numFmtId="164" fontId="2" fillId="0" borderId="0" applyFill="0" applyBorder="0" applyAlignment="0" applyProtection="0"/>
  </cellStyleXfs>
  <cellXfs count="43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7"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4" fontId="8" fillId="0" borderId="23" xfId="3" applyNumberFormat="1" applyFont="1" applyFill="1" applyBorder="1" applyAlignment="1">
      <alignment horizontal="center"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9" fillId="0" borderId="0" xfId="0" applyFont="1"/>
    <xf numFmtId="0" fontId="20" fillId="0" borderId="0" xfId="0" applyFont="1" applyAlignment="1"/>
    <xf numFmtId="0" fontId="2" fillId="0" borderId="0" xfId="9"/>
    <xf numFmtId="0" fontId="21" fillId="0" borderId="0" xfId="9" applyFont="1"/>
    <xf numFmtId="0" fontId="23" fillId="4" borderId="49" xfId="0" applyFont="1" applyFill="1" applyBorder="1" applyAlignment="1">
      <alignment horizontal="center" vertical="center" wrapText="1"/>
    </xf>
    <xf numFmtId="43" fontId="23" fillId="4" borderId="50" xfId="8" applyFont="1" applyFill="1" applyBorder="1" applyAlignment="1">
      <alignment horizontal="center" vertical="center" wrapText="1"/>
    </xf>
    <xf numFmtId="43" fontId="23" fillId="4" borderId="50" xfId="8" applyFont="1" applyFill="1" applyBorder="1" applyAlignment="1">
      <alignment horizontal="center" vertical="top" wrapText="1"/>
    </xf>
    <xf numFmtId="43" fontId="23" fillId="4" borderId="51" xfId="8" applyFont="1" applyFill="1" applyBorder="1" applyAlignment="1">
      <alignment horizontal="center" vertical="center"/>
    </xf>
    <xf numFmtId="1" fontId="25" fillId="5" borderId="52" xfId="0" quotePrefix="1" applyNumberFormat="1" applyFont="1" applyFill="1" applyBorder="1" applyAlignment="1">
      <alignment horizontal="right" vertical="top"/>
    </xf>
    <xf numFmtId="43" fontId="26" fillId="5" borderId="55" xfId="8" applyFont="1" applyFill="1" applyBorder="1" applyAlignment="1">
      <alignment horizontal="right"/>
    </xf>
    <xf numFmtId="165" fontId="23" fillId="3" borderId="56" xfId="0" quotePrefix="1" applyNumberFormat="1" applyFont="1" applyFill="1" applyBorder="1" applyAlignment="1">
      <alignment horizontal="right" vertical="top"/>
    </xf>
    <xf numFmtId="0" fontId="23" fillId="3" borderId="57" xfId="0" applyFont="1" applyFill="1" applyBorder="1" applyAlignment="1">
      <alignment horizontal="left" vertical="top" wrapText="1"/>
    </xf>
    <xf numFmtId="2" fontId="27" fillId="3" borderId="57" xfId="0" applyNumberFormat="1" applyFont="1" applyFill="1" applyBorder="1" applyAlignment="1">
      <alignment vertical="top"/>
    </xf>
    <xf numFmtId="2" fontId="27" fillId="3" borderId="57" xfId="0" applyNumberFormat="1" applyFont="1" applyFill="1" applyBorder="1" applyAlignment="1">
      <alignment horizontal="center" vertical="top"/>
    </xf>
    <xf numFmtId="43" fontId="23" fillId="3" borderId="57" xfId="8" applyFont="1" applyFill="1" applyBorder="1" applyAlignment="1">
      <alignment horizontal="right"/>
    </xf>
    <xf numFmtId="43" fontId="23" fillId="3" borderId="58" xfId="8" applyFont="1" applyFill="1" applyBorder="1" applyAlignment="1">
      <alignment horizontal="right"/>
    </xf>
    <xf numFmtId="43" fontId="23" fillId="3" borderId="57" xfId="8" applyFont="1" applyFill="1" applyBorder="1" applyAlignment="1">
      <alignment horizontal="right" vertical="top"/>
    </xf>
    <xf numFmtId="43" fontId="23" fillId="3" borderId="58" xfId="8" applyFont="1" applyFill="1" applyBorder="1" applyAlignment="1">
      <alignment horizontal="right" vertical="top"/>
    </xf>
    <xf numFmtId="0" fontId="27" fillId="0" borderId="59" xfId="8" quotePrefix="1" applyNumberFormat="1" applyFont="1" applyBorder="1" applyAlignment="1">
      <alignment horizontal="left" vertical="top" wrapText="1" indent="2"/>
    </xf>
    <xf numFmtId="0" fontId="27" fillId="0" borderId="60" xfId="8" quotePrefix="1" applyNumberFormat="1" applyFont="1" applyBorder="1" applyAlignment="1">
      <alignment horizontal="left" vertical="top" wrapText="1" indent="2"/>
    </xf>
    <xf numFmtId="0" fontId="27" fillId="0" borderId="59" xfId="8" quotePrefix="1" applyNumberFormat="1" applyFont="1" applyBorder="1" applyAlignment="1">
      <alignment horizontal="left" vertical="top" wrapText="1"/>
    </xf>
    <xf numFmtId="0" fontId="27" fillId="0" borderId="61" xfId="8" quotePrefix="1" applyNumberFormat="1" applyFont="1" applyBorder="1" applyAlignment="1">
      <alignment horizontal="left" vertical="top" wrapText="1"/>
    </xf>
    <xf numFmtId="1" fontId="27" fillId="3" borderId="60" xfId="8" quotePrefix="1" applyNumberFormat="1" applyFont="1" applyFill="1" applyBorder="1" applyAlignment="1">
      <alignment horizontal="right" vertical="top" wrapText="1"/>
    </xf>
    <xf numFmtId="166" fontId="27" fillId="3" borderId="59" xfId="8" applyNumberFormat="1" applyFont="1" applyFill="1" applyBorder="1" applyAlignment="1">
      <alignment horizontal="right" vertical="top"/>
    </xf>
    <xf numFmtId="43" fontId="27" fillId="4" borderId="61" xfId="8" applyFont="1" applyFill="1" applyBorder="1" applyAlignment="1">
      <alignment horizontal="left" vertical="top"/>
    </xf>
    <xf numFmtId="0" fontId="27" fillId="3" borderId="59" xfId="0" applyFont="1" applyFill="1" applyBorder="1" applyAlignment="1">
      <alignment vertical="top" wrapText="1"/>
    </xf>
    <xf numFmtId="0" fontId="23" fillId="3" borderId="59" xfId="0" applyFont="1" applyFill="1" applyBorder="1" applyAlignment="1">
      <alignment horizontal="left" vertical="top" wrapText="1"/>
    </xf>
    <xf numFmtId="0" fontId="27" fillId="3" borderId="59" xfId="8" applyNumberFormat="1" applyFont="1" applyFill="1" applyBorder="1" applyAlignment="1">
      <alignment horizontal="justify" vertical="top" wrapText="1"/>
    </xf>
    <xf numFmtId="0" fontId="27" fillId="4" borderId="59" xfId="0" applyFont="1" applyFill="1" applyBorder="1" applyAlignment="1"/>
    <xf numFmtId="166" fontId="27" fillId="3" borderId="59" xfId="8" applyNumberFormat="1" applyFont="1" applyFill="1" applyBorder="1" applyAlignment="1">
      <alignment horizontal="right"/>
    </xf>
    <xf numFmtId="43" fontId="27" fillId="4" borderId="59" xfId="8" applyFont="1" applyFill="1" applyBorder="1" applyAlignment="1">
      <alignment horizontal="right"/>
    </xf>
    <xf numFmtId="43" fontId="27"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3" fillId="3" borderId="60" xfId="8" applyNumberFormat="1" applyFont="1" applyFill="1" applyBorder="1" applyAlignment="1">
      <alignment horizontal="right" vertical="top" wrapText="1"/>
    </xf>
    <xf numFmtId="0" fontId="23" fillId="3" borderId="59" xfId="0" applyFont="1" applyFill="1" applyBorder="1" applyAlignment="1">
      <alignment horizontal="left" wrapText="1"/>
    </xf>
    <xf numFmtId="0" fontId="27" fillId="3" borderId="59" xfId="0" applyFont="1" applyFill="1" applyBorder="1" applyAlignment="1"/>
    <xf numFmtId="2" fontId="27" fillId="3" borderId="59" xfId="0" applyNumberFormat="1" applyFont="1" applyFill="1" applyBorder="1" applyAlignment="1"/>
    <xf numFmtId="43" fontId="23" fillId="3" borderId="59" xfId="8" applyFont="1" applyFill="1" applyBorder="1" applyAlignment="1">
      <alignment horizontal="right"/>
    </xf>
    <xf numFmtId="43" fontId="23" fillId="3" borderId="61" xfId="8" applyFont="1" applyFill="1" applyBorder="1" applyAlignment="1">
      <alignment horizontal="right"/>
    </xf>
    <xf numFmtId="165" fontId="27" fillId="3" borderId="60" xfId="8" applyNumberFormat="1" applyFont="1" applyFill="1" applyBorder="1" applyAlignment="1">
      <alignment horizontal="right" vertical="top" wrapText="1"/>
    </xf>
    <xf numFmtId="2" fontId="27" fillId="3" borderId="59" xfId="0" applyNumberFormat="1" applyFont="1" applyFill="1" applyBorder="1" applyAlignment="1">
      <alignment vertical="top" wrapText="1"/>
    </xf>
    <xf numFmtId="0" fontId="27" fillId="3" borderId="59" xfId="0" applyFont="1" applyFill="1" applyBorder="1" applyAlignment="1">
      <alignment vertical="top"/>
    </xf>
    <xf numFmtId="2" fontId="27" fillId="3" borderId="59" xfId="0" applyNumberFormat="1" applyFont="1" applyFill="1" applyBorder="1" applyAlignment="1">
      <alignment vertical="top"/>
    </xf>
    <xf numFmtId="43" fontId="27" fillId="3" borderId="59" xfId="8" applyFont="1" applyFill="1" applyBorder="1" applyAlignment="1">
      <alignment horizontal="right" vertical="top"/>
    </xf>
    <xf numFmtId="43" fontId="27" fillId="3" borderId="61" xfId="8" applyFont="1" applyFill="1" applyBorder="1" applyAlignment="1">
      <alignment horizontal="right" vertical="top"/>
    </xf>
    <xf numFmtId="165" fontId="26" fillId="8" borderId="49" xfId="0" quotePrefix="1" applyNumberFormat="1" applyFont="1" applyFill="1" applyBorder="1" applyAlignment="1">
      <alignment horizontal="right" vertical="top"/>
    </xf>
    <xf numFmtId="43" fontId="28" fillId="8" borderId="51" xfId="8" applyFont="1" applyFill="1" applyBorder="1" applyAlignment="1">
      <alignment horizontal="right"/>
    </xf>
    <xf numFmtId="165" fontId="27" fillId="3" borderId="56" xfId="8" applyNumberFormat="1" applyFont="1" applyFill="1" applyBorder="1" applyAlignment="1">
      <alignment horizontal="right" vertical="top" wrapText="1"/>
    </xf>
    <xf numFmtId="165" fontId="23" fillId="0" borderId="60" xfId="8" quotePrefix="1" applyNumberFormat="1" applyFont="1" applyFill="1" applyBorder="1" applyAlignment="1">
      <alignment horizontal="right" vertical="top" wrapText="1"/>
    </xf>
    <xf numFmtId="43" fontId="27" fillId="3" borderId="59" xfId="8" applyFont="1" applyFill="1" applyBorder="1" applyAlignment="1">
      <alignment horizontal="right"/>
    </xf>
    <xf numFmtId="2" fontId="27" fillId="0" borderId="59" xfId="0" applyNumberFormat="1" applyFont="1" applyFill="1" applyBorder="1" applyAlignment="1">
      <alignment vertical="top"/>
    </xf>
    <xf numFmtId="0" fontId="27" fillId="3" borderId="59" xfId="0" applyFont="1" applyFill="1" applyBorder="1" applyAlignment="1">
      <alignment horizontal="left" vertical="top" wrapText="1"/>
    </xf>
    <xf numFmtId="1" fontId="27" fillId="3" borderId="59" xfId="0" applyNumberFormat="1" applyFont="1" applyFill="1" applyBorder="1" applyAlignment="1">
      <alignment vertical="top"/>
    </xf>
    <xf numFmtId="1" fontId="23" fillId="0" borderId="60" xfId="0" applyNumberFormat="1" applyFont="1" applyFill="1" applyBorder="1" applyAlignment="1">
      <alignment horizontal="right" vertical="top"/>
    </xf>
    <xf numFmtId="1" fontId="27"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7" fillId="3" borderId="60" xfId="8" applyNumberFormat="1" applyFont="1" applyFill="1" applyBorder="1" applyAlignment="1">
      <alignment horizontal="right" vertical="top" wrapText="1"/>
    </xf>
    <xf numFmtId="0" fontId="27" fillId="0" borderId="60" xfId="8" applyNumberFormat="1" applyFont="1" applyFill="1" applyBorder="1" applyAlignment="1">
      <alignment horizontal="right" vertical="top" wrapText="1"/>
    </xf>
    <xf numFmtId="0" fontId="23" fillId="3" borderId="59" xfId="0" applyFont="1" applyFill="1" applyBorder="1" applyAlignment="1">
      <alignment vertical="top" wrapText="1"/>
    </xf>
    <xf numFmtId="0" fontId="27" fillId="0" borderId="63" xfId="8" applyNumberFormat="1" applyFont="1" applyFill="1" applyBorder="1" applyAlignment="1">
      <alignment horizontal="right" vertical="top" wrapText="1"/>
    </xf>
    <xf numFmtId="0" fontId="27" fillId="3" borderId="64" xfId="0" applyFont="1" applyFill="1" applyBorder="1" applyAlignment="1">
      <alignment vertical="top" wrapText="1"/>
    </xf>
    <xf numFmtId="0" fontId="27" fillId="3" borderId="64" xfId="0" applyFont="1" applyFill="1" applyBorder="1" applyAlignment="1"/>
    <xf numFmtId="2" fontId="27" fillId="3" borderId="64" xfId="0" applyNumberFormat="1" applyFont="1" applyFill="1" applyBorder="1" applyAlignment="1"/>
    <xf numFmtId="43" fontId="27" fillId="3" borderId="64" xfId="8" applyFont="1" applyFill="1" applyBorder="1" applyAlignment="1">
      <alignment horizontal="right"/>
    </xf>
    <xf numFmtId="43" fontId="27" fillId="3" borderId="65" xfId="8" applyFont="1" applyFill="1" applyBorder="1" applyAlignment="1">
      <alignment horizontal="right"/>
    </xf>
    <xf numFmtId="165" fontId="23" fillId="0" borderId="60" xfId="0" quotePrefix="1" applyNumberFormat="1" applyFont="1" applyFill="1" applyBorder="1" applyAlignment="1">
      <alignment horizontal="right" vertical="top"/>
    </xf>
    <xf numFmtId="1" fontId="23" fillId="0" borderId="60" xfId="8" quotePrefix="1" applyNumberFormat="1" applyFont="1" applyFill="1" applyBorder="1" applyAlignment="1">
      <alignment horizontal="right" vertical="top" wrapText="1"/>
    </xf>
    <xf numFmtId="0" fontId="27" fillId="3" borderId="59" xfId="0" quotePrefix="1" applyFont="1" applyFill="1" applyBorder="1" applyAlignment="1">
      <alignment horizontal="left" vertical="top" wrapText="1"/>
    </xf>
    <xf numFmtId="43" fontId="23" fillId="3" borderId="59" xfId="8" applyFont="1" applyFill="1" applyBorder="1" applyAlignment="1">
      <alignment horizontal="right" vertical="top"/>
    </xf>
    <xf numFmtId="1" fontId="27" fillId="0" borderId="60" xfId="8" quotePrefix="1" applyNumberFormat="1" applyFont="1" applyFill="1" applyBorder="1" applyAlignment="1">
      <alignment horizontal="right" vertical="top" wrapText="1"/>
    </xf>
    <xf numFmtId="0" fontId="27" fillId="3" borderId="59" xfId="0" quotePrefix="1" applyFont="1" applyFill="1" applyBorder="1" applyAlignment="1">
      <alignment horizontal="left" vertical="top" wrapText="1" indent="2"/>
    </xf>
    <xf numFmtId="0" fontId="23" fillId="0" borderId="59" xfId="0" applyFont="1" applyFill="1" applyBorder="1" applyAlignment="1">
      <alignment horizontal="left" vertical="top" wrapText="1"/>
    </xf>
    <xf numFmtId="0" fontId="27" fillId="3" borderId="59" xfId="0" applyFont="1" applyFill="1" applyBorder="1" applyAlignment="1">
      <alignment horizontal="left" vertical="top"/>
    </xf>
    <xf numFmtId="2" fontId="27" fillId="3" borderId="59" xfId="0" applyNumberFormat="1" applyFont="1" applyFill="1" applyBorder="1" applyAlignment="1">
      <alignment horizontal="right" vertical="top"/>
    </xf>
    <xf numFmtId="1" fontId="23" fillId="3" borderId="60" xfId="0" quotePrefix="1" applyNumberFormat="1" applyFont="1" applyFill="1" applyBorder="1" applyAlignment="1">
      <alignment horizontal="right" vertical="top"/>
    </xf>
    <xf numFmtId="1" fontId="27" fillId="3" borderId="59" xfId="0" applyNumberFormat="1" applyFont="1" applyFill="1" applyBorder="1" applyAlignment="1">
      <alignment horizontal="right"/>
    </xf>
    <xf numFmtId="43" fontId="23" fillId="3" borderId="59" xfId="8" quotePrefix="1" applyFont="1" applyFill="1" applyBorder="1" applyAlignment="1">
      <alignment horizontal="right" vertical="top"/>
    </xf>
    <xf numFmtId="43" fontId="23" fillId="3" borderId="61" xfId="8" quotePrefix="1" applyFont="1" applyFill="1" applyBorder="1" applyAlignment="1">
      <alignment horizontal="right" vertical="top"/>
    </xf>
    <xf numFmtId="0" fontId="23" fillId="3" borderId="59" xfId="0" applyFont="1" applyFill="1" applyBorder="1" applyAlignment="1"/>
    <xf numFmtId="2" fontId="23" fillId="3" borderId="59" xfId="0" applyNumberFormat="1" applyFont="1" applyFill="1" applyBorder="1" applyAlignment="1"/>
    <xf numFmtId="0" fontId="27" fillId="0" borderId="66" xfId="8" applyNumberFormat="1" applyFont="1" applyFill="1" applyBorder="1" applyAlignment="1">
      <alignment horizontal="right" vertical="top" wrapText="1"/>
    </xf>
    <xf numFmtId="0" fontId="27" fillId="3" borderId="67" xfId="0" applyFont="1" applyFill="1" applyBorder="1" applyAlignment="1">
      <alignment horizontal="left" vertical="top" wrapText="1"/>
    </xf>
    <xf numFmtId="0" fontId="23" fillId="3" borderId="67" xfId="0" applyFont="1" applyFill="1" applyBorder="1" applyAlignment="1"/>
    <xf numFmtId="2" fontId="23" fillId="3" borderId="67" xfId="0" applyNumberFormat="1" applyFont="1" applyFill="1" applyBorder="1" applyAlignment="1"/>
    <xf numFmtId="43" fontId="23" fillId="3" borderId="67" xfId="8" applyFont="1" applyFill="1" applyBorder="1" applyAlignment="1">
      <alignment horizontal="right"/>
    </xf>
    <xf numFmtId="43" fontId="23" fillId="3" borderId="68" xfId="8" applyFont="1" applyFill="1" applyBorder="1" applyAlignment="1">
      <alignment horizontal="right"/>
    </xf>
    <xf numFmtId="0" fontId="27" fillId="0" borderId="60" xfId="0" applyFont="1" applyFill="1" applyBorder="1" applyAlignment="1">
      <alignment vertical="top"/>
    </xf>
    <xf numFmtId="2" fontId="27" fillId="3" borderId="59" xfId="8" applyNumberFormat="1" applyFont="1" applyFill="1" applyBorder="1" applyAlignment="1">
      <alignment vertical="top"/>
    </xf>
    <xf numFmtId="0" fontId="27" fillId="0" borderId="56" xfId="0" applyFont="1" applyFill="1" applyBorder="1" applyAlignment="1">
      <alignment vertical="top"/>
    </xf>
    <xf numFmtId="0" fontId="27" fillId="3" borderId="57" xfId="0" applyFont="1" applyFill="1" applyBorder="1" applyAlignment="1">
      <alignment vertical="top" wrapText="1"/>
    </xf>
    <xf numFmtId="2" fontId="27" fillId="3" borderId="57" xfId="8" applyNumberFormat="1" applyFont="1" applyFill="1" applyBorder="1" applyAlignment="1">
      <alignment vertical="top"/>
    </xf>
    <xf numFmtId="43" fontId="27" fillId="3" borderId="57" xfId="8" applyFont="1" applyFill="1" applyBorder="1" applyAlignment="1">
      <alignment horizontal="right" vertical="top"/>
    </xf>
    <xf numFmtId="0" fontId="27" fillId="3" borderId="57" xfId="0" applyFont="1" applyFill="1" applyBorder="1" applyAlignment="1">
      <alignment vertical="top"/>
    </xf>
    <xf numFmtId="0" fontId="27" fillId="3" borderId="67" xfId="0" applyFont="1" applyFill="1" applyBorder="1" applyAlignment="1">
      <alignment vertical="top" wrapText="1"/>
    </xf>
    <xf numFmtId="0" fontId="27" fillId="3" borderId="67" xfId="0" applyFont="1" applyFill="1" applyBorder="1" applyAlignment="1">
      <alignment vertical="top"/>
    </xf>
    <xf numFmtId="2" fontId="27" fillId="3" borderId="67" xfId="8" applyNumberFormat="1" applyFont="1" applyFill="1" applyBorder="1" applyAlignment="1">
      <alignment vertical="top"/>
    </xf>
    <xf numFmtId="43" fontId="27" fillId="3" borderId="67" xfId="8" applyFont="1" applyFill="1" applyBorder="1" applyAlignment="1">
      <alignment horizontal="right" vertical="top"/>
    </xf>
    <xf numFmtId="43" fontId="27" fillId="3" borderId="68" xfId="8" applyFont="1" applyFill="1" applyBorder="1" applyAlignment="1">
      <alignment horizontal="right" vertical="top"/>
    </xf>
    <xf numFmtId="165" fontId="23" fillId="0" borderId="66" xfId="0" quotePrefix="1" applyNumberFormat="1" applyFont="1" applyFill="1" applyBorder="1" applyAlignment="1">
      <alignment horizontal="right" vertical="top"/>
    </xf>
    <xf numFmtId="0" fontId="23" fillId="3" borderId="67" xfId="0" applyFont="1" applyFill="1" applyBorder="1" applyAlignment="1">
      <alignment horizontal="left" vertical="top" wrapText="1"/>
    </xf>
    <xf numFmtId="0" fontId="27" fillId="3" borderId="67" xfId="0" applyFont="1" applyFill="1" applyBorder="1" applyAlignment="1"/>
    <xf numFmtId="2" fontId="27" fillId="3" borderId="67" xfId="0" applyNumberFormat="1" applyFont="1" applyFill="1" applyBorder="1" applyAlignment="1"/>
    <xf numFmtId="0" fontId="31" fillId="0" borderId="56" xfId="0" applyNumberFormat="1" applyFont="1" applyFill="1" applyBorder="1" applyAlignment="1">
      <alignment horizontal="right" vertical="top"/>
    </xf>
    <xf numFmtId="0" fontId="27" fillId="3" borderId="57" xfId="0" quotePrefix="1" applyFont="1" applyFill="1" applyBorder="1" applyAlignment="1">
      <alignment horizontal="left" vertical="top" wrapText="1"/>
    </xf>
    <xf numFmtId="1" fontId="27" fillId="3" borderId="57" xfId="0" applyNumberFormat="1" applyFont="1" applyFill="1" applyBorder="1" applyAlignment="1">
      <alignment vertical="top"/>
    </xf>
    <xf numFmtId="43" fontId="27" fillId="3" borderId="58" xfId="8" applyFont="1" applyFill="1" applyBorder="1" applyAlignment="1">
      <alignment horizontal="right" vertical="top"/>
    </xf>
    <xf numFmtId="0" fontId="23" fillId="3" borderId="59" xfId="0" applyFont="1" applyFill="1" applyBorder="1" applyAlignment="1">
      <alignment vertical="top"/>
    </xf>
    <xf numFmtId="2" fontId="23" fillId="3" borderId="59" xfId="0" applyNumberFormat="1" applyFont="1" applyFill="1" applyBorder="1" applyAlignment="1">
      <alignment vertical="top"/>
    </xf>
    <xf numFmtId="0" fontId="31" fillId="0" borderId="60" xfId="0" applyFont="1" applyFill="1" applyBorder="1" applyAlignment="1">
      <alignment horizontal="right" vertical="top"/>
    </xf>
    <xf numFmtId="166" fontId="27" fillId="3" borderId="59" xfId="8" applyNumberFormat="1" applyFont="1" applyFill="1" applyBorder="1" applyAlignment="1">
      <alignment vertical="top"/>
    </xf>
    <xf numFmtId="0" fontId="27" fillId="3" borderId="56" xfId="0" applyFont="1" applyFill="1" applyBorder="1" applyAlignment="1"/>
    <xf numFmtId="0" fontId="27" fillId="3" borderId="57" xfId="0" applyFont="1" applyFill="1" applyBorder="1" applyAlignment="1"/>
    <xf numFmtId="166" fontId="27" fillId="3" borderId="57" xfId="8" applyNumberFormat="1" applyFont="1" applyFill="1" applyBorder="1" applyAlignment="1">
      <alignment vertical="top"/>
    </xf>
    <xf numFmtId="0" fontId="27" fillId="3" borderId="60" xfId="0" applyFont="1" applyFill="1" applyBorder="1" applyAlignment="1"/>
    <xf numFmtId="0" fontId="27" fillId="0" borderId="59" xfId="0" applyFont="1" applyFill="1" applyBorder="1" applyAlignment="1"/>
    <xf numFmtId="166" fontId="27" fillId="0" borderId="59" xfId="8" applyNumberFormat="1" applyFont="1" applyFill="1" applyBorder="1" applyAlignment="1"/>
    <xf numFmtId="1" fontId="27" fillId="3" borderId="59" xfId="8" applyNumberFormat="1" applyFont="1" applyFill="1" applyBorder="1" applyAlignment="1"/>
    <xf numFmtId="43" fontId="27" fillId="3" borderId="61" xfId="8" applyFont="1" applyFill="1" applyBorder="1" applyAlignment="1">
      <alignment horizontal="right"/>
    </xf>
    <xf numFmtId="165" fontId="23" fillId="0" borderId="56" xfId="0" quotePrefix="1" applyNumberFormat="1" applyFont="1" applyFill="1" applyBorder="1" applyAlignment="1">
      <alignment horizontal="right" vertical="top"/>
    </xf>
    <xf numFmtId="2" fontId="27" fillId="3" borderId="57" xfId="0" applyNumberFormat="1" applyFont="1" applyFill="1" applyBorder="1" applyAlignment="1"/>
    <xf numFmtId="0" fontId="27" fillId="0" borderId="60" xfId="0" applyFont="1" applyFill="1" applyBorder="1" applyAlignment="1">
      <alignment horizontal="right" vertical="top"/>
    </xf>
    <xf numFmtId="43" fontId="27" fillId="3" borderId="59" xfId="8" applyFont="1" applyFill="1" applyBorder="1" applyAlignment="1">
      <alignment vertical="top"/>
    </xf>
    <xf numFmtId="43" fontId="27" fillId="4" borderId="59" xfId="8" applyFont="1" applyFill="1" applyBorder="1" applyAlignment="1">
      <alignment horizontal="left"/>
    </xf>
    <xf numFmtId="165" fontId="23" fillId="3" borderId="60" xfId="0" quotePrefix="1" applyNumberFormat="1" applyFont="1" applyFill="1" applyBorder="1" applyAlignment="1">
      <alignment horizontal="right" vertical="top"/>
    </xf>
    <xf numFmtId="0" fontId="32" fillId="0" borderId="27" xfId="0" applyFont="1" applyBorder="1" applyAlignment="1">
      <alignment vertical="top"/>
    </xf>
    <xf numFmtId="165" fontId="27" fillId="0" borderId="56" xfId="0" quotePrefix="1" applyNumberFormat="1" applyFont="1" applyFill="1" applyBorder="1" applyAlignment="1">
      <alignment horizontal="right" vertical="top"/>
    </xf>
    <xf numFmtId="0" fontId="0" fillId="0" borderId="27" xfId="0" applyBorder="1" applyAlignment="1">
      <alignment vertical="top"/>
    </xf>
    <xf numFmtId="43" fontId="27"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7" fillId="3" borderId="59" xfId="8" applyNumberFormat="1" applyFont="1" applyFill="1" applyBorder="1" applyAlignment="1"/>
    <xf numFmtId="1" fontId="23" fillId="0" borderId="56" xfId="8" applyNumberFormat="1" applyFont="1" applyFill="1" applyBorder="1" applyAlignment="1">
      <alignment horizontal="right" vertical="top" wrapText="1"/>
    </xf>
    <xf numFmtId="0" fontId="23" fillId="3" borderId="57" xfId="0" applyFont="1" applyFill="1" applyBorder="1" applyAlignment="1"/>
    <xf numFmtId="166" fontId="27" fillId="3" borderId="57" xfId="8" applyNumberFormat="1" applyFont="1" applyFill="1" applyBorder="1" applyAlignment="1">
      <alignment horizontal="right"/>
    </xf>
    <xf numFmtId="43" fontId="27" fillId="4" borderId="57" xfId="8" applyFont="1" applyFill="1" applyBorder="1" applyAlignment="1">
      <alignment horizontal="left"/>
    </xf>
    <xf numFmtId="43" fontId="27" fillId="4" borderId="58" xfId="8" applyFont="1" applyFill="1" applyBorder="1" applyAlignment="1">
      <alignment horizontal="left"/>
    </xf>
    <xf numFmtId="0" fontId="27" fillId="0" borderId="59" xfId="0" applyFont="1" applyFill="1" applyBorder="1" applyAlignment="1">
      <alignment vertical="top" wrapText="1"/>
    </xf>
    <xf numFmtId="43" fontId="27" fillId="4" borderId="59" xfId="8" applyFont="1" applyFill="1" applyBorder="1" applyAlignment="1">
      <alignment horizontal="left" vertical="top"/>
    </xf>
    <xf numFmtId="1" fontId="23" fillId="0" borderId="60" xfId="8" applyNumberFormat="1" applyFont="1" applyFill="1" applyBorder="1" applyAlignment="1">
      <alignment horizontal="right" vertical="top" wrapText="1"/>
    </xf>
    <xf numFmtId="0" fontId="27" fillId="0" borderId="59" xfId="0" applyFont="1" applyFill="1" applyBorder="1" applyAlignment="1">
      <alignment horizontal="left" vertical="top" wrapText="1"/>
    </xf>
    <xf numFmtId="0" fontId="23" fillId="3" borderId="60" xfId="8" applyNumberFormat="1" applyFont="1" applyFill="1" applyBorder="1" applyAlignment="1">
      <alignment horizontal="right" vertical="top" wrapText="1"/>
    </xf>
    <xf numFmtId="0" fontId="27" fillId="3" borderId="64" xfId="0" applyFont="1" applyFill="1" applyBorder="1" applyAlignment="1">
      <alignment horizontal="left" vertical="top" wrapText="1"/>
    </xf>
    <xf numFmtId="0" fontId="23" fillId="3" borderId="64" xfId="0" applyFont="1" applyFill="1" applyBorder="1" applyAlignment="1"/>
    <xf numFmtId="2" fontId="23" fillId="3" borderId="64" xfId="0" applyNumberFormat="1" applyFont="1" applyFill="1" applyBorder="1" applyAlignment="1"/>
    <xf numFmtId="43" fontId="23" fillId="3" borderId="64" xfId="8" applyFont="1" applyFill="1" applyBorder="1" applyAlignment="1">
      <alignment horizontal="right"/>
    </xf>
    <xf numFmtId="43" fontId="23" fillId="3" borderId="65" xfId="8" applyFont="1" applyFill="1" applyBorder="1" applyAlignment="1">
      <alignment horizontal="right"/>
    </xf>
    <xf numFmtId="1" fontId="27" fillId="3" borderId="57" xfId="0" applyNumberFormat="1" applyFont="1" applyFill="1" applyBorder="1" applyAlignment="1"/>
    <xf numFmtId="43" fontId="27" fillId="3" borderId="57" xfId="8" applyFont="1" applyFill="1" applyBorder="1" applyAlignment="1">
      <alignment horizontal="right"/>
    </xf>
    <xf numFmtId="43" fontId="27" fillId="3" borderId="58" xfId="8" applyFont="1" applyFill="1" applyBorder="1" applyAlignment="1">
      <alignment horizontal="right"/>
    </xf>
    <xf numFmtId="0" fontId="27" fillId="0" borderId="59" xfId="0" applyFont="1" applyFill="1" applyBorder="1" applyAlignment="1">
      <alignment vertical="top"/>
    </xf>
    <xf numFmtId="43" fontId="27" fillId="3" borderId="59" xfId="8" applyFont="1" applyFill="1" applyBorder="1" applyAlignment="1"/>
    <xf numFmtId="0" fontId="27" fillId="3" borderId="59" xfId="0" applyFont="1" applyFill="1" applyBorder="1" applyAlignment="1">
      <alignment horizontal="left" wrapText="1"/>
    </xf>
    <xf numFmtId="43" fontId="28" fillId="8" borderId="51" xfId="8" applyFont="1" applyFill="1" applyBorder="1" applyAlignment="1">
      <alignment horizontal="right" vertical="top"/>
    </xf>
    <xf numFmtId="0" fontId="33" fillId="0" borderId="0" xfId="0" applyFont="1" applyAlignment="1">
      <alignment horizontal="center" vertical="center"/>
    </xf>
    <xf numFmtId="0" fontId="33" fillId="0" borderId="0" xfId="0" applyFont="1"/>
    <xf numFmtId="0" fontId="27" fillId="0" borderId="56" xfId="8" applyNumberFormat="1" applyFont="1" applyFill="1" applyBorder="1" applyAlignment="1">
      <alignment horizontal="right" vertical="top" wrapText="1"/>
    </xf>
    <xf numFmtId="0" fontId="27" fillId="3" borderId="57" xfId="0" applyFont="1" applyFill="1" applyBorder="1" applyAlignment="1">
      <alignment horizontal="left" vertical="top" wrapText="1"/>
    </xf>
    <xf numFmtId="0" fontId="24" fillId="3" borderId="59" xfId="0" applyFont="1" applyFill="1" applyBorder="1" applyAlignment="1">
      <alignment horizontal="left" vertical="top" wrapText="1"/>
    </xf>
    <xf numFmtId="0" fontId="33" fillId="0" borderId="0" xfId="0" applyFont="1" applyAlignment="1">
      <alignment horizontal="center" vertical="top"/>
    </xf>
    <xf numFmtId="0" fontId="24" fillId="3" borderId="57" xfId="0" applyFont="1" applyFill="1" applyBorder="1" applyAlignment="1">
      <alignment horizontal="left" vertical="top" wrapText="1"/>
    </xf>
    <xf numFmtId="49" fontId="35" fillId="0" borderId="69" xfId="0" applyNumberFormat="1" applyFont="1" applyBorder="1"/>
    <xf numFmtId="0" fontId="36" fillId="0" borderId="70" xfId="0" applyFont="1" applyBorder="1" applyAlignment="1">
      <alignment vertical="top" wrapText="1"/>
    </xf>
    <xf numFmtId="0" fontId="33" fillId="0" borderId="0" xfId="0" applyFont="1" applyFill="1"/>
    <xf numFmtId="0" fontId="33" fillId="0" borderId="0" xfId="0" applyFont="1" applyAlignment="1"/>
    <xf numFmtId="43" fontId="26" fillId="8" borderId="51" xfId="8" applyFont="1" applyFill="1" applyBorder="1" applyAlignment="1">
      <alignment horizontal="right" vertical="top"/>
    </xf>
    <xf numFmtId="0" fontId="33" fillId="0" borderId="0" xfId="0" applyFont="1" applyAlignment="1">
      <alignment vertical="top"/>
    </xf>
    <xf numFmtId="43" fontId="27" fillId="4" borderId="67" xfId="8" applyFont="1" applyFill="1" applyBorder="1" applyAlignment="1">
      <alignment horizontal="left" vertical="top"/>
    </xf>
    <xf numFmtId="43" fontId="27" fillId="4" borderId="68" xfId="8" applyFont="1" applyFill="1" applyBorder="1" applyAlignment="1">
      <alignment horizontal="left" vertical="top"/>
    </xf>
    <xf numFmtId="43" fontId="27" fillId="4" borderId="57" xfId="8" applyFont="1" applyFill="1" applyBorder="1" applyAlignment="1">
      <alignment horizontal="left" vertical="top"/>
    </xf>
    <xf numFmtId="43" fontId="27" fillId="4" borderId="58" xfId="8" applyFont="1" applyFill="1" applyBorder="1" applyAlignment="1">
      <alignment horizontal="left" vertical="top"/>
    </xf>
    <xf numFmtId="165" fontId="27" fillId="0" borderId="71" xfId="0" quotePrefix="1" applyNumberFormat="1" applyFont="1" applyFill="1" applyBorder="1" applyAlignment="1">
      <alignment horizontal="right" vertical="top"/>
    </xf>
    <xf numFmtId="165" fontId="23" fillId="0" borderId="56" xfId="0" quotePrefix="1" applyNumberFormat="1" applyFont="1" applyFill="1" applyBorder="1" applyAlignment="1">
      <alignment horizontal="center" vertical="top"/>
    </xf>
    <xf numFmtId="0" fontId="37" fillId="7" borderId="46" xfId="0" applyFont="1" applyFill="1" applyBorder="1" applyAlignment="1">
      <alignment vertical="top"/>
    </xf>
    <xf numFmtId="43" fontId="37" fillId="7" borderId="48" xfId="0" applyNumberFormat="1" applyFont="1" applyFill="1" applyBorder="1" applyAlignment="1">
      <alignment horizontal="right" vertical="top"/>
    </xf>
    <xf numFmtId="43" fontId="26" fillId="8" borderId="51" xfId="8" applyFont="1" applyFill="1" applyBorder="1" applyAlignment="1">
      <alignment horizontal="right"/>
    </xf>
    <xf numFmtId="0" fontId="27" fillId="3" borderId="67" xfId="0" applyFont="1" applyFill="1" applyBorder="1" applyAlignment="1">
      <alignment horizontal="left" wrapText="1"/>
    </xf>
    <xf numFmtId="43" fontId="27" fillId="3" borderId="67" xfId="8" applyFont="1" applyFill="1" applyBorder="1" applyAlignment="1">
      <alignment horizontal="right"/>
    </xf>
    <xf numFmtId="43" fontId="27" fillId="4" borderId="67" xfId="8" applyFont="1" applyFill="1" applyBorder="1" applyAlignment="1">
      <alignment horizontal="left"/>
    </xf>
    <xf numFmtId="43" fontId="27" fillId="4" borderId="68" xfId="8" applyFont="1" applyFill="1" applyBorder="1" applyAlignment="1">
      <alignment horizontal="left"/>
    </xf>
    <xf numFmtId="0" fontId="27" fillId="3" borderId="57" xfId="0" applyFont="1" applyFill="1" applyBorder="1" applyAlignment="1">
      <alignment horizontal="left" wrapText="1"/>
    </xf>
    <xf numFmtId="49" fontId="37" fillId="0" borderId="69" xfId="0" applyNumberFormat="1" applyFont="1" applyBorder="1" applyAlignment="1">
      <alignment horizontal="right"/>
    </xf>
    <xf numFmtId="0" fontId="37" fillId="7" borderId="46" xfId="0" applyFont="1" applyFill="1" applyBorder="1"/>
    <xf numFmtId="43" fontId="37" fillId="7" borderId="48" xfId="0" applyNumberFormat="1" applyFont="1" applyFill="1" applyBorder="1" applyAlignment="1">
      <alignment horizontal="right"/>
    </xf>
    <xf numFmtId="165" fontId="22" fillId="0" borderId="0" xfId="10" applyNumberFormat="1" applyFont="1" applyFill="1" applyBorder="1" applyAlignment="1" applyProtection="1">
      <alignment horizontal="right" vertical="center"/>
    </xf>
    <xf numFmtId="164" fontId="22" fillId="0" borderId="0" xfId="10" applyFont="1" applyFill="1" applyBorder="1" applyAlignment="1" applyProtection="1">
      <alignment horizontal="right" vertical="center" wrapText="1"/>
    </xf>
    <xf numFmtId="164" fontId="22"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3" fillId="4" borderId="50" xfId="0" applyFont="1" applyFill="1" applyBorder="1" applyAlignment="1">
      <alignment horizontal="center" vertical="center"/>
    </xf>
    <xf numFmtId="2" fontId="23" fillId="4" borderId="50" xfId="0" applyNumberFormat="1" applyFont="1" applyFill="1" applyBorder="1" applyAlignment="1">
      <alignment horizontal="center" vertical="center"/>
    </xf>
    <xf numFmtId="0" fontId="12" fillId="0" borderId="21" xfId="3" applyFont="1" applyBorder="1" applyAlignment="1">
      <alignment horizontal="right"/>
    </xf>
    <xf numFmtId="0" fontId="12"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center"/>
    </xf>
    <xf numFmtId="0" fontId="8" fillId="0" borderId="23" xfId="3" applyFont="1" applyBorder="1" applyAlignment="1">
      <alignment horizontal="left"/>
    </xf>
    <xf numFmtId="4" fontId="8" fillId="0" borderId="23" xfId="3" applyNumberFormat="1" applyFont="1" applyBorder="1" applyAlignment="1">
      <alignment horizontal="right"/>
    </xf>
    <xf numFmtId="0" fontId="8" fillId="0" borderId="16" xfId="3" applyFont="1" applyBorder="1"/>
    <xf numFmtId="0" fontId="14" fillId="0" borderId="24" xfId="3" applyFont="1" applyBorder="1" applyAlignment="1">
      <alignment vertical="distributed"/>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6" fillId="8" borderId="62" xfId="0" applyFont="1" applyFill="1" applyBorder="1" applyAlignment="1">
      <alignment horizontal="left" vertical="top" wrapText="1"/>
    </xf>
    <xf numFmtId="0" fontId="26" fillId="8" borderId="47" xfId="0" applyFont="1" applyFill="1" applyBorder="1" applyAlignment="1">
      <alignment horizontal="left" vertical="top" wrapText="1"/>
    </xf>
    <xf numFmtId="0" fontId="26" fillId="8" borderId="72" xfId="0" applyFont="1" applyFill="1" applyBorder="1" applyAlignment="1">
      <alignment horizontal="left" vertical="top" wrapText="1"/>
    </xf>
    <xf numFmtId="0" fontId="25" fillId="6" borderId="53" xfId="0" applyFont="1" applyFill="1" applyBorder="1" applyAlignment="1">
      <alignment horizontal="left" vertical="top" wrapText="1"/>
    </xf>
    <xf numFmtId="0" fontId="25" fillId="6" borderId="54" xfId="0" applyFont="1" applyFill="1" applyBorder="1" applyAlignment="1">
      <alignment horizontal="left" vertical="top" wrapText="1"/>
    </xf>
    <xf numFmtId="0" fontId="26" fillId="9" borderId="62" xfId="0" applyFont="1" applyFill="1" applyBorder="1" applyAlignment="1">
      <alignment horizontal="left" vertical="top" wrapText="1"/>
    </xf>
    <xf numFmtId="0" fontId="26" fillId="9" borderId="47"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5" sqref="A5:I5"/>
    </sheetView>
  </sheetViews>
  <sheetFormatPr defaultRowHeight="15" x14ac:dyDescent="0.25"/>
  <cols>
    <col min="9" max="9" width="9.140625" customWidth="1"/>
  </cols>
  <sheetData>
    <row r="5" spans="1:9" ht="26.25" x14ac:dyDescent="0.25">
      <c r="A5" s="393" t="s">
        <v>8</v>
      </c>
      <c r="B5" s="393"/>
      <c r="C5" s="393"/>
      <c r="D5" s="393"/>
      <c r="E5" s="393"/>
      <c r="F5" s="393"/>
      <c r="G5" s="393"/>
      <c r="H5" s="393"/>
      <c r="I5" s="393"/>
    </row>
    <row r="16" spans="1:9" ht="57.75" customHeight="1" x14ac:dyDescent="0.25">
      <c r="A16" s="395" t="s">
        <v>810</v>
      </c>
      <c r="B16" s="395"/>
      <c r="C16" s="395"/>
      <c r="D16" s="395"/>
      <c r="E16" s="395"/>
      <c r="F16" s="395"/>
      <c r="G16" s="395"/>
      <c r="H16" s="395"/>
      <c r="I16" s="395"/>
    </row>
    <row r="32" spans="1:9" x14ac:dyDescent="0.25">
      <c r="A32" s="394" t="s">
        <v>118</v>
      </c>
      <c r="B32" s="394"/>
      <c r="C32" s="394"/>
      <c r="D32" s="394"/>
      <c r="E32" s="394"/>
      <c r="F32" s="394"/>
      <c r="G32" s="394"/>
      <c r="H32" s="394"/>
      <c r="I32" s="394"/>
    </row>
    <row r="34" spans="1:9" x14ac:dyDescent="0.25">
      <c r="A34" s="394"/>
      <c r="B34" s="394"/>
      <c r="C34" s="394"/>
      <c r="D34" s="394"/>
      <c r="E34" s="394"/>
      <c r="F34" s="394"/>
      <c r="G34" s="394"/>
      <c r="H34" s="394"/>
      <c r="I34" s="394"/>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view="pageBreakPreview" zoomScale="145" zoomScaleNormal="100" zoomScaleSheetLayoutView="145" workbookViewId="0">
      <selection activeCell="B8" sqref="B8"/>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396" t="s">
        <v>0</v>
      </c>
      <c r="B2" s="396"/>
      <c r="C2" s="396"/>
      <c r="D2" s="396"/>
      <c r="E2" s="396"/>
      <c r="F2" s="396"/>
    </row>
    <row r="3" spans="1:7" ht="18.75" x14ac:dyDescent="0.25">
      <c r="A3" s="397" t="str">
        <f>'Cover Page'!A16:I16</f>
        <v>WATER SUPPLY SYSTEM IN TH.DHIYAMIGILI</v>
      </c>
      <c r="B3" s="398"/>
      <c r="C3" s="398"/>
      <c r="D3" s="398"/>
      <c r="E3" s="398"/>
      <c r="F3" s="399"/>
    </row>
    <row r="5" spans="1:7" x14ac:dyDescent="0.25">
      <c r="B5" s="400" t="s">
        <v>1</v>
      </c>
      <c r="C5" s="402"/>
      <c r="D5" s="404" t="s">
        <v>2</v>
      </c>
      <c r="E5" s="402" t="s">
        <v>3</v>
      </c>
    </row>
    <row r="6" spans="1:7" x14ac:dyDescent="0.25">
      <c r="B6" s="401"/>
      <c r="C6" s="403"/>
      <c r="D6" s="405"/>
      <c r="E6" s="406"/>
    </row>
    <row r="7" spans="1:7" x14ac:dyDescent="0.25">
      <c r="B7" s="2"/>
      <c r="C7" s="3"/>
      <c r="D7" s="4"/>
      <c r="E7" s="5"/>
    </row>
    <row r="8" spans="1:7" x14ac:dyDescent="0.25">
      <c r="B8" s="6" t="s">
        <v>4</v>
      </c>
      <c r="C8" s="3"/>
      <c r="D8" s="4">
        <f>+'01 General BoQ Summary'!D22</f>
        <v>0</v>
      </c>
      <c r="E8" s="5"/>
    </row>
    <row r="9" spans="1:7" x14ac:dyDescent="0.25">
      <c r="B9" s="7" t="s">
        <v>792</v>
      </c>
      <c r="C9" s="3"/>
      <c r="D9" s="8">
        <f>+'02 Water Supply System summary'!D22</f>
        <v>0</v>
      </c>
      <c r="E9" s="5"/>
      <c r="F9" s="9"/>
      <c r="G9" s="9"/>
    </row>
    <row r="10" spans="1:7" x14ac:dyDescent="0.25">
      <c r="B10" s="7" t="s">
        <v>793</v>
      </c>
      <c r="C10" s="3"/>
      <c r="D10" s="8">
        <f>+'03 Admin Building Summary'!D27</f>
        <v>0</v>
      </c>
      <c r="E10" s="5"/>
      <c r="F10" s="9"/>
      <c r="G10" s="9"/>
    </row>
    <row r="11" spans="1:7" x14ac:dyDescent="0.25">
      <c r="B11" s="7"/>
      <c r="C11" s="3"/>
      <c r="D11" s="8"/>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116" t="s">
        <v>400</v>
      </c>
      <c r="C18" s="3"/>
      <c r="D18" s="8">
        <f>+SUM(D8:D10)*0.06</f>
        <v>0</v>
      </c>
      <c r="E18" s="5"/>
    </row>
    <row r="19" spans="2:7" ht="15.75" x14ac:dyDescent="0.25">
      <c r="B19" s="10" t="s">
        <v>5</v>
      </c>
      <c r="C19" s="11"/>
      <c r="D19" s="12">
        <f>SUM(D8:D18)</f>
        <v>0</v>
      </c>
      <c r="E19" s="13"/>
    </row>
    <row r="21" spans="2:7" x14ac:dyDescent="0.25">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L20" sqref="L20"/>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396" t="s">
        <v>0</v>
      </c>
      <c r="B2" s="396"/>
      <c r="C2" s="396"/>
      <c r="D2" s="396"/>
      <c r="E2" s="396"/>
      <c r="F2" s="396"/>
    </row>
    <row r="3" spans="1:7" ht="18.75" x14ac:dyDescent="0.25">
      <c r="A3" s="407" t="str">
        <f>'Cover Page'!A16:I16</f>
        <v>WATER SUPPLY SYSTEM IN TH.DHIYAMIGILI</v>
      </c>
      <c r="B3" s="407"/>
      <c r="C3" s="407"/>
      <c r="D3" s="407"/>
      <c r="E3" s="407"/>
      <c r="F3" s="407"/>
    </row>
    <row r="4" spans="1:7" ht="18.75" x14ac:dyDescent="0.25">
      <c r="A4" s="407" t="str">
        <f>'01 General BOQ'!A3</f>
        <v>01 GENERAL WORKS</v>
      </c>
      <c r="B4" s="407"/>
      <c r="C4" s="407"/>
      <c r="D4" s="407"/>
      <c r="E4" s="407"/>
      <c r="F4" s="407"/>
    </row>
    <row r="6" spans="1:7" x14ac:dyDescent="0.25">
      <c r="B6" s="400" t="s">
        <v>1</v>
      </c>
      <c r="C6" s="402"/>
      <c r="D6" s="404" t="s">
        <v>2</v>
      </c>
      <c r="E6" s="402" t="s">
        <v>3</v>
      </c>
    </row>
    <row r="7" spans="1:7" x14ac:dyDescent="0.25">
      <c r="B7" s="401"/>
      <c r="C7" s="403"/>
      <c r="D7" s="405"/>
      <c r="E7" s="406"/>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TRAIL OPERATION AND TRAINNING</v>
      </c>
      <c r="C11" s="3"/>
      <c r="D11" s="8">
        <f>+'01 General BOQ'!H70</f>
        <v>0</v>
      </c>
      <c r="E11" s="5"/>
      <c r="F11" s="9"/>
      <c r="G11" s="9"/>
    </row>
    <row r="12" spans="1:7" x14ac:dyDescent="0.25">
      <c r="B12" s="7" t="str">
        <f>'01 General BOQ'!B71</f>
        <v>BILL NO. 04 - ADDITIONS AND OMMISSIONS</v>
      </c>
      <c r="C12" s="3"/>
      <c r="D12" s="8">
        <f>+'01 General BOQ'!H85</f>
        <v>0</v>
      </c>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row>
    <row r="22" spans="2:7" ht="15.75" x14ac:dyDescent="0.25">
      <c r="B22" s="14" t="s">
        <v>5</v>
      </c>
      <c r="C22" s="11"/>
      <c r="D22" s="12">
        <f>SUM(D9:D21)</f>
        <v>0</v>
      </c>
      <c r="E22" s="13"/>
    </row>
    <row r="24" spans="2:7" x14ac:dyDescent="0.25">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view="pageBreakPreview" topLeftCell="A18" zoomScaleNormal="100" zoomScaleSheetLayoutView="100" workbookViewId="0">
      <selection activeCell="B36" sqref="B36"/>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SYSTEM IN TH.DHIYAMIGILI</v>
      </c>
      <c r="D2" s="15"/>
      <c r="E2" s="16"/>
    </row>
    <row r="3" spans="1:9" s="1" customFormat="1" ht="15" x14ac:dyDescent="0.25">
      <c r="A3" s="17" t="s">
        <v>6</v>
      </c>
      <c r="D3" s="15"/>
      <c r="E3" s="16"/>
    </row>
    <row r="4" spans="1:9" s="1" customFormat="1" ht="15" x14ac:dyDescent="0.25">
      <c r="A4" s="18" t="s">
        <v>7</v>
      </c>
      <c r="D4" s="15"/>
      <c r="E4" s="16"/>
    </row>
    <row r="5" spans="1:9" s="1" customFormat="1" ht="15" x14ac:dyDescent="0.25">
      <c r="D5" s="15"/>
      <c r="E5" s="16"/>
    </row>
    <row r="6" spans="1:9" ht="15" x14ac:dyDescent="0.25">
      <c r="A6" s="19" t="s">
        <v>8</v>
      </c>
      <c r="B6" s="20"/>
      <c r="C6" s="20"/>
      <c r="D6" s="21"/>
      <c r="E6" s="22"/>
      <c r="F6" s="20"/>
      <c r="G6" s="20"/>
      <c r="H6" s="20"/>
    </row>
    <row r="7" spans="1:9" ht="25.5" x14ac:dyDescent="0.2">
      <c r="A7" s="190" t="s">
        <v>9</v>
      </c>
      <c r="B7" s="178" t="s">
        <v>1</v>
      </c>
      <c r="C7" s="179"/>
      <c r="D7" s="191" t="s">
        <v>11</v>
      </c>
      <c r="E7" s="180" t="s">
        <v>10</v>
      </c>
      <c r="F7" s="181" t="s">
        <v>119</v>
      </c>
      <c r="G7" s="181" t="s">
        <v>120</v>
      </c>
      <c r="H7" s="182" t="s">
        <v>12</v>
      </c>
      <c r="I7" s="24"/>
    </row>
    <row r="8" spans="1:9" s="1" customFormat="1" ht="15" x14ac:dyDescent="0.25">
      <c r="A8" s="117"/>
      <c r="B8" s="118" t="s">
        <v>13</v>
      </c>
      <c r="C8" s="119"/>
      <c r="D8" s="120"/>
      <c r="E8" s="121"/>
      <c r="F8" s="122"/>
      <c r="G8" s="122"/>
      <c r="H8" s="123"/>
      <c r="I8" s="32"/>
    </row>
    <row r="9" spans="1:9" ht="23.25" customHeight="1" x14ac:dyDescent="0.2">
      <c r="A9" s="49"/>
      <c r="B9" s="138"/>
      <c r="C9" s="128"/>
      <c r="D9" s="150"/>
      <c r="E9" s="151"/>
      <c r="F9" s="131"/>
      <c r="G9" s="131"/>
      <c r="H9" s="152"/>
      <c r="I9" s="24"/>
    </row>
    <row r="10" spans="1:9" x14ac:dyDescent="0.2">
      <c r="A10" s="49" t="s">
        <v>14</v>
      </c>
      <c r="B10" s="138" t="s">
        <v>15</v>
      </c>
      <c r="C10" s="128"/>
      <c r="D10" s="150"/>
      <c r="E10" s="151"/>
      <c r="F10" s="131"/>
      <c r="G10" s="131"/>
      <c r="H10" s="152"/>
      <c r="I10" s="24"/>
    </row>
    <row r="11" spans="1:9" ht="38.25" x14ac:dyDescent="0.2">
      <c r="A11" s="39" t="s">
        <v>16</v>
      </c>
      <c r="B11" s="140" t="s">
        <v>17</v>
      </c>
      <c r="C11" s="162"/>
      <c r="D11" s="153">
        <v>1</v>
      </c>
      <c r="E11" s="137" t="s">
        <v>18</v>
      </c>
      <c r="F11" s="154"/>
      <c r="G11" s="154"/>
      <c r="H11" s="132">
        <f>+IF(D11="","",(D11*F11+D11*G11))</f>
        <v>0</v>
      </c>
      <c r="I11" s="24"/>
    </row>
    <row r="12" spans="1:9" s="112" customFormat="1" x14ac:dyDescent="0.2">
      <c r="A12" s="110" t="s">
        <v>205</v>
      </c>
      <c r="B12" s="163" t="s">
        <v>200</v>
      </c>
      <c r="C12" s="164"/>
      <c r="D12" s="155">
        <v>14</v>
      </c>
      <c r="E12" s="156" t="s">
        <v>59</v>
      </c>
      <c r="F12" s="157"/>
      <c r="G12" s="157"/>
      <c r="H12" s="132">
        <f t="shared" ref="H12:H40" si="0">+IF(D12="","",(D12*F12+D12*G12))</f>
        <v>0</v>
      </c>
      <c r="I12" s="111"/>
    </row>
    <row r="13" spans="1:9" s="112" customFormat="1" x14ac:dyDescent="0.2">
      <c r="A13" s="110" t="s">
        <v>206</v>
      </c>
      <c r="B13" s="163" t="s">
        <v>201</v>
      </c>
      <c r="C13" s="164"/>
      <c r="D13" s="155">
        <v>14</v>
      </c>
      <c r="E13" s="156" t="s">
        <v>59</v>
      </c>
      <c r="F13" s="157"/>
      <c r="G13" s="157"/>
      <c r="H13" s="132">
        <f t="shared" si="0"/>
        <v>0</v>
      </c>
      <c r="I13" s="111"/>
    </row>
    <row r="14" spans="1:9" s="112" customFormat="1" x14ac:dyDescent="0.2">
      <c r="A14" s="110" t="s">
        <v>207</v>
      </c>
      <c r="B14" s="163" t="s">
        <v>202</v>
      </c>
      <c r="C14" s="164"/>
      <c r="D14" s="155">
        <v>14</v>
      </c>
      <c r="E14" s="156" t="s">
        <v>59</v>
      </c>
      <c r="F14" s="157"/>
      <c r="G14" s="157"/>
      <c r="H14" s="132">
        <f t="shared" si="0"/>
        <v>0</v>
      </c>
      <c r="I14" s="111"/>
    </row>
    <row r="15" spans="1:9" s="112" customFormat="1" x14ac:dyDescent="0.2">
      <c r="A15" s="110" t="s">
        <v>208</v>
      </c>
      <c r="B15" s="163" t="s">
        <v>203</v>
      </c>
      <c r="C15" s="164"/>
      <c r="D15" s="155">
        <v>14</v>
      </c>
      <c r="E15" s="156" t="s">
        <v>59</v>
      </c>
      <c r="F15" s="157"/>
      <c r="G15" s="157"/>
      <c r="H15" s="132">
        <f t="shared" si="0"/>
        <v>0</v>
      </c>
      <c r="I15" s="111"/>
    </row>
    <row r="16" spans="1:9" x14ac:dyDescent="0.2">
      <c r="A16" s="158"/>
      <c r="B16" s="408"/>
      <c r="C16" s="409"/>
      <c r="D16" s="153"/>
      <c r="E16" s="137"/>
      <c r="F16" s="154"/>
      <c r="G16" s="154"/>
      <c r="H16" s="132" t="str">
        <f t="shared" si="0"/>
        <v/>
      </c>
      <c r="I16" s="24"/>
    </row>
    <row r="17" spans="1:9" x14ac:dyDescent="0.2">
      <c r="A17" s="49" t="s">
        <v>19</v>
      </c>
      <c r="B17" s="165" t="s">
        <v>20</v>
      </c>
      <c r="C17" s="166"/>
      <c r="D17" s="150"/>
      <c r="E17" s="151"/>
      <c r="F17" s="131"/>
      <c r="G17" s="131"/>
      <c r="H17" s="132" t="str">
        <f t="shared" si="0"/>
        <v/>
      </c>
      <c r="I17" s="24"/>
    </row>
    <row r="18" spans="1:9" ht="25.5" x14ac:dyDescent="0.2">
      <c r="A18" s="39" t="s">
        <v>21</v>
      </c>
      <c r="B18" s="140" t="s">
        <v>22</v>
      </c>
      <c r="C18" s="162"/>
      <c r="D18" s="153">
        <v>1</v>
      </c>
      <c r="E18" s="137" t="s">
        <v>18</v>
      </c>
      <c r="F18" s="154"/>
      <c r="G18" s="154"/>
      <c r="H18" s="132">
        <f t="shared" si="0"/>
        <v>0</v>
      </c>
      <c r="I18" s="24"/>
    </row>
    <row r="19" spans="1:9" x14ac:dyDescent="0.2">
      <c r="A19" s="158"/>
      <c r="B19" s="408"/>
      <c r="C19" s="409"/>
      <c r="D19" s="153"/>
      <c r="E19" s="137"/>
      <c r="F19" s="154"/>
      <c r="G19" s="154"/>
      <c r="H19" s="132" t="str">
        <f t="shared" si="0"/>
        <v/>
      </c>
      <c r="I19" s="24"/>
    </row>
    <row r="20" spans="1:9" x14ac:dyDescent="0.2">
      <c r="A20" s="158" t="s">
        <v>23</v>
      </c>
      <c r="B20" s="167" t="s">
        <v>24</v>
      </c>
      <c r="C20" s="168"/>
      <c r="D20" s="153"/>
      <c r="E20" s="137"/>
      <c r="F20" s="154"/>
      <c r="G20" s="154"/>
      <c r="H20" s="132" t="str">
        <f t="shared" si="0"/>
        <v/>
      </c>
      <c r="I20" s="24"/>
    </row>
    <row r="21" spans="1:9" ht="38.25" x14ac:dyDescent="0.2">
      <c r="A21" s="39" t="s">
        <v>25</v>
      </c>
      <c r="B21" s="140" t="s">
        <v>26</v>
      </c>
      <c r="C21" s="162"/>
      <c r="D21" s="153">
        <v>1</v>
      </c>
      <c r="E21" s="137" t="s">
        <v>18</v>
      </c>
      <c r="F21" s="154"/>
      <c r="G21" s="154"/>
      <c r="H21" s="132">
        <f t="shared" si="0"/>
        <v>0</v>
      </c>
      <c r="I21" s="24"/>
    </row>
    <row r="22" spans="1:9" x14ac:dyDescent="0.2">
      <c r="A22" s="39"/>
      <c r="B22" s="140"/>
      <c r="C22" s="162"/>
      <c r="D22" s="153"/>
      <c r="E22" s="137"/>
      <c r="F22" s="154"/>
      <c r="G22" s="154"/>
      <c r="H22" s="132" t="str">
        <f t="shared" si="0"/>
        <v/>
      </c>
      <c r="I22" s="24"/>
    </row>
    <row r="23" spans="1:9" ht="25.5" x14ac:dyDescent="0.2">
      <c r="A23" s="39" t="s">
        <v>27</v>
      </c>
      <c r="B23" s="140" t="s">
        <v>28</v>
      </c>
      <c r="C23" s="162"/>
      <c r="D23" s="153">
        <v>1</v>
      </c>
      <c r="E23" s="137" t="s">
        <v>18</v>
      </c>
      <c r="F23" s="154"/>
      <c r="G23" s="154"/>
      <c r="H23" s="132">
        <f t="shared" si="0"/>
        <v>0</v>
      </c>
      <c r="I23" s="24"/>
    </row>
    <row r="24" spans="1:9" x14ac:dyDescent="0.2">
      <c r="A24" s="39"/>
      <c r="B24" s="140"/>
      <c r="C24" s="162"/>
      <c r="D24" s="153"/>
      <c r="E24" s="137"/>
      <c r="F24" s="154"/>
      <c r="G24" s="154"/>
      <c r="H24" s="132" t="str">
        <f t="shared" si="0"/>
        <v/>
      </c>
      <c r="I24" s="24"/>
    </row>
    <row r="25" spans="1:9" ht="38.25" x14ac:dyDescent="0.2">
      <c r="A25" s="39" t="s">
        <v>29</v>
      </c>
      <c r="B25" s="140" t="s">
        <v>30</v>
      </c>
      <c r="C25" s="162"/>
      <c r="D25" s="153">
        <v>1</v>
      </c>
      <c r="E25" s="137" t="s">
        <v>18</v>
      </c>
      <c r="F25" s="154"/>
      <c r="G25" s="154"/>
      <c r="H25" s="132">
        <f t="shared" si="0"/>
        <v>0</v>
      </c>
      <c r="I25" s="24"/>
    </row>
    <row r="26" spans="1:9" x14ac:dyDescent="0.2">
      <c r="A26" s="39"/>
      <c r="B26" s="140"/>
      <c r="C26" s="162"/>
      <c r="D26" s="153"/>
      <c r="E26" s="137"/>
      <c r="F26" s="154"/>
      <c r="G26" s="154"/>
      <c r="H26" s="132" t="str">
        <f t="shared" si="0"/>
        <v/>
      </c>
      <c r="I26" s="24"/>
    </row>
    <row r="27" spans="1:9" ht="25.5" x14ac:dyDescent="0.2">
      <c r="A27" s="39" t="s">
        <v>31</v>
      </c>
      <c r="B27" s="140" t="s">
        <v>204</v>
      </c>
      <c r="C27" s="162"/>
      <c r="D27" s="153">
        <v>1</v>
      </c>
      <c r="E27" s="137" t="s">
        <v>18</v>
      </c>
      <c r="F27" s="154"/>
      <c r="G27" s="154"/>
      <c r="H27" s="132">
        <f t="shared" si="0"/>
        <v>0</v>
      </c>
      <c r="I27" s="24"/>
    </row>
    <row r="28" spans="1:9" x14ac:dyDescent="0.2">
      <c r="A28" s="158"/>
      <c r="B28" s="140"/>
      <c r="C28" s="162"/>
      <c r="D28" s="153"/>
      <c r="E28" s="137"/>
      <c r="F28" s="154"/>
      <c r="G28" s="154"/>
      <c r="H28" s="132" t="str">
        <f t="shared" si="0"/>
        <v/>
      </c>
      <c r="I28" s="24"/>
    </row>
    <row r="29" spans="1:9" ht="38.25" x14ac:dyDescent="0.2">
      <c r="A29" s="39" t="s">
        <v>32</v>
      </c>
      <c r="B29" s="140" t="s">
        <v>34</v>
      </c>
      <c r="C29" s="162"/>
      <c r="D29" s="153">
        <v>1</v>
      </c>
      <c r="E29" s="137" t="s">
        <v>18</v>
      </c>
      <c r="F29" s="154"/>
      <c r="G29" s="154"/>
      <c r="H29" s="132">
        <f t="shared" si="0"/>
        <v>0</v>
      </c>
      <c r="I29" s="24"/>
    </row>
    <row r="30" spans="1:9" x14ac:dyDescent="0.2">
      <c r="A30" s="39"/>
      <c r="B30" s="140"/>
      <c r="C30" s="162"/>
      <c r="D30" s="153"/>
      <c r="E30" s="137"/>
      <c r="F30" s="154"/>
      <c r="G30" s="154"/>
      <c r="H30" s="132" t="str">
        <f t="shared" si="0"/>
        <v/>
      </c>
      <c r="I30" s="24"/>
    </row>
    <row r="31" spans="1:9" s="112" customFormat="1" x14ac:dyDescent="0.2">
      <c r="A31" s="159" t="s">
        <v>35</v>
      </c>
      <c r="B31" s="169" t="s">
        <v>36</v>
      </c>
      <c r="C31" s="170"/>
      <c r="D31" s="155"/>
      <c r="E31" s="156"/>
      <c r="F31" s="157"/>
      <c r="G31" s="157"/>
      <c r="H31" s="132" t="str">
        <f t="shared" si="0"/>
        <v/>
      </c>
      <c r="I31" s="111"/>
    </row>
    <row r="32" spans="1:9" s="112" customFormat="1" ht="38.25" x14ac:dyDescent="0.2">
      <c r="A32" s="110" t="s">
        <v>37</v>
      </c>
      <c r="B32" s="163" t="s">
        <v>220</v>
      </c>
      <c r="C32" s="170"/>
      <c r="D32" s="153">
        <v>1</v>
      </c>
      <c r="E32" s="137" t="s">
        <v>18</v>
      </c>
      <c r="F32" s="157"/>
      <c r="G32" s="157"/>
      <c r="H32" s="132">
        <f t="shared" si="0"/>
        <v>0</v>
      </c>
      <c r="I32" s="111"/>
    </row>
    <row r="33" spans="1:11" s="112" customFormat="1" ht="38.25" x14ac:dyDescent="0.2">
      <c r="A33" s="110" t="s">
        <v>77</v>
      </c>
      <c r="B33" s="163" t="s">
        <v>221</v>
      </c>
      <c r="C33" s="164"/>
      <c r="D33" s="153">
        <v>1</v>
      </c>
      <c r="E33" s="137" t="s">
        <v>18</v>
      </c>
      <c r="F33" s="157"/>
      <c r="G33" s="157"/>
      <c r="H33" s="132">
        <f t="shared" si="0"/>
        <v>0</v>
      </c>
      <c r="I33" s="111"/>
    </row>
    <row r="34" spans="1:11" s="112" customFormat="1" x14ac:dyDescent="0.2">
      <c r="A34" s="159"/>
      <c r="B34" s="163"/>
      <c r="C34" s="164"/>
      <c r="D34" s="155"/>
      <c r="E34" s="160"/>
      <c r="F34" s="157"/>
      <c r="G34" s="157"/>
      <c r="H34" s="132" t="str">
        <f t="shared" si="0"/>
        <v/>
      </c>
      <c r="I34" s="111"/>
    </row>
    <row r="35" spans="1:11" s="112" customFormat="1" x14ac:dyDescent="0.2">
      <c r="A35" s="159" t="s">
        <v>39</v>
      </c>
      <c r="B35" s="169" t="s">
        <v>40</v>
      </c>
      <c r="C35" s="170"/>
      <c r="D35" s="155"/>
      <c r="E35" s="156"/>
      <c r="F35" s="157"/>
      <c r="G35" s="157"/>
      <c r="H35" s="132" t="str">
        <f t="shared" si="0"/>
        <v/>
      </c>
      <c r="I35" s="111"/>
    </row>
    <row r="36" spans="1:11" s="112" customFormat="1" x14ac:dyDescent="0.2">
      <c r="A36" s="110" t="s">
        <v>41</v>
      </c>
      <c r="B36" s="163" t="s">
        <v>42</v>
      </c>
      <c r="C36" s="164"/>
      <c r="D36" s="155">
        <v>1</v>
      </c>
      <c r="E36" s="156" t="s">
        <v>18</v>
      </c>
      <c r="F36" s="157"/>
      <c r="G36" s="157"/>
      <c r="H36" s="132">
        <f t="shared" si="0"/>
        <v>0</v>
      </c>
      <c r="I36" s="111"/>
    </row>
    <row r="37" spans="1:11" ht="38.25" x14ac:dyDescent="0.2">
      <c r="A37" s="110" t="s">
        <v>78</v>
      </c>
      <c r="B37" s="140" t="s">
        <v>38</v>
      </c>
      <c r="C37" s="162"/>
      <c r="D37" s="153">
        <v>1</v>
      </c>
      <c r="E37" s="161" t="s">
        <v>18</v>
      </c>
      <c r="F37" s="154"/>
      <c r="G37" s="154"/>
      <c r="H37" s="132">
        <f t="shared" si="0"/>
        <v>0</v>
      </c>
      <c r="I37" s="24"/>
    </row>
    <row r="38" spans="1:11" x14ac:dyDescent="0.2">
      <c r="A38" s="423" t="s">
        <v>79</v>
      </c>
      <c r="B38" s="424" t="s">
        <v>811</v>
      </c>
      <c r="C38" s="425"/>
      <c r="D38" s="426">
        <v>1</v>
      </c>
      <c r="E38" s="427" t="s">
        <v>812</v>
      </c>
      <c r="F38" s="428"/>
      <c r="G38" s="428"/>
      <c r="H38" s="429"/>
      <c r="I38" s="24"/>
      <c r="K38" s="46"/>
    </row>
    <row r="39" spans="1:11" ht="25.5" x14ac:dyDescent="0.2">
      <c r="A39" s="430"/>
      <c r="B39" s="431" t="s">
        <v>813</v>
      </c>
      <c r="C39" s="432"/>
      <c r="D39" s="433"/>
      <c r="E39" s="434"/>
      <c r="F39" s="435"/>
      <c r="G39" s="435"/>
      <c r="H39" s="436"/>
      <c r="I39" s="24"/>
      <c r="K39" s="46"/>
    </row>
    <row r="40" spans="1:11" x14ac:dyDescent="0.2">
      <c r="A40" s="44"/>
      <c r="B40" s="410"/>
      <c r="C40" s="411"/>
      <c r="D40" s="41"/>
      <c r="E40" s="45"/>
      <c r="F40" s="43"/>
      <c r="G40" s="43"/>
      <c r="H40" s="124" t="str">
        <f t="shared" si="0"/>
        <v/>
      </c>
      <c r="I40" s="24"/>
      <c r="K40" s="46"/>
    </row>
    <row r="41" spans="1:11" s="1" customFormat="1" ht="15" x14ac:dyDescent="0.25">
      <c r="A41" s="25" t="s">
        <v>814</v>
      </c>
      <c r="B41" s="26" t="s">
        <v>43</v>
      </c>
      <c r="C41" s="27"/>
      <c r="D41" s="28"/>
      <c r="E41" s="29"/>
      <c r="F41" s="30"/>
      <c r="G41" s="30"/>
      <c r="H41" s="125">
        <f>+SUM(H9:H40)</f>
        <v>0</v>
      </c>
      <c r="I41" s="32"/>
    </row>
    <row r="42" spans="1:11" s="1" customFormat="1" ht="15" x14ac:dyDescent="0.25">
      <c r="A42" s="25"/>
      <c r="B42" s="26" t="s">
        <v>44</v>
      </c>
      <c r="C42" s="27"/>
      <c r="D42" s="47"/>
      <c r="E42" s="48"/>
      <c r="F42" s="30"/>
      <c r="G42" s="30"/>
      <c r="H42" s="31"/>
      <c r="I42" s="32"/>
    </row>
    <row r="43" spans="1:11" s="1" customFormat="1" ht="15" x14ac:dyDescent="0.25">
      <c r="A43" s="33"/>
      <c r="B43" s="134"/>
      <c r="C43" s="133"/>
      <c r="D43" s="37"/>
      <c r="E43" s="42"/>
      <c r="F43" s="36"/>
      <c r="G43" s="36"/>
      <c r="H43" s="136"/>
      <c r="I43" s="32"/>
    </row>
    <row r="44" spans="1:11" s="1" customFormat="1" ht="15" x14ac:dyDescent="0.25">
      <c r="A44" s="49" t="s">
        <v>45</v>
      </c>
      <c r="B44" s="171" t="s">
        <v>211</v>
      </c>
      <c r="C44" s="128"/>
      <c r="D44" s="129"/>
      <c r="E44" s="137"/>
      <c r="F44" s="131"/>
      <c r="G44" s="131"/>
      <c r="H44" s="132" t="str">
        <f t="shared" ref="H44:H60" si="1">+IF(D44="","",(D44*F44+D44*G44))</f>
        <v/>
      </c>
      <c r="I44" s="32"/>
    </row>
    <row r="45" spans="1:11" s="1" customFormat="1" ht="51" x14ac:dyDescent="0.25">
      <c r="A45" s="39" t="s">
        <v>209</v>
      </c>
      <c r="B45" s="140" t="s">
        <v>794</v>
      </c>
      <c r="C45" s="128"/>
      <c r="D45" s="129">
        <v>1</v>
      </c>
      <c r="E45" s="137" t="s">
        <v>18</v>
      </c>
      <c r="F45" s="131"/>
      <c r="G45" s="131"/>
      <c r="H45" s="132">
        <f t="shared" si="1"/>
        <v>0</v>
      </c>
      <c r="I45" s="32"/>
    </row>
    <row r="46" spans="1:11" s="1" customFormat="1" ht="38.25" x14ac:dyDescent="0.25">
      <c r="A46" s="39" t="s">
        <v>210</v>
      </c>
      <c r="B46" s="140" t="s">
        <v>212</v>
      </c>
      <c r="C46" s="128"/>
      <c r="D46" s="129">
        <v>1</v>
      </c>
      <c r="E46" s="137" t="s">
        <v>18</v>
      </c>
      <c r="F46" s="131"/>
      <c r="G46" s="131"/>
      <c r="H46" s="132">
        <f t="shared" si="1"/>
        <v>0</v>
      </c>
      <c r="I46" s="32"/>
    </row>
    <row r="47" spans="1:11" s="1" customFormat="1" ht="25.5" customHeight="1" x14ac:dyDescent="0.25">
      <c r="A47" s="39"/>
      <c r="B47" s="140"/>
      <c r="C47" s="128"/>
      <c r="D47" s="129"/>
      <c r="E47" s="137"/>
      <c r="F47" s="131"/>
      <c r="G47" s="131"/>
      <c r="H47" s="132"/>
      <c r="I47" s="32"/>
    </row>
    <row r="48" spans="1:11" x14ac:dyDescent="0.2">
      <c r="A48" s="49"/>
      <c r="B48" s="165"/>
      <c r="C48" s="128"/>
      <c r="D48" s="139"/>
      <c r="E48" s="130"/>
      <c r="F48" s="131"/>
      <c r="G48" s="131"/>
      <c r="H48" s="132" t="str">
        <f t="shared" si="1"/>
        <v/>
      </c>
      <c r="I48" s="24"/>
    </row>
    <row r="49" spans="1:9" ht="51" x14ac:dyDescent="0.2">
      <c r="A49" s="49" t="s">
        <v>47</v>
      </c>
      <c r="B49" s="140" t="s">
        <v>46</v>
      </c>
      <c r="C49" s="128"/>
      <c r="D49" s="129">
        <v>1</v>
      </c>
      <c r="E49" s="137" t="s">
        <v>18</v>
      </c>
      <c r="F49" s="131"/>
      <c r="G49" s="131"/>
      <c r="H49" s="132">
        <f t="shared" si="1"/>
        <v>0</v>
      </c>
      <c r="I49" s="24"/>
    </row>
    <row r="50" spans="1:9" x14ac:dyDescent="0.2">
      <c r="A50" s="49"/>
      <c r="B50" s="140"/>
      <c r="C50" s="128"/>
      <c r="D50" s="129"/>
      <c r="E50" s="130"/>
      <c r="F50" s="131"/>
      <c r="G50" s="131"/>
      <c r="H50" s="132" t="str">
        <f t="shared" si="1"/>
        <v/>
      </c>
      <c r="I50" s="24"/>
    </row>
    <row r="51" spans="1:9" ht="57.75" customHeight="1" x14ac:dyDescent="0.2">
      <c r="A51" s="49" t="s">
        <v>53</v>
      </c>
      <c r="B51" s="140" t="s">
        <v>48</v>
      </c>
      <c r="C51" s="128"/>
      <c r="D51" s="129"/>
      <c r="E51" s="130"/>
      <c r="F51" s="131"/>
      <c r="G51" s="131"/>
      <c r="H51" s="132" t="str">
        <f t="shared" si="1"/>
        <v/>
      </c>
      <c r="I51" s="24"/>
    </row>
    <row r="52" spans="1:9" x14ac:dyDescent="0.2">
      <c r="A52" s="39" t="s">
        <v>213</v>
      </c>
      <c r="B52" s="172" t="s">
        <v>49</v>
      </c>
      <c r="C52" s="128"/>
      <c r="D52" s="129">
        <v>1</v>
      </c>
      <c r="E52" s="130" t="s">
        <v>50</v>
      </c>
      <c r="F52" s="131"/>
      <c r="G52" s="131"/>
      <c r="H52" s="132">
        <f t="shared" si="1"/>
        <v>0</v>
      </c>
      <c r="I52" s="24"/>
    </row>
    <row r="53" spans="1:9" x14ac:dyDescent="0.2">
      <c r="A53" s="39" t="s">
        <v>214</v>
      </c>
      <c r="B53" s="172" t="s">
        <v>51</v>
      </c>
      <c r="C53" s="128"/>
      <c r="D53" s="129">
        <v>1</v>
      </c>
      <c r="E53" s="130" t="s">
        <v>50</v>
      </c>
      <c r="F53" s="131"/>
      <c r="G53" s="131"/>
      <c r="H53" s="132">
        <f t="shared" si="1"/>
        <v>0</v>
      </c>
      <c r="I53" s="24"/>
    </row>
    <row r="54" spans="1:9" x14ac:dyDescent="0.2">
      <c r="A54" s="39" t="s">
        <v>215</v>
      </c>
      <c r="B54" s="172" t="s">
        <v>52</v>
      </c>
      <c r="C54" s="128"/>
      <c r="D54" s="129">
        <v>1</v>
      </c>
      <c r="E54" s="130" t="s">
        <v>50</v>
      </c>
      <c r="F54" s="131"/>
      <c r="G54" s="131"/>
      <c r="H54" s="132">
        <f t="shared" si="1"/>
        <v>0</v>
      </c>
      <c r="I54" s="24"/>
    </row>
    <row r="55" spans="1:9" x14ac:dyDescent="0.2">
      <c r="A55" s="49"/>
      <c r="B55" s="140"/>
      <c r="C55" s="128"/>
      <c r="D55" s="129"/>
      <c r="E55" s="130"/>
      <c r="F55" s="131"/>
      <c r="G55" s="131"/>
      <c r="H55" s="132" t="str">
        <f t="shared" si="1"/>
        <v/>
      </c>
      <c r="I55" s="24"/>
    </row>
    <row r="56" spans="1:9" ht="76.5" x14ac:dyDescent="0.2">
      <c r="A56" s="49" t="s">
        <v>81</v>
      </c>
      <c r="B56" s="140" t="s">
        <v>388</v>
      </c>
      <c r="C56" s="128"/>
      <c r="D56" s="129">
        <v>1</v>
      </c>
      <c r="E56" s="130" t="s">
        <v>50</v>
      </c>
      <c r="F56" s="131"/>
      <c r="G56" s="131"/>
      <c r="H56" s="132">
        <f t="shared" si="1"/>
        <v>0</v>
      </c>
      <c r="I56" s="24"/>
    </row>
    <row r="57" spans="1:9" x14ac:dyDescent="0.2">
      <c r="A57" s="49"/>
      <c r="B57" s="173"/>
      <c r="C57" s="128"/>
      <c r="D57" s="129"/>
      <c r="E57" s="130"/>
      <c r="F57" s="131"/>
      <c r="G57" s="131"/>
      <c r="H57" s="132" t="str">
        <f t="shared" si="1"/>
        <v/>
      </c>
      <c r="I57" s="24"/>
    </row>
    <row r="58" spans="1:9" s="112" customFormat="1" x14ac:dyDescent="0.2">
      <c r="A58" s="141" t="s">
        <v>83</v>
      </c>
      <c r="B58" s="169" t="s">
        <v>262</v>
      </c>
      <c r="C58" s="142"/>
      <c r="D58" s="143"/>
      <c r="E58" s="144"/>
      <c r="F58" s="145"/>
      <c r="G58" s="145"/>
      <c r="H58" s="132" t="str">
        <f t="shared" si="1"/>
        <v/>
      </c>
      <c r="I58" s="111"/>
    </row>
    <row r="59" spans="1:9" s="112" customFormat="1" ht="38.25" x14ac:dyDescent="0.2">
      <c r="A59" s="110" t="s">
        <v>84</v>
      </c>
      <c r="B59" s="149" t="s">
        <v>216</v>
      </c>
      <c r="C59" s="146"/>
      <c r="D59" s="147">
        <v>70</v>
      </c>
      <c r="E59" s="148" t="s">
        <v>85</v>
      </c>
      <c r="F59" s="145"/>
      <c r="G59" s="145"/>
      <c r="H59" s="132">
        <f t="shared" si="1"/>
        <v>0</v>
      </c>
      <c r="I59" s="111"/>
    </row>
    <row r="60" spans="1:9" x14ac:dyDescent="0.2">
      <c r="A60" s="33"/>
      <c r="B60" s="34"/>
      <c r="C60" s="35"/>
      <c r="D60" s="50"/>
      <c r="E60" s="51"/>
      <c r="F60" s="36"/>
      <c r="G60" s="36"/>
      <c r="H60" s="124" t="str">
        <f t="shared" si="1"/>
        <v/>
      </c>
      <c r="I60" s="24"/>
    </row>
    <row r="61" spans="1:9" s="1" customFormat="1" ht="15" x14ac:dyDescent="0.25">
      <c r="A61" s="25" t="s">
        <v>222</v>
      </c>
      <c r="B61" s="26" t="s">
        <v>54</v>
      </c>
      <c r="C61" s="27"/>
      <c r="D61" s="47"/>
      <c r="E61" s="48"/>
      <c r="F61" s="30"/>
      <c r="G61" s="30"/>
      <c r="H61" s="126">
        <f>SUM(H43:H60)</f>
        <v>0</v>
      </c>
      <c r="I61" s="32"/>
    </row>
    <row r="62" spans="1:9" s="1" customFormat="1" ht="15" x14ac:dyDescent="0.25">
      <c r="A62" s="25"/>
      <c r="B62" s="26" t="s">
        <v>795</v>
      </c>
      <c r="C62" s="27"/>
      <c r="D62" s="47"/>
      <c r="E62" s="48"/>
      <c r="F62" s="30"/>
      <c r="G62" s="30"/>
      <c r="H62" s="31"/>
      <c r="I62" s="32"/>
    </row>
    <row r="63" spans="1:9" x14ac:dyDescent="0.2">
      <c r="A63" s="33"/>
      <c r="B63" s="34"/>
      <c r="C63" s="35"/>
      <c r="D63" s="50"/>
      <c r="E63" s="51"/>
      <c r="F63" s="36"/>
      <c r="G63" s="36"/>
      <c r="H63" s="38"/>
      <c r="I63" s="24"/>
    </row>
    <row r="64" spans="1:9" ht="38.25" x14ac:dyDescent="0.2">
      <c r="A64" s="49" t="s">
        <v>55</v>
      </c>
      <c r="B64" s="135" t="s">
        <v>217</v>
      </c>
      <c r="C64" s="128"/>
      <c r="D64" s="129">
        <v>3</v>
      </c>
      <c r="E64" s="130" t="s">
        <v>59</v>
      </c>
      <c r="F64" s="131"/>
      <c r="G64" s="131"/>
      <c r="H64" s="132">
        <f t="shared" ref="H64:H69" si="2">+IF(D64="","",(D64*F64+D64*G64))</f>
        <v>0</v>
      </c>
      <c r="I64" s="24"/>
    </row>
    <row r="65" spans="1:9" x14ac:dyDescent="0.2">
      <c r="A65" s="49"/>
      <c r="B65" s="135"/>
      <c r="C65" s="128"/>
      <c r="D65" s="129"/>
      <c r="E65" s="130"/>
      <c r="F65" s="131"/>
      <c r="G65" s="131"/>
      <c r="H65" s="132" t="str">
        <f t="shared" si="2"/>
        <v/>
      </c>
      <c r="I65" s="24"/>
    </row>
    <row r="66" spans="1:9" ht="51" x14ac:dyDescent="0.2">
      <c r="A66" s="49" t="s">
        <v>56</v>
      </c>
      <c r="B66" s="135" t="s">
        <v>218</v>
      </c>
      <c r="C66" s="128"/>
      <c r="D66" s="129">
        <v>11</v>
      </c>
      <c r="E66" s="130" t="s">
        <v>59</v>
      </c>
      <c r="F66" s="131"/>
      <c r="G66" s="131"/>
      <c r="H66" s="132">
        <f t="shared" si="2"/>
        <v>0</v>
      </c>
      <c r="I66" s="24"/>
    </row>
    <row r="67" spans="1:9" x14ac:dyDescent="0.2">
      <c r="A67" s="49"/>
      <c r="B67" s="135"/>
      <c r="C67" s="128"/>
      <c r="D67" s="129"/>
      <c r="E67" s="130"/>
      <c r="F67" s="131"/>
      <c r="G67" s="131"/>
      <c r="H67" s="132"/>
      <c r="I67" s="24"/>
    </row>
    <row r="68" spans="1:9" x14ac:dyDescent="0.2">
      <c r="A68" s="49" t="s">
        <v>88</v>
      </c>
      <c r="B68" s="127" t="s">
        <v>219</v>
      </c>
      <c r="C68" s="128"/>
      <c r="D68" s="129">
        <v>3</v>
      </c>
      <c r="E68" s="130" t="s">
        <v>59</v>
      </c>
      <c r="F68" s="131"/>
      <c r="G68" s="131"/>
      <c r="H68" s="132">
        <f t="shared" si="2"/>
        <v>0</v>
      </c>
      <c r="I68" s="24"/>
    </row>
    <row r="69" spans="1:9" x14ac:dyDescent="0.2">
      <c r="A69" s="49"/>
      <c r="B69" s="40"/>
      <c r="C69" s="35"/>
      <c r="D69" s="37"/>
      <c r="E69" s="51"/>
      <c r="F69" s="36"/>
      <c r="G69" s="36"/>
      <c r="H69" s="124" t="str">
        <f t="shared" si="2"/>
        <v/>
      </c>
      <c r="I69" s="24"/>
    </row>
    <row r="70" spans="1:9" s="1" customFormat="1" ht="15" x14ac:dyDescent="0.25">
      <c r="A70" s="25" t="s">
        <v>89</v>
      </c>
      <c r="B70" s="26" t="s">
        <v>57</v>
      </c>
      <c r="C70" s="27"/>
      <c r="D70" s="47"/>
      <c r="E70" s="48"/>
      <c r="F70" s="30"/>
      <c r="G70" s="30"/>
      <c r="H70" s="126">
        <f>SUM(H64:H69)</f>
        <v>0</v>
      </c>
      <c r="I70" s="32"/>
    </row>
    <row r="71" spans="1:9" s="1" customFormat="1" ht="15" x14ac:dyDescent="0.25">
      <c r="A71" s="25"/>
      <c r="B71" s="26" t="s">
        <v>796</v>
      </c>
      <c r="C71" s="27"/>
      <c r="D71" s="47"/>
      <c r="E71" s="48"/>
      <c r="F71" s="30"/>
      <c r="G71" s="30"/>
      <c r="H71" s="31"/>
      <c r="I71" s="32"/>
    </row>
    <row r="72" spans="1:9" x14ac:dyDescent="0.2">
      <c r="A72" s="33"/>
      <c r="B72" s="34"/>
      <c r="C72" s="35"/>
      <c r="D72" s="50"/>
      <c r="E72" s="51"/>
      <c r="F72" s="36"/>
      <c r="G72" s="36"/>
      <c r="H72" s="38"/>
      <c r="I72" s="24"/>
    </row>
    <row r="73" spans="1:9" x14ac:dyDescent="0.2">
      <c r="A73" s="49" t="s">
        <v>58</v>
      </c>
      <c r="B73" s="53" t="s">
        <v>66</v>
      </c>
      <c r="C73" s="35"/>
      <c r="D73" s="37"/>
      <c r="E73" s="51"/>
      <c r="F73" s="36"/>
      <c r="G73" s="36"/>
      <c r="H73" s="124" t="str">
        <f t="shared" ref="H73:H84" si="3">+IF(D73="","",(D73*F73+D73*G73))</f>
        <v/>
      </c>
      <c r="I73" s="24"/>
    </row>
    <row r="74" spans="1:9" x14ac:dyDescent="0.2">
      <c r="A74" s="54" t="s">
        <v>280</v>
      </c>
      <c r="B74" s="40" t="str">
        <f>B8</f>
        <v>BILL NO. 01 - GENERAL AND PRELIMINARIES</v>
      </c>
      <c r="C74" s="35"/>
      <c r="D74" s="37"/>
      <c r="E74" s="51"/>
      <c r="F74" s="36"/>
      <c r="G74" s="36"/>
      <c r="H74" s="124" t="str">
        <f t="shared" si="3"/>
        <v/>
      </c>
      <c r="I74" s="24"/>
    </row>
    <row r="75" spans="1:9" x14ac:dyDescent="0.2">
      <c r="A75" s="54" t="s">
        <v>797</v>
      </c>
      <c r="B75" s="40" t="str">
        <f>B42</f>
        <v>BILL NO. 02 - SITE PREPARATION</v>
      </c>
      <c r="C75" s="35"/>
      <c r="D75" s="37"/>
      <c r="E75" s="51"/>
      <c r="F75" s="36"/>
      <c r="G75" s="36"/>
      <c r="H75" s="124" t="str">
        <f t="shared" si="3"/>
        <v/>
      </c>
      <c r="I75" s="24"/>
    </row>
    <row r="76" spans="1:9" x14ac:dyDescent="0.2">
      <c r="A76" s="54" t="s">
        <v>798</v>
      </c>
      <c r="B76" s="52" t="str">
        <f>B62</f>
        <v>BILL NO. 03 - TRAIL OPERATION AND TRAINNING</v>
      </c>
      <c r="C76" s="35"/>
      <c r="D76" s="37"/>
      <c r="E76" s="51"/>
      <c r="F76" s="36"/>
      <c r="G76" s="36"/>
      <c r="H76" s="124" t="str">
        <f t="shared" si="3"/>
        <v/>
      </c>
      <c r="I76" s="24"/>
    </row>
    <row r="77" spans="1:9" x14ac:dyDescent="0.2">
      <c r="A77" s="54"/>
      <c r="B77" s="52"/>
      <c r="C77" s="35"/>
      <c r="D77" s="37"/>
      <c r="E77" s="51"/>
      <c r="F77" s="36"/>
      <c r="G77" s="36"/>
      <c r="H77" s="124" t="str">
        <f t="shared" si="3"/>
        <v/>
      </c>
      <c r="I77" s="24"/>
    </row>
    <row r="78" spans="1:9" x14ac:dyDescent="0.2">
      <c r="A78" s="39"/>
      <c r="B78" s="52"/>
      <c r="C78" s="35"/>
      <c r="D78" s="37"/>
      <c r="E78" s="51"/>
      <c r="F78" s="36"/>
      <c r="G78" s="36"/>
      <c r="H78" s="124" t="str">
        <f t="shared" si="3"/>
        <v/>
      </c>
      <c r="I78" s="24"/>
    </row>
    <row r="79" spans="1:9" x14ac:dyDescent="0.2">
      <c r="A79" s="49" t="s">
        <v>60</v>
      </c>
      <c r="B79" s="53" t="s">
        <v>68</v>
      </c>
      <c r="C79" s="35"/>
      <c r="D79" s="37"/>
      <c r="E79" s="51"/>
      <c r="F79" s="36"/>
      <c r="G79" s="36"/>
      <c r="H79" s="124" t="str">
        <f t="shared" si="3"/>
        <v/>
      </c>
      <c r="I79" s="24"/>
    </row>
    <row r="80" spans="1:9" x14ac:dyDescent="0.2">
      <c r="A80" s="54" t="s">
        <v>91</v>
      </c>
      <c r="B80" s="40" t="str">
        <f>B74</f>
        <v>BILL NO. 01 - GENERAL AND PRELIMINARIES</v>
      </c>
      <c r="C80" s="35"/>
      <c r="D80" s="37"/>
      <c r="E80" s="51"/>
      <c r="F80" s="36"/>
      <c r="G80" s="36"/>
      <c r="H80" s="124" t="str">
        <f t="shared" si="3"/>
        <v/>
      </c>
      <c r="I80" s="24"/>
    </row>
    <row r="81" spans="1:9" x14ac:dyDescent="0.2">
      <c r="A81" s="54" t="s">
        <v>224</v>
      </c>
      <c r="B81" s="40" t="str">
        <f>B75</f>
        <v>BILL NO. 02 - SITE PREPARATION</v>
      </c>
      <c r="C81" s="35"/>
      <c r="D81" s="37"/>
      <c r="E81" s="51"/>
      <c r="F81" s="36"/>
      <c r="G81" s="36"/>
      <c r="H81" s="124" t="str">
        <f t="shared" si="3"/>
        <v/>
      </c>
      <c r="I81" s="24"/>
    </row>
    <row r="82" spans="1:9" x14ac:dyDescent="0.2">
      <c r="A82" s="54" t="s">
        <v>799</v>
      </c>
      <c r="B82" s="40" t="str">
        <f>B76</f>
        <v>BILL NO. 03 - TRAIL OPERATION AND TRAINNING</v>
      </c>
      <c r="C82" s="35"/>
      <c r="D82" s="50"/>
      <c r="E82" s="51"/>
      <c r="F82" s="36"/>
      <c r="G82" s="36"/>
      <c r="H82" s="124" t="str">
        <f t="shared" si="3"/>
        <v/>
      </c>
      <c r="I82" s="24"/>
    </row>
    <row r="83" spans="1:9" x14ac:dyDescent="0.2">
      <c r="A83" s="54"/>
      <c r="B83" s="40"/>
      <c r="C83" s="35"/>
      <c r="D83" s="50"/>
      <c r="E83" s="51"/>
      <c r="F83" s="36"/>
      <c r="G83" s="36"/>
      <c r="H83" s="124" t="str">
        <f t="shared" si="3"/>
        <v/>
      </c>
      <c r="I83" s="24"/>
    </row>
    <row r="84" spans="1:9" x14ac:dyDescent="0.2">
      <c r="A84" s="33"/>
      <c r="B84" s="34"/>
      <c r="C84" s="35"/>
      <c r="D84" s="50"/>
      <c r="E84" s="51"/>
      <c r="F84" s="36"/>
      <c r="G84" s="36"/>
      <c r="H84" s="124" t="str">
        <f t="shared" si="3"/>
        <v/>
      </c>
      <c r="I84" s="24"/>
    </row>
    <row r="85" spans="1:9" s="1" customFormat="1" ht="15" x14ac:dyDescent="0.25">
      <c r="A85" s="25" t="s">
        <v>98</v>
      </c>
      <c r="B85" s="26" t="s">
        <v>69</v>
      </c>
      <c r="C85" s="27"/>
      <c r="D85" s="47"/>
      <c r="E85" s="48"/>
      <c r="F85" s="30"/>
      <c r="G85" s="30"/>
      <c r="H85" s="126">
        <f>SUM(H72:H84)</f>
        <v>0</v>
      </c>
      <c r="I85" s="32"/>
    </row>
  </sheetData>
  <mergeCells count="3">
    <mergeCell ref="B16:C16"/>
    <mergeCell ref="B19:C19"/>
    <mergeCell ref="B40:C40"/>
  </mergeCells>
  <phoneticPr fontId="15" type="noConversion"/>
  <pageMargins left="0.7" right="0.7" top="0.75" bottom="0.75" header="0.3" footer="0.3"/>
  <pageSetup paperSize="9" scale="87" fitToHeight="0" orientation="portrait" r:id="rId1"/>
  <headerFooter>
    <oddFooter>&amp;R&amp;P</oddFooter>
  </headerFooter>
  <rowBreaks count="2" manualBreakCount="2">
    <brk id="41" max="7" man="1"/>
    <brk id="61"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K22" sqref="K22"/>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396" t="s">
        <v>0</v>
      </c>
      <c r="B2" s="396"/>
      <c r="C2" s="396"/>
      <c r="D2" s="396"/>
      <c r="E2" s="396"/>
      <c r="F2" s="396"/>
    </row>
    <row r="3" spans="1:6" ht="18.75" x14ac:dyDescent="0.2">
      <c r="A3" s="407" t="str">
        <f>'Cover Page'!A16:I16</f>
        <v>WATER SUPPLY SYSTEM IN TH.DHIYAMIGILI</v>
      </c>
      <c r="B3" s="407"/>
      <c r="C3" s="407"/>
      <c r="D3" s="407"/>
      <c r="E3" s="407"/>
      <c r="F3" s="407"/>
    </row>
    <row r="4" spans="1:6" ht="18.75" x14ac:dyDescent="0.2">
      <c r="A4" s="407" t="str">
        <f>'02 Water Supply system'!A3</f>
        <v>02 WATER SUPPLY SYSTEM</v>
      </c>
      <c r="B4" s="407"/>
      <c r="C4" s="407"/>
      <c r="D4" s="407"/>
      <c r="E4" s="407"/>
      <c r="F4" s="407"/>
    </row>
    <row r="6" spans="1:6" ht="15" customHeight="1" x14ac:dyDescent="0.2">
      <c r="B6" s="400" t="s">
        <v>1</v>
      </c>
      <c r="C6" s="402"/>
      <c r="D6" s="404" t="s">
        <v>2</v>
      </c>
      <c r="E6" s="402" t="s">
        <v>3</v>
      </c>
    </row>
    <row r="7" spans="1:6" x14ac:dyDescent="0.2">
      <c r="B7" s="401"/>
      <c r="C7" s="403"/>
      <c r="D7" s="405"/>
      <c r="E7" s="406"/>
    </row>
    <row r="8" spans="1:6" ht="15" x14ac:dyDescent="0.2">
      <c r="B8" s="2"/>
      <c r="C8" s="3"/>
      <c r="D8" s="4"/>
      <c r="E8" s="5"/>
    </row>
    <row r="9" spans="1:6" ht="15" x14ac:dyDescent="0.2">
      <c r="B9" s="87" t="str">
        <f>'02 Water Supply system'!B247</f>
        <v>BILL NO. 01 - WATER DISTRIBUTION NETWORK - PIPES AND FITTINGS</v>
      </c>
      <c r="C9" s="3"/>
      <c r="D9" s="4">
        <f>+'02 Water Supply system'!H40</f>
        <v>0</v>
      </c>
      <c r="E9" s="5"/>
    </row>
    <row r="10" spans="1:6" ht="15" x14ac:dyDescent="0.2">
      <c r="B10" s="87" t="str">
        <f>'02 Water Supply system'!B248</f>
        <v>BILL NO. 02 - RAIN WATER INTEGRATION</v>
      </c>
      <c r="C10" s="3"/>
      <c r="D10" s="8">
        <f>+'02 Water Supply system'!H52</f>
        <v>0</v>
      </c>
      <c r="E10" s="5"/>
      <c r="F10" s="60"/>
    </row>
    <row r="11" spans="1:6" ht="15" x14ac:dyDescent="0.2">
      <c r="B11" s="87" t="str">
        <f>'02 Water Supply system'!B249</f>
        <v>BILL NO. 03 - CUSTOMER CONNECTIONS</v>
      </c>
      <c r="C11" s="3"/>
      <c r="D11" s="8">
        <f>+'02 Water Supply system'!H64</f>
        <v>0</v>
      </c>
      <c r="E11" s="5"/>
      <c r="F11" s="60"/>
    </row>
    <row r="12" spans="1:6" ht="15" x14ac:dyDescent="0.2">
      <c r="B12" s="87" t="str">
        <f>'02 Water Supply system'!B250</f>
        <v>BILL NO. 04 - WATER TREATMENT PLANT (WTP) FACILITY WORKS</v>
      </c>
      <c r="C12" s="3"/>
      <c r="D12" s="8">
        <f>+'02 Water Supply system'!H86</f>
        <v>0</v>
      </c>
      <c r="E12" s="5"/>
      <c r="F12" s="60"/>
    </row>
    <row r="13" spans="1:6" ht="15" x14ac:dyDescent="0.2">
      <c r="B13" s="87" t="str">
        <f>'02 Water Supply system'!B251</f>
        <v xml:space="preserve">BILL NO. 05 - BRINE OUTFALL </v>
      </c>
      <c r="C13" s="3"/>
      <c r="D13" s="8">
        <f>+'02 Water Supply system'!H99</f>
        <v>0</v>
      </c>
      <c r="E13" s="5"/>
      <c r="F13" s="60"/>
    </row>
    <row r="14" spans="1:6" ht="15" x14ac:dyDescent="0.2">
      <c r="B14" s="87" t="str">
        <f>'02 Water Supply system'!B252</f>
        <v>BILL NO. 06 - SUPPLY AND INSTALLATION OF PLANTS</v>
      </c>
      <c r="C14" s="3"/>
      <c r="D14" s="8">
        <f>+'02 Water Supply system'!H112</f>
        <v>0</v>
      </c>
      <c r="E14" s="5"/>
      <c r="F14" s="60"/>
    </row>
    <row r="15" spans="1:6" ht="15" x14ac:dyDescent="0.2">
      <c r="B15" s="87" t="str">
        <f>'02 Water Supply system'!B253</f>
        <v>BILL NO. 07 - SUPPLY AND INSTALLATION OF PUMPS</v>
      </c>
      <c r="C15" s="3"/>
      <c r="D15" s="8">
        <f>+'02 Water Supply system'!H136</f>
        <v>0</v>
      </c>
      <c r="E15" s="5"/>
      <c r="F15" s="60"/>
    </row>
    <row r="16" spans="1:6" ht="15" x14ac:dyDescent="0.2">
      <c r="B16" s="87" t="str">
        <f>'02 Water Supply system'!B254</f>
        <v>BILL NO. 08 - MECHANICAL AND ELECTRICAL WORKS</v>
      </c>
      <c r="C16" s="3"/>
      <c r="D16" s="8">
        <f>+'02 Water Supply system'!H157</f>
        <v>0</v>
      </c>
      <c r="E16" s="5"/>
      <c r="F16" s="60"/>
    </row>
    <row r="17" spans="2:6" ht="15" x14ac:dyDescent="0.2">
      <c r="B17" s="87" t="str">
        <f>'02 Water Supply system'!B255</f>
        <v>BILL NO. 09 - PHOTOVOLTAIC GRID CONNECTION</v>
      </c>
      <c r="C17" s="3"/>
      <c r="D17" s="8">
        <f>+'02 Water Supply system'!H169</f>
        <v>0</v>
      </c>
      <c r="E17" s="5"/>
      <c r="F17" s="60"/>
    </row>
    <row r="18" spans="2:6" ht="15" x14ac:dyDescent="0.2">
      <c r="B18" s="87" t="str">
        <f>'02 Water Supply system'!B256</f>
        <v>BILL NO. 10 - SUPPLY OF O&amp;M EQUIPMENT AND SPARES</v>
      </c>
      <c r="C18" s="3"/>
      <c r="D18" s="8">
        <f>+'02 Water Supply system'!H234</f>
        <v>0</v>
      </c>
      <c r="E18" s="5"/>
      <c r="F18" s="60"/>
    </row>
    <row r="19" spans="2:6" ht="15" x14ac:dyDescent="0.2">
      <c r="B19" s="87" t="str">
        <f>'02 Water Supply system'!B257</f>
        <v>BILL NO. 11 - TESTING AND COMMISSIONING</v>
      </c>
      <c r="C19" s="3"/>
      <c r="D19" s="8">
        <f>+'02 Water Supply system'!H243</f>
        <v>0</v>
      </c>
      <c r="E19" s="5"/>
      <c r="F19" s="60"/>
    </row>
    <row r="20" spans="2:6" ht="15" x14ac:dyDescent="0.2">
      <c r="B20" s="87" t="str">
        <f>'02 Water Supply system'!B244</f>
        <v>BILL NO. 12 - ADDITIONS AND OMMISSIONS</v>
      </c>
      <c r="C20" s="3"/>
      <c r="D20" s="8">
        <f>+'02 Water Supply system'!H272</f>
        <v>0</v>
      </c>
      <c r="E20" s="5"/>
      <c r="F20" s="60"/>
    </row>
    <row r="21" spans="2:6" ht="30" customHeight="1" x14ac:dyDescent="0.2">
      <c r="B21" s="7"/>
      <c r="C21" s="3"/>
      <c r="D21" s="8"/>
      <c r="E21" s="5"/>
    </row>
    <row r="22" spans="2:6" ht="27.75" customHeight="1" x14ac:dyDescent="0.2">
      <c r="B22" s="10" t="s">
        <v>5</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72"/>
  <sheetViews>
    <sheetView view="pageBreakPreview" topLeftCell="A40" zoomScaleNormal="90" zoomScaleSheetLayoutView="100" workbookViewId="0">
      <selection activeCell="G257" sqref="G257"/>
    </sheetView>
  </sheetViews>
  <sheetFormatPr defaultRowHeight="12.75" x14ac:dyDescent="0.2"/>
  <cols>
    <col min="1" max="1" width="6.28515625" style="106" customWidth="1"/>
    <col min="2" max="2" width="57.140625" style="18" customWidth="1"/>
    <col min="3" max="3" width="2.7109375" style="18" customWidth="1"/>
    <col min="4" max="4" width="7.85546875" style="107" bestFit="1" customWidth="1"/>
    <col min="5" max="5" width="4.7109375" style="108" bestFit="1" customWidth="1"/>
    <col min="6" max="6" width="9" style="107" customWidth="1"/>
    <col min="7" max="7" width="9" style="109"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88"/>
      <c r="E1" s="61"/>
    </row>
    <row r="2" spans="1:9" s="59" customFormat="1" x14ac:dyDescent="0.2">
      <c r="A2" s="89" t="str">
        <f>'Cover Page'!A16:I16</f>
        <v>WATER SUPPLY SYSTEM IN TH.DHIYAMIGILI</v>
      </c>
      <c r="E2" s="61"/>
    </row>
    <row r="3" spans="1:9" s="59" customFormat="1" x14ac:dyDescent="0.2">
      <c r="A3" s="89" t="s">
        <v>790</v>
      </c>
      <c r="E3" s="61"/>
    </row>
    <row r="4" spans="1:9" s="59" customFormat="1" x14ac:dyDescent="0.2">
      <c r="A4" s="90" t="s">
        <v>7</v>
      </c>
      <c r="E4" s="61"/>
    </row>
    <row r="5" spans="1:9" s="59" customFormat="1" x14ac:dyDescent="0.2">
      <c r="A5" s="88"/>
      <c r="E5" s="61"/>
    </row>
    <row r="6" spans="1:9" s="64" customFormat="1" x14ac:dyDescent="0.2">
      <c r="A6" s="91"/>
      <c r="B6" s="62"/>
      <c r="C6" s="62"/>
      <c r="D6" s="62"/>
      <c r="E6" s="63"/>
      <c r="F6" s="62"/>
      <c r="G6" s="62"/>
      <c r="H6" s="62"/>
    </row>
    <row r="7" spans="1:9" s="64" customFormat="1" ht="25.5" customHeight="1" x14ac:dyDescent="0.2">
      <c r="A7" s="177" t="s">
        <v>9</v>
      </c>
      <c r="B7" s="178" t="s">
        <v>1</v>
      </c>
      <c r="C7" s="179"/>
      <c r="D7" s="180" t="s">
        <v>10</v>
      </c>
      <c r="E7" s="180" t="s">
        <v>11</v>
      </c>
      <c r="F7" s="181" t="s">
        <v>119</v>
      </c>
      <c r="G7" s="181" t="s">
        <v>120</v>
      </c>
      <c r="H7" s="182" t="s">
        <v>12</v>
      </c>
      <c r="I7" s="65"/>
    </row>
    <row r="8" spans="1:9" s="59" customFormat="1" x14ac:dyDescent="0.2">
      <c r="A8" s="183"/>
      <c r="B8" s="184" t="s">
        <v>121</v>
      </c>
      <c r="C8" s="185"/>
      <c r="D8" s="186"/>
      <c r="E8" s="187"/>
      <c r="F8" s="188"/>
      <c r="G8" s="188"/>
      <c r="H8" s="189"/>
      <c r="I8" s="68"/>
    </row>
    <row r="9" spans="1:9" s="64" customFormat="1" x14ac:dyDescent="0.2">
      <c r="A9" s="93"/>
      <c r="B9" s="176"/>
      <c r="C9" s="71"/>
      <c r="D9" s="74"/>
      <c r="E9" s="73"/>
      <c r="F9" s="74"/>
      <c r="G9" s="79"/>
      <c r="H9" s="75"/>
      <c r="I9" s="65"/>
    </row>
    <row r="10" spans="1:9" s="99" customFormat="1" x14ac:dyDescent="0.2">
      <c r="A10" s="93" t="s">
        <v>14</v>
      </c>
      <c r="B10" s="70" t="s">
        <v>265</v>
      </c>
      <c r="C10" s="71"/>
      <c r="D10" s="94"/>
      <c r="E10" s="95"/>
      <c r="F10" s="94"/>
      <c r="G10" s="96"/>
      <c r="H10" s="97"/>
      <c r="I10" s="98"/>
    </row>
    <row r="11" spans="1:9" s="64" customFormat="1" ht="89.25" x14ac:dyDescent="0.2">
      <c r="A11" s="93"/>
      <c r="B11" s="76" t="s">
        <v>123</v>
      </c>
      <c r="C11" s="71"/>
      <c r="D11" s="74"/>
      <c r="E11" s="73"/>
      <c r="F11" s="74"/>
      <c r="G11" s="79"/>
      <c r="H11" s="132" t="str">
        <f t="shared" ref="H11:H39" si="0">+IF(D11="","",(D11*F11+D11*G11))</f>
        <v/>
      </c>
      <c r="I11" s="65"/>
    </row>
    <row r="12" spans="1:9" s="64" customFormat="1" ht="63.75" x14ac:dyDescent="0.2">
      <c r="A12" s="69"/>
      <c r="B12" s="76" t="s">
        <v>398</v>
      </c>
      <c r="C12" s="71"/>
      <c r="D12" s="72"/>
      <c r="E12" s="73"/>
      <c r="F12" s="74"/>
      <c r="G12" s="79"/>
      <c r="H12" s="132" t="str">
        <f t="shared" si="0"/>
        <v/>
      </c>
      <c r="I12" s="65"/>
    </row>
    <row r="13" spans="1:9" s="64" customFormat="1" ht="25.5" x14ac:dyDescent="0.2">
      <c r="A13" s="69"/>
      <c r="B13" s="76" t="s">
        <v>397</v>
      </c>
      <c r="C13" s="71"/>
      <c r="D13" s="72"/>
      <c r="E13" s="73"/>
      <c r="F13" s="74"/>
      <c r="G13" s="79"/>
      <c r="H13" s="132" t="str">
        <f t="shared" si="0"/>
        <v/>
      </c>
      <c r="I13" s="65"/>
    </row>
    <row r="14" spans="1:9" s="64" customFormat="1" x14ac:dyDescent="0.2">
      <c r="A14" s="93"/>
      <c r="B14" s="80"/>
      <c r="C14" s="71"/>
      <c r="D14" s="74"/>
      <c r="E14" s="73"/>
      <c r="F14" s="74"/>
      <c r="G14" s="79"/>
      <c r="H14" s="132" t="str">
        <f t="shared" si="0"/>
        <v/>
      </c>
      <c r="I14" s="65"/>
    </row>
    <row r="15" spans="1:9" s="64" customFormat="1" x14ac:dyDescent="0.2">
      <c r="A15" s="93" t="s">
        <v>19</v>
      </c>
      <c r="B15" s="70" t="s">
        <v>267</v>
      </c>
      <c r="C15" s="71"/>
      <c r="D15" s="74"/>
      <c r="E15" s="73"/>
      <c r="F15" s="74"/>
      <c r="G15" s="79"/>
      <c r="H15" s="132" t="str">
        <f t="shared" si="0"/>
        <v/>
      </c>
      <c r="I15" s="65"/>
    </row>
    <row r="16" spans="1:9" s="64" customFormat="1" ht="89.25" x14ac:dyDescent="0.2">
      <c r="A16" s="93"/>
      <c r="B16" s="76" t="s">
        <v>266</v>
      </c>
      <c r="C16" s="71"/>
      <c r="D16" s="74"/>
      <c r="E16" s="73"/>
      <c r="F16" s="74"/>
      <c r="G16" s="79"/>
      <c r="H16" s="132" t="str">
        <f t="shared" si="0"/>
        <v/>
      </c>
      <c r="I16" s="65"/>
    </row>
    <row r="17" spans="1:9" s="64" customFormat="1" x14ac:dyDescent="0.2">
      <c r="A17" s="93"/>
      <c r="B17" s="76"/>
      <c r="C17" s="71"/>
      <c r="D17" s="74"/>
      <c r="E17" s="73"/>
      <c r="F17" s="74"/>
      <c r="G17" s="79"/>
      <c r="H17" s="132" t="str">
        <f t="shared" si="0"/>
        <v/>
      </c>
      <c r="I17" s="65"/>
    </row>
    <row r="18" spans="1:9" s="64" customFormat="1" x14ac:dyDescent="0.2">
      <c r="A18" s="101" t="s">
        <v>21</v>
      </c>
      <c r="B18" s="80" t="s">
        <v>390</v>
      </c>
      <c r="C18" s="71"/>
      <c r="D18" s="74">
        <v>0</v>
      </c>
      <c r="E18" s="73" t="s">
        <v>85</v>
      </c>
      <c r="F18" s="74"/>
      <c r="G18" s="79"/>
      <c r="H18" s="132">
        <f t="shared" si="0"/>
        <v>0</v>
      </c>
      <c r="I18" s="65"/>
    </row>
    <row r="19" spans="1:9" s="64" customFormat="1" x14ac:dyDescent="0.2">
      <c r="A19" s="101" t="s">
        <v>74</v>
      </c>
      <c r="B19" s="80" t="s">
        <v>391</v>
      </c>
      <c r="C19" s="71"/>
      <c r="D19" s="74">
        <v>0</v>
      </c>
      <c r="E19" s="73" t="s">
        <v>85</v>
      </c>
      <c r="F19" s="74"/>
      <c r="G19" s="79"/>
      <c r="H19" s="132">
        <f t="shared" si="0"/>
        <v>0</v>
      </c>
      <c r="I19" s="65"/>
    </row>
    <row r="20" spans="1:9" s="64" customFormat="1" x14ac:dyDescent="0.2">
      <c r="A20" s="101" t="s">
        <v>75</v>
      </c>
      <c r="B20" s="80" t="s">
        <v>392</v>
      </c>
      <c r="C20" s="71"/>
      <c r="D20" s="74">
        <v>6</v>
      </c>
      <c r="E20" s="73" t="s">
        <v>85</v>
      </c>
      <c r="F20" s="74"/>
      <c r="G20" s="79"/>
      <c r="H20" s="132">
        <f t="shared" si="0"/>
        <v>0</v>
      </c>
      <c r="I20" s="65"/>
    </row>
    <row r="21" spans="1:9" s="64" customFormat="1" x14ac:dyDescent="0.2">
      <c r="A21" s="101" t="s">
        <v>76</v>
      </c>
      <c r="B21" s="80" t="s">
        <v>393</v>
      </c>
      <c r="C21" s="71"/>
      <c r="D21" s="74">
        <v>1006</v>
      </c>
      <c r="E21" s="73" t="s">
        <v>85</v>
      </c>
      <c r="F21" s="74"/>
      <c r="G21" s="79"/>
      <c r="H21" s="132">
        <f t="shared" si="0"/>
        <v>0</v>
      </c>
      <c r="I21" s="65"/>
    </row>
    <row r="22" spans="1:9" s="64" customFormat="1" x14ac:dyDescent="0.2">
      <c r="A22" s="101" t="s">
        <v>124</v>
      </c>
      <c r="B22" s="80" t="s">
        <v>394</v>
      </c>
      <c r="C22" s="71"/>
      <c r="D22" s="74">
        <v>0</v>
      </c>
      <c r="E22" s="73" t="s">
        <v>85</v>
      </c>
      <c r="F22" s="74"/>
      <c r="G22" s="79"/>
      <c r="H22" s="132">
        <f t="shared" si="0"/>
        <v>0</v>
      </c>
      <c r="I22" s="65"/>
    </row>
    <row r="23" spans="1:9" s="64" customFormat="1" x14ac:dyDescent="0.2">
      <c r="A23" s="101" t="s">
        <v>125</v>
      </c>
      <c r="B23" s="80" t="s">
        <v>395</v>
      </c>
      <c r="C23" s="71"/>
      <c r="D23" s="74">
        <v>2825</v>
      </c>
      <c r="E23" s="73" t="s">
        <v>85</v>
      </c>
      <c r="F23" s="74"/>
      <c r="G23" s="79"/>
      <c r="H23" s="132">
        <f t="shared" si="0"/>
        <v>0</v>
      </c>
      <c r="I23" s="65"/>
    </row>
    <row r="24" spans="1:9" s="64" customFormat="1" x14ac:dyDescent="0.2">
      <c r="A24" s="101" t="s">
        <v>126</v>
      </c>
      <c r="B24" s="80" t="s">
        <v>396</v>
      </c>
      <c r="C24" s="71"/>
      <c r="D24" s="74">
        <v>3497</v>
      </c>
      <c r="E24" s="73" t="s">
        <v>85</v>
      </c>
      <c r="F24" s="74"/>
      <c r="G24" s="79"/>
      <c r="H24" s="132">
        <f t="shared" si="0"/>
        <v>0</v>
      </c>
      <c r="I24" s="65"/>
    </row>
    <row r="25" spans="1:9" s="64" customFormat="1" x14ac:dyDescent="0.2">
      <c r="A25" s="93"/>
      <c r="B25" s="80"/>
      <c r="C25" s="71"/>
      <c r="D25" s="100"/>
      <c r="E25" s="73"/>
      <c r="F25" s="74"/>
      <c r="G25" s="79"/>
      <c r="H25" s="132" t="str">
        <f t="shared" si="0"/>
        <v/>
      </c>
      <c r="I25" s="65"/>
    </row>
    <row r="26" spans="1:9" s="64" customFormat="1" x14ac:dyDescent="0.2">
      <c r="A26" s="93" t="s">
        <v>23</v>
      </c>
      <c r="B26" s="70" t="s">
        <v>268</v>
      </c>
      <c r="C26" s="71"/>
      <c r="D26" s="74"/>
      <c r="E26" s="73"/>
      <c r="F26" s="74"/>
      <c r="G26" s="79"/>
      <c r="H26" s="132" t="str">
        <f t="shared" si="0"/>
        <v/>
      </c>
      <c r="I26" s="65"/>
    </row>
    <row r="27" spans="1:9" s="64" customFormat="1" ht="38.25" x14ac:dyDescent="0.2">
      <c r="A27" s="93"/>
      <c r="B27" s="76" t="s">
        <v>264</v>
      </c>
      <c r="C27" s="71"/>
      <c r="D27" s="79"/>
      <c r="E27" s="73"/>
      <c r="F27" s="74"/>
      <c r="G27" s="79"/>
      <c r="H27" s="132" t="str">
        <f t="shared" si="0"/>
        <v/>
      </c>
      <c r="I27" s="65"/>
    </row>
    <row r="28" spans="1:9" s="64" customFormat="1" x14ac:dyDescent="0.2">
      <c r="A28" s="101" t="s">
        <v>25</v>
      </c>
      <c r="B28" s="80" t="s">
        <v>271</v>
      </c>
      <c r="C28" s="71"/>
      <c r="D28" s="74">
        <v>0</v>
      </c>
      <c r="E28" s="73" t="s">
        <v>127</v>
      </c>
      <c r="F28" s="74"/>
      <c r="G28" s="79"/>
      <c r="H28" s="132">
        <f t="shared" si="0"/>
        <v>0</v>
      </c>
      <c r="I28" s="65"/>
    </row>
    <row r="29" spans="1:9" s="64" customFormat="1" x14ac:dyDescent="0.2">
      <c r="A29" s="101" t="s">
        <v>27</v>
      </c>
      <c r="B29" s="80" t="s">
        <v>128</v>
      </c>
      <c r="C29" s="71"/>
      <c r="D29" s="74">
        <v>0</v>
      </c>
      <c r="E29" s="73" t="s">
        <v>127</v>
      </c>
      <c r="F29" s="74"/>
      <c r="G29" s="79"/>
      <c r="H29" s="132">
        <f t="shared" si="0"/>
        <v>0</v>
      </c>
      <c r="I29" s="65"/>
    </row>
    <row r="30" spans="1:9" s="64" customFormat="1" x14ac:dyDescent="0.2">
      <c r="A30" s="101" t="s">
        <v>29</v>
      </c>
      <c r="B30" s="80" t="s">
        <v>129</v>
      </c>
      <c r="C30" s="71"/>
      <c r="D30" s="74">
        <v>0</v>
      </c>
      <c r="E30" s="73" t="s">
        <v>127</v>
      </c>
      <c r="F30" s="74"/>
      <c r="G30" s="79"/>
      <c r="H30" s="132">
        <f t="shared" si="0"/>
        <v>0</v>
      </c>
      <c r="I30" s="65"/>
    </row>
    <row r="31" spans="1:9" s="64" customFormat="1" x14ac:dyDescent="0.2">
      <c r="A31" s="101" t="s">
        <v>31</v>
      </c>
      <c r="B31" s="80" t="s">
        <v>130</v>
      </c>
      <c r="C31" s="71"/>
      <c r="D31" s="74">
        <v>2</v>
      </c>
      <c r="E31" s="73" t="s">
        <v>127</v>
      </c>
      <c r="F31" s="74"/>
      <c r="G31" s="79"/>
      <c r="H31" s="132">
        <f t="shared" si="0"/>
        <v>0</v>
      </c>
      <c r="I31" s="65"/>
    </row>
    <row r="32" spans="1:9" s="64" customFormat="1" x14ac:dyDescent="0.2">
      <c r="A32" s="101" t="s">
        <v>32</v>
      </c>
      <c r="B32" s="80" t="s">
        <v>389</v>
      </c>
      <c r="C32" s="71"/>
      <c r="D32" s="74">
        <v>0</v>
      </c>
      <c r="E32" s="73" t="s">
        <v>127</v>
      </c>
      <c r="F32" s="74"/>
      <c r="G32" s="79"/>
      <c r="H32" s="132">
        <f t="shared" si="0"/>
        <v>0</v>
      </c>
      <c r="I32" s="65"/>
    </row>
    <row r="33" spans="1:9" s="64" customFormat="1" x14ac:dyDescent="0.2">
      <c r="A33" s="101" t="s">
        <v>32</v>
      </c>
      <c r="B33" s="80" t="s">
        <v>131</v>
      </c>
      <c r="C33" s="71"/>
      <c r="D33" s="74">
        <v>8</v>
      </c>
      <c r="E33" s="73" t="s">
        <v>127</v>
      </c>
      <c r="F33" s="74"/>
      <c r="G33" s="79"/>
      <c r="H33" s="132">
        <f t="shared" si="0"/>
        <v>0</v>
      </c>
      <c r="I33" s="65"/>
    </row>
    <row r="34" spans="1:9" s="64" customFormat="1" x14ac:dyDescent="0.2">
      <c r="A34" s="101" t="s">
        <v>33</v>
      </c>
      <c r="B34" s="80" t="s">
        <v>132</v>
      </c>
      <c r="C34" s="71"/>
      <c r="D34" s="74">
        <v>9</v>
      </c>
      <c r="E34" s="73" t="s">
        <v>127</v>
      </c>
      <c r="F34" s="74"/>
      <c r="G34" s="79"/>
      <c r="H34" s="132">
        <f t="shared" si="0"/>
        <v>0</v>
      </c>
      <c r="I34" s="65"/>
    </row>
    <row r="35" spans="1:9" s="64" customFormat="1" x14ac:dyDescent="0.2">
      <c r="A35" s="93"/>
      <c r="B35" s="80"/>
      <c r="C35" s="71"/>
      <c r="D35" s="74"/>
      <c r="E35" s="73"/>
      <c r="F35" s="74"/>
      <c r="G35" s="79"/>
      <c r="H35" s="132" t="str">
        <f t="shared" si="0"/>
        <v/>
      </c>
      <c r="I35" s="65"/>
    </row>
    <row r="36" spans="1:9" s="64" customFormat="1" x14ac:dyDescent="0.2">
      <c r="A36" s="93" t="s">
        <v>35</v>
      </c>
      <c r="B36" s="70" t="s">
        <v>269</v>
      </c>
      <c r="C36" s="71"/>
      <c r="D36" s="100"/>
      <c r="E36" s="73"/>
      <c r="F36" s="74"/>
      <c r="G36" s="79"/>
      <c r="H36" s="132" t="str">
        <f t="shared" si="0"/>
        <v/>
      </c>
      <c r="I36" s="65"/>
    </row>
    <row r="37" spans="1:9" s="64" customFormat="1" ht="38.25" x14ac:dyDescent="0.2">
      <c r="A37" s="93"/>
      <c r="B37" s="76" t="s">
        <v>275</v>
      </c>
      <c r="C37" s="71"/>
      <c r="D37" s="100"/>
      <c r="E37" s="73"/>
      <c r="F37" s="74"/>
      <c r="G37" s="79"/>
      <c r="H37" s="132" t="str">
        <f t="shared" si="0"/>
        <v/>
      </c>
      <c r="I37" s="65"/>
    </row>
    <row r="38" spans="1:9" s="64" customFormat="1" x14ac:dyDescent="0.2">
      <c r="A38" s="101" t="s">
        <v>37</v>
      </c>
      <c r="B38" s="80" t="s">
        <v>133</v>
      </c>
      <c r="C38" s="71"/>
      <c r="D38" s="74">
        <v>2</v>
      </c>
      <c r="E38" s="73" t="s">
        <v>127</v>
      </c>
      <c r="F38" s="74"/>
      <c r="G38" s="79"/>
      <c r="H38" s="132">
        <f t="shared" si="0"/>
        <v>0</v>
      </c>
      <c r="I38" s="65"/>
    </row>
    <row r="39" spans="1:9" s="64" customFormat="1" x14ac:dyDescent="0.2">
      <c r="A39" s="101"/>
      <c r="B39" s="80"/>
      <c r="C39" s="71"/>
      <c r="D39" s="74"/>
      <c r="E39" s="73"/>
      <c r="F39" s="74"/>
      <c r="G39" s="79"/>
      <c r="H39" s="132" t="str">
        <f t="shared" si="0"/>
        <v/>
      </c>
      <c r="I39" s="65"/>
    </row>
    <row r="40" spans="1:9" s="59" customFormat="1" x14ac:dyDescent="0.2">
      <c r="A40" s="66" t="s">
        <v>39</v>
      </c>
      <c r="B40" s="26" t="s">
        <v>43</v>
      </c>
      <c r="C40" s="27"/>
      <c r="D40" s="92"/>
      <c r="E40" s="48"/>
      <c r="F40" s="30"/>
      <c r="G40" s="30"/>
      <c r="H40" s="126">
        <f>SUM(H11:H39)</f>
        <v>0</v>
      </c>
      <c r="I40" s="68"/>
    </row>
    <row r="41" spans="1:9" s="59" customFormat="1" x14ac:dyDescent="0.2">
      <c r="A41" s="66"/>
      <c r="B41" s="26" t="s">
        <v>800</v>
      </c>
      <c r="C41" s="27"/>
      <c r="D41" s="92"/>
      <c r="E41" s="48"/>
      <c r="F41" s="30"/>
      <c r="G41" s="30"/>
      <c r="H41" s="31"/>
      <c r="I41" s="68"/>
    </row>
    <row r="42" spans="1:9" s="64" customFormat="1" x14ac:dyDescent="0.2">
      <c r="A42" s="93"/>
      <c r="B42" s="80"/>
      <c r="C42" s="71"/>
      <c r="D42" s="74"/>
      <c r="E42" s="73"/>
      <c r="F42" s="74"/>
      <c r="G42" s="79"/>
      <c r="H42" s="132" t="str">
        <f t="shared" ref="H42:H51" si="1">+IF(D42="","",(D42*F42+D42*G42))</f>
        <v/>
      </c>
      <c r="I42" s="65"/>
    </row>
    <row r="43" spans="1:9" s="64" customFormat="1" x14ac:dyDescent="0.2">
      <c r="A43" s="93"/>
      <c r="B43" s="80"/>
      <c r="C43" s="71"/>
      <c r="D43" s="74"/>
      <c r="E43" s="73"/>
      <c r="F43" s="74"/>
      <c r="G43" s="79"/>
      <c r="H43" s="132" t="str">
        <f t="shared" si="1"/>
        <v/>
      </c>
      <c r="I43" s="65"/>
    </row>
    <row r="44" spans="1:9" s="99" customFormat="1" x14ac:dyDescent="0.2">
      <c r="A44" s="93" t="s">
        <v>45</v>
      </c>
      <c r="B44" s="70" t="s">
        <v>265</v>
      </c>
      <c r="C44" s="71"/>
      <c r="D44" s="94"/>
      <c r="E44" s="95"/>
      <c r="F44" s="94"/>
      <c r="G44" s="96"/>
      <c r="H44" s="132" t="str">
        <f t="shared" si="1"/>
        <v/>
      </c>
      <c r="I44" s="98"/>
    </row>
    <row r="45" spans="1:9" s="64" customFormat="1" ht="89.25" x14ac:dyDescent="0.2">
      <c r="A45" s="93"/>
      <c r="B45" s="76" t="s">
        <v>123</v>
      </c>
      <c r="C45" s="71"/>
      <c r="D45" s="74"/>
      <c r="E45" s="73"/>
      <c r="F45" s="74"/>
      <c r="G45" s="79"/>
      <c r="H45" s="132" t="str">
        <f t="shared" si="1"/>
        <v/>
      </c>
      <c r="I45" s="65"/>
    </row>
    <row r="46" spans="1:9" s="64" customFormat="1" ht="51" x14ac:dyDescent="0.2">
      <c r="A46" s="69"/>
      <c r="B46" s="76" t="s">
        <v>263</v>
      </c>
      <c r="C46" s="71"/>
      <c r="D46" s="72"/>
      <c r="E46" s="73"/>
      <c r="F46" s="74"/>
      <c r="G46" s="79"/>
      <c r="H46" s="132" t="str">
        <f t="shared" si="1"/>
        <v/>
      </c>
      <c r="I46" s="65"/>
    </row>
    <row r="47" spans="1:9" s="64" customFormat="1" x14ac:dyDescent="0.2">
      <c r="A47" s="69"/>
      <c r="B47" s="76"/>
      <c r="C47" s="71"/>
      <c r="D47" s="72"/>
      <c r="E47" s="73"/>
      <c r="F47" s="74"/>
      <c r="G47" s="79"/>
      <c r="H47" s="132" t="str">
        <f t="shared" si="1"/>
        <v/>
      </c>
      <c r="I47" s="65"/>
    </row>
    <row r="48" spans="1:9" ht="26.25" customHeight="1" x14ac:dyDescent="0.2">
      <c r="A48" s="385" t="s">
        <v>47</v>
      </c>
      <c r="B48" s="386" t="s">
        <v>801</v>
      </c>
      <c r="C48" s="387"/>
      <c r="D48" s="388">
        <v>1</v>
      </c>
      <c r="E48" s="389" t="s">
        <v>18</v>
      </c>
      <c r="F48" s="388"/>
      <c r="G48" s="390"/>
      <c r="H48" s="132">
        <f t="shared" si="1"/>
        <v>0</v>
      </c>
      <c r="I48" s="391"/>
    </row>
    <row r="49" spans="1:9" ht="26.25" customHeight="1" x14ac:dyDescent="0.2">
      <c r="A49" s="385"/>
      <c r="B49" s="386"/>
      <c r="C49" s="387"/>
      <c r="D49" s="388"/>
      <c r="E49" s="389"/>
      <c r="F49" s="388"/>
      <c r="G49" s="390"/>
      <c r="H49" s="132"/>
      <c r="I49" s="391"/>
    </row>
    <row r="50" spans="1:9" ht="25.5" x14ac:dyDescent="0.2">
      <c r="A50" s="385" t="s">
        <v>53</v>
      </c>
      <c r="B50" s="386" t="s">
        <v>802</v>
      </c>
      <c r="C50" s="387"/>
      <c r="D50" s="388">
        <v>1</v>
      </c>
      <c r="E50" s="389" t="s">
        <v>18</v>
      </c>
      <c r="F50" s="388"/>
      <c r="G50" s="390"/>
      <c r="H50" s="132">
        <f t="shared" ref="H50" si="2">+IF(D50="","",(D50*F50+D50*G50))</f>
        <v>0</v>
      </c>
      <c r="I50" s="391"/>
    </row>
    <row r="51" spans="1:9" s="64" customFormat="1" x14ac:dyDescent="0.2">
      <c r="A51" s="93"/>
      <c r="B51" s="80"/>
      <c r="C51" s="71"/>
      <c r="D51" s="74"/>
      <c r="E51" s="73"/>
      <c r="F51" s="74"/>
      <c r="G51" s="79"/>
      <c r="H51" s="132" t="str">
        <f t="shared" si="1"/>
        <v/>
      </c>
      <c r="I51" s="65"/>
    </row>
    <row r="52" spans="1:9" s="59" customFormat="1" x14ac:dyDescent="0.2">
      <c r="A52" s="66" t="s">
        <v>81</v>
      </c>
      <c r="B52" s="26" t="s">
        <v>54</v>
      </c>
      <c r="C52" s="27"/>
      <c r="D52" s="92"/>
      <c r="E52" s="48"/>
      <c r="F52" s="30"/>
      <c r="G52" s="30"/>
      <c r="H52" s="126">
        <f>SUM(H43:H51)</f>
        <v>0</v>
      </c>
      <c r="I52" s="68"/>
    </row>
    <row r="53" spans="1:9" s="59" customFormat="1" x14ac:dyDescent="0.2">
      <c r="A53" s="66"/>
      <c r="B53" s="26" t="s">
        <v>276</v>
      </c>
      <c r="C53" s="27"/>
      <c r="D53" s="92"/>
      <c r="E53" s="48"/>
      <c r="F53" s="30"/>
      <c r="G53" s="30"/>
      <c r="H53" s="31"/>
      <c r="I53" s="68"/>
    </row>
    <row r="54" spans="1:9" s="64" customFormat="1" x14ac:dyDescent="0.2">
      <c r="A54" s="93"/>
      <c r="B54" s="80"/>
      <c r="C54" s="71"/>
      <c r="D54" s="74"/>
      <c r="E54" s="73"/>
      <c r="F54" s="74"/>
      <c r="G54" s="79"/>
      <c r="H54" s="75"/>
      <c r="I54" s="65"/>
    </row>
    <row r="55" spans="1:9" s="64" customFormat="1" ht="41.25" customHeight="1" x14ac:dyDescent="0.2">
      <c r="A55" s="69" t="s">
        <v>55</v>
      </c>
      <c r="B55" s="80" t="s">
        <v>272</v>
      </c>
      <c r="C55" s="71"/>
      <c r="D55" s="174">
        <v>240</v>
      </c>
      <c r="E55" s="83" t="s">
        <v>134</v>
      </c>
      <c r="F55" s="74"/>
      <c r="G55" s="79"/>
      <c r="H55" s="132">
        <f t="shared" ref="H55:H63" si="3">+IF(D55="","",(D55*F55+D55*G55))</f>
        <v>0</v>
      </c>
      <c r="I55" s="65"/>
    </row>
    <row r="56" spans="1:9" s="64" customFormat="1" x14ac:dyDescent="0.2">
      <c r="A56" s="69"/>
      <c r="B56" s="80"/>
      <c r="C56" s="71"/>
      <c r="D56" s="174"/>
      <c r="E56" s="83"/>
      <c r="F56" s="74"/>
      <c r="G56" s="79"/>
      <c r="H56" s="132" t="str">
        <f t="shared" si="3"/>
        <v/>
      </c>
      <c r="I56" s="65"/>
    </row>
    <row r="57" spans="1:9" s="64" customFormat="1" ht="60" customHeight="1" x14ac:dyDescent="0.2">
      <c r="A57" s="69" t="s">
        <v>56</v>
      </c>
      <c r="B57" s="80" t="s">
        <v>273</v>
      </c>
      <c r="C57" s="71"/>
      <c r="D57" s="174">
        <v>18</v>
      </c>
      <c r="E57" s="83" t="s">
        <v>134</v>
      </c>
      <c r="F57" s="74"/>
      <c r="G57" s="79"/>
      <c r="H57" s="132">
        <f t="shared" si="3"/>
        <v>0</v>
      </c>
      <c r="I57" s="65"/>
    </row>
    <row r="58" spans="1:9" s="64" customFormat="1" x14ac:dyDescent="0.2">
      <c r="A58" s="69"/>
      <c r="B58" s="80"/>
      <c r="C58" s="71"/>
      <c r="D58" s="174"/>
      <c r="E58" s="83"/>
      <c r="F58" s="74"/>
      <c r="G58" s="79"/>
      <c r="H58" s="132" t="str">
        <f t="shared" si="3"/>
        <v/>
      </c>
      <c r="I58" s="65"/>
    </row>
    <row r="59" spans="1:9" s="64" customFormat="1" x14ac:dyDescent="0.2">
      <c r="A59" s="93" t="s">
        <v>88</v>
      </c>
      <c r="B59" s="70" t="s">
        <v>270</v>
      </c>
      <c r="C59" s="71"/>
      <c r="D59" s="175"/>
      <c r="E59" s="83"/>
      <c r="F59" s="74"/>
      <c r="G59" s="79"/>
      <c r="H59" s="132" t="str">
        <f t="shared" si="3"/>
        <v/>
      </c>
      <c r="I59" s="65"/>
    </row>
    <row r="60" spans="1:9" s="64" customFormat="1" ht="25.5" x14ac:dyDescent="0.2">
      <c r="A60" s="93"/>
      <c r="B60" s="80" t="s">
        <v>274</v>
      </c>
      <c r="C60" s="71"/>
      <c r="D60" s="175"/>
      <c r="E60" s="83"/>
      <c r="F60" s="74"/>
      <c r="G60" s="79"/>
      <c r="H60" s="132" t="str">
        <f t="shared" si="3"/>
        <v/>
      </c>
      <c r="I60" s="65"/>
    </row>
    <row r="61" spans="1:9" s="64" customFormat="1" x14ac:dyDescent="0.2">
      <c r="A61" s="101" t="s">
        <v>277</v>
      </c>
      <c r="B61" s="80" t="s">
        <v>198</v>
      </c>
      <c r="C61" s="71"/>
      <c r="D61" s="174">
        <v>240</v>
      </c>
      <c r="E61" s="83" t="s">
        <v>127</v>
      </c>
      <c r="F61" s="74"/>
      <c r="G61" s="79"/>
      <c r="H61" s="132">
        <f t="shared" si="3"/>
        <v>0</v>
      </c>
      <c r="I61" s="65"/>
    </row>
    <row r="62" spans="1:9" s="64" customFormat="1" x14ac:dyDescent="0.2">
      <c r="A62" s="101" t="s">
        <v>278</v>
      </c>
      <c r="B62" s="80" t="s">
        <v>199</v>
      </c>
      <c r="C62" s="71"/>
      <c r="D62" s="174">
        <v>18</v>
      </c>
      <c r="E62" s="83" t="s">
        <v>127</v>
      </c>
      <c r="F62" s="74"/>
      <c r="G62" s="79"/>
      <c r="H62" s="132">
        <f t="shared" si="3"/>
        <v>0</v>
      </c>
      <c r="I62" s="65"/>
    </row>
    <row r="63" spans="1:9" s="64" customFormat="1" x14ac:dyDescent="0.2">
      <c r="A63" s="93"/>
      <c r="B63" s="80"/>
      <c r="C63" s="71"/>
      <c r="D63" s="74"/>
      <c r="E63" s="73"/>
      <c r="F63" s="74"/>
      <c r="G63" s="79"/>
      <c r="H63" s="132" t="str">
        <f t="shared" si="3"/>
        <v/>
      </c>
      <c r="I63" s="65"/>
    </row>
    <row r="64" spans="1:9" s="59" customFormat="1" x14ac:dyDescent="0.2">
      <c r="A64" s="66" t="s">
        <v>89</v>
      </c>
      <c r="B64" s="26" t="s">
        <v>57</v>
      </c>
      <c r="C64" s="27"/>
      <c r="D64" s="92"/>
      <c r="E64" s="48"/>
      <c r="F64" s="30"/>
      <c r="G64" s="30"/>
      <c r="H64" s="126">
        <f>SUM(H55:H63)</f>
        <v>0</v>
      </c>
      <c r="I64" s="68"/>
    </row>
    <row r="65" spans="1:9" s="59" customFormat="1" x14ac:dyDescent="0.2">
      <c r="A65" s="66"/>
      <c r="B65" s="67" t="s">
        <v>386</v>
      </c>
      <c r="C65" s="27"/>
      <c r="D65" s="92"/>
      <c r="E65" s="48"/>
      <c r="F65" s="30"/>
      <c r="G65" s="30"/>
      <c r="H65" s="31"/>
      <c r="I65" s="68"/>
    </row>
    <row r="66" spans="1:9" s="64" customFormat="1" x14ac:dyDescent="0.2">
      <c r="A66" s="93"/>
      <c r="B66" s="80"/>
      <c r="C66" s="71"/>
      <c r="D66" s="74"/>
      <c r="E66" s="73"/>
      <c r="F66" s="74"/>
      <c r="G66" s="79"/>
      <c r="H66" s="75"/>
      <c r="I66" s="65"/>
    </row>
    <row r="67" spans="1:9" s="99" customFormat="1" x14ac:dyDescent="0.2">
      <c r="A67" s="93" t="s">
        <v>58</v>
      </c>
      <c r="B67" s="70" t="s">
        <v>197</v>
      </c>
      <c r="C67" s="71"/>
      <c r="D67" s="94"/>
      <c r="E67" s="95"/>
      <c r="F67" s="94"/>
      <c r="G67" s="96"/>
      <c r="H67" s="132" t="str">
        <f t="shared" ref="H67:H85" si="4">+IF(D67="","",(D67*F67+D67*G67))</f>
        <v/>
      </c>
      <c r="I67" s="98"/>
    </row>
    <row r="68" spans="1:9" s="64" customFormat="1" ht="76.5" x14ac:dyDescent="0.2">
      <c r="A68" s="78" t="s">
        <v>280</v>
      </c>
      <c r="B68" s="76" t="s">
        <v>279</v>
      </c>
      <c r="C68" s="71"/>
      <c r="D68" s="74">
        <v>2</v>
      </c>
      <c r="E68" s="73" t="s">
        <v>80</v>
      </c>
      <c r="F68" s="74"/>
      <c r="G68" s="79"/>
      <c r="H68" s="132">
        <f t="shared" si="4"/>
        <v>0</v>
      </c>
      <c r="I68" s="65"/>
    </row>
    <row r="69" spans="1:9" s="64" customFormat="1" x14ac:dyDescent="0.2">
      <c r="A69" s="93"/>
      <c r="B69" s="80"/>
      <c r="C69" s="71"/>
      <c r="D69" s="79"/>
      <c r="E69" s="73"/>
      <c r="F69" s="74"/>
      <c r="G69" s="79"/>
      <c r="H69" s="132" t="str">
        <f t="shared" si="4"/>
        <v/>
      </c>
      <c r="I69" s="65"/>
    </row>
    <row r="70" spans="1:9" s="64" customFormat="1" x14ac:dyDescent="0.2">
      <c r="A70" s="93" t="s">
        <v>60</v>
      </c>
      <c r="B70" s="70" t="s">
        <v>142</v>
      </c>
      <c r="C70" s="71"/>
      <c r="D70" s="74"/>
      <c r="E70" s="73"/>
      <c r="F70" s="74"/>
      <c r="G70" s="79"/>
      <c r="H70" s="132" t="str">
        <f t="shared" si="4"/>
        <v/>
      </c>
      <c r="I70" s="65"/>
    </row>
    <row r="71" spans="1:9" s="64" customFormat="1" ht="38.25" x14ac:dyDescent="0.2">
      <c r="A71" s="93"/>
      <c r="B71" s="80" t="s">
        <v>292</v>
      </c>
      <c r="C71" s="71"/>
      <c r="D71" s="74"/>
      <c r="E71" s="73"/>
      <c r="F71" s="74"/>
      <c r="G71" s="79"/>
      <c r="H71" s="132" t="str">
        <f t="shared" si="4"/>
        <v/>
      </c>
      <c r="I71" s="65"/>
    </row>
    <row r="72" spans="1:9" s="64" customFormat="1" ht="38.25" x14ac:dyDescent="0.2">
      <c r="A72" s="78" t="s">
        <v>91</v>
      </c>
      <c r="B72" s="80" t="s">
        <v>196</v>
      </c>
      <c r="C72" s="71"/>
      <c r="D72" s="74">
        <v>1</v>
      </c>
      <c r="E72" s="73" t="s">
        <v>18</v>
      </c>
      <c r="F72" s="74"/>
      <c r="G72" s="79"/>
      <c r="H72" s="132">
        <f t="shared" si="4"/>
        <v>0</v>
      </c>
      <c r="I72" s="65"/>
    </row>
    <row r="73" spans="1:9" s="64" customFormat="1" x14ac:dyDescent="0.2">
      <c r="A73" s="78"/>
      <c r="B73" s="80"/>
      <c r="C73" s="71"/>
      <c r="D73" s="74"/>
      <c r="E73" s="73"/>
      <c r="F73" s="74"/>
      <c r="G73" s="79"/>
      <c r="H73" s="132" t="str">
        <f t="shared" si="4"/>
        <v/>
      </c>
      <c r="I73" s="65"/>
    </row>
    <row r="74" spans="1:9" s="64" customFormat="1" x14ac:dyDescent="0.2">
      <c r="A74" s="93" t="s">
        <v>92</v>
      </c>
      <c r="B74" s="70" t="s">
        <v>194</v>
      </c>
      <c r="C74" s="71"/>
      <c r="D74" s="74"/>
      <c r="E74" s="73"/>
      <c r="F74" s="74"/>
      <c r="G74" s="79"/>
      <c r="H74" s="132" t="str">
        <f t="shared" si="4"/>
        <v/>
      </c>
      <c r="I74" s="65"/>
    </row>
    <row r="75" spans="1:9" s="64" customFormat="1" x14ac:dyDescent="0.2">
      <c r="A75" s="93"/>
      <c r="B75" s="80" t="s">
        <v>141</v>
      </c>
      <c r="C75" s="71"/>
      <c r="D75" s="74"/>
      <c r="E75" s="73"/>
      <c r="F75" s="74"/>
      <c r="G75" s="79"/>
      <c r="H75" s="132" t="str">
        <f t="shared" si="4"/>
        <v/>
      </c>
      <c r="I75" s="65"/>
    </row>
    <row r="76" spans="1:9" s="64" customFormat="1" ht="51" x14ac:dyDescent="0.2">
      <c r="A76" s="78" t="s">
        <v>282</v>
      </c>
      <c r="B76" s="77" t="s">
        <v>803</v>
      </c>
      <c r="C76" s="71"/>
      <c r="D76" s="74">
        <v>2</v>
      </c>
      <c r="E76" s="73" t="s">
        <v>256</v>
      </c>
      <c r="F76" s="74"/>
      <c r="G76" s="79"/>
      <c r="H76" s="132">
        <f t="shared" si="4"/>
        <v>0</v>
      </c>
      <c r="I76" s="65"/>
    </row>
    <row r="77" spans="1:9" s="64" customFormat="1" ht="38.25" x14ac:dyDescent="0.2">
      <c r="A77" s="78" t="s">
        <v>293</v>
      </c>
      <c r="B77" s="80" t="s">
        <v>399</v>
      </c>
      <c r="C77" s="71"/>
      <c r="D77" s="74">
        <v>1</v>
      </c>
      <c r="E77" s="73" t="s">
        <v>18</v>
      </c>
      <c r="F77" s="74"/>
      <c r="G77" s="79"/>
      <c r="H77" s="132">
        <f t="shared" si="4"/>
        <v>0</v>
      </c>
      <c r="I77" s="65"/>
    </row>
    <row r="78" spans="1:9" s="64" customFormat="1" x14ac:dyDescent="0.2">
      <c r="A78" s="93"/>
      <c r="B78" s="80"/>
      <c r="C78" s="71"/>
      <c r="D78" s="79"/>
      <c r="E78" s="73"/>
      <c r="F78" s="74"/>
      <c r="G78" s="79"/>
      <c r="H78" s="132" t="str">
        <f t="shared" si="4"/>
        <v/>
      </c>
      <c r="I78" s="65"/>
    </row>
    <row r="79" spans="1:9" s="99" customFormat="1" x14ac:dyDescent="0.2">
      <c r="A79" s="93" t="s">
        <v>93</v>
      </c>
      <c r="B79" s="70" t="s">
        <v>138</v>
      </c>
      <c r="C79" s="71"/>
      <c r="D79" s="94"/>
      <c r="E79" s="95"/>
      <c r="F79" s="94"/>
      <c r="G79" s="96"/>
      <c r="H79" s="132" t="str">
        <f t="shared" si="4"/>
        <v/>
      </c>
      <c r="I79" s="98"/>
    </row>
    <row r="80" spans="1:9" s="64" customFormat="1" ht="38.25" x14ac:dyDescent="0.2">
      <c r="A80" s="78" t="s">
        <v>283</v>
      </c>
      <c r="B80" s="76" t="s">
        <v>281</v>
      </c>
      <c r="C80" s="71"/>
      <c r="D80" s="74">
        <v>1</v>
      </c>
      <c r="E80" s="73" t="s">
        <v>50</v>
      </c>
      <c r="F80" s="74"/>
      <c r="G80" s="79"/>
      <c r="H80" s="132">
        <f t="shared" si="4"/>
        <v>0</v>
      </c>
      <c r="I80" s="65"/>
    </row>
    <row r="81" spans="1:9" s="64" customFormat="1" x14ac:dyDescent="0.2">
      <c r="A81" s="93"/>
      <c r="B81" s="80"/>
      <c r="C81" s="71"/>
      <c r="D81" s="79"/>
      <c r="E81" s="73"/>
      <c r="F81" s="74"/>
      <c r="G81" s="79"/>
      <c r="H81" s="132" t="str">
        <f t="shared" si="4"/>
        <v/>
      </c>
      <c r="I81" s="65"/>
    </row>
    <row r="82" spans="1:9" s="64" customFormat="1" x14ac:dyDescent="0.2">
      <c r="A82" s="93" t="s">
        <v>94</v>
      </c>
      <c r="B82" s="70" t="s">
        <v>311</v>
      </c>
      <c r="C82" s="71"/>
      <c r="D82" s="79"/>
      <c r="E82" s="73"/>
      <c r="F82" s="74"/>
      <c r="G82" s="79"/>
      <c r="H82" s="132" t="str">
        <f t="shared" si="4"/>
        <v/>
      </c>
      <c r="I82" s="65"/>
    </row>
    <row r="83" spans="1:9" s="64" customFormat="1" ht="25.5" x14ac:dyDescent="0.2">
      <c r="A83" s="78" t="s">
        <v>284</v>
      </c>
      <c r="B83" s="392" t="s">
        <v>804</v>
      </c>
      <c r="C83" s="71"/>
      <c r="D83" s="74">
        <v>1</v>
      </c>
      <c r="E83" s="73" t="s">
        <v>50</v>
      </c>
      <c r="F83" s="74"/>
      <c r="G83" s="79"/>
      <c r="H83" s="132">
        <f t="shared" si="4"/>
        <v>0</v>
      </c>
      <c r="I83" s="65"/>
    </row>
    <row r="84" spans="1:9" s="64" customFormat="1" x14ac:dyDescent="0.2">
      <c r="A84" s="93"/>
      <c r="B84" s="80"/>
      <c r="C84" s="71"/>
      <c r="D84" s="79"/>
      <c r="E84" s="73"/>
      <c r="F84" s="74"/>
      <c r="G84" s="79"/>
      <c r="H84" s="132" t="str">
        <f t="shared" si="4"/>
        <v/>
      </c>
      <c r="I84" s="65"/>
    </row>
    <row r="85" spans="1:9" s="64" customFormat="1" x14ac:dyDescent="0.2">
      <c r="A85" s="93"/>
      <c r="B85" s="80"/>
      <c r="C85" s="71"/>
      <c r="D85" s="74"/>
      <c r="E85" s="73"/>
      <c r="F85" s="74"/>
      <c r="G85" s="79"/>
      <c r="H85" s="132" t="str">
        <f t="shared" si="4"/>
        <v/>
      </c>
      <c r="I85" s="65"/>
    </row>
    <row r="86" spans="1:9" s="59" customFormat="1" x14ac:dyDescent="0.2">
      <c r="A86" s="66" t="s">
        <v>95</v>
      </c>
      <c r="B86" s="26" t="s">
        <v>61</v>
      </c>
      <c r="C86" s="27"/>
      <c r="D86" s="92"/>
      <c r="E86" s="48"/>
      <c r="F86" s="30"/>
      <c r="G86" s="30"/>
      <c r="H86" s="126">
        <f>SUM(H67:H85)</f>
        <v>0</v>
      </c>
      <c r="I86" s="68"/>
    </row>
    <row r="87" spans="1:9" s="59" customFormat="1" x14ac:dyDescent="0.2">
      <c r="A87" s="66"/>
      <c r="B87" s="26" t="s">
        <v>285</v>
      </c>
      <c r="C87" s="27"/>
      <c r="D87" s="92"/>
      <c r="E87" s="48"/>
      <c r="F87" s="30"/>
      <c r="G87" s="30"/>
      <c r="H87" s="31"/>
      <c r="I87" s="68"/>
    </row>
    <row r="88" spans="1:9" s="64" customFormat="1" x14ac:dyDescent="0.2">
      <c r="A88" s="93"/>
      <c r="B88" s="80"/>
      <c r="C88" s="71"/>
      <c r="D88" s="74"/>
      <c r="E88" s="73"/>
      <c r="F88" s="74"/>
      <c r="G88" s="79"/>
      <c r="H88" s="75"/>
      <c r="I88" s="65"/>
    </row>
    <row r="89" spans="1:9" s="64" customFormat="1" x14ac:dyDescent="0.2">
      <c r="A89" s="69" t="s">
        <v>62</v>
      </c>
      <c r="B89" s="70" t="s">
        <v>71</v>
      </c>
      <c r="C89" s="71"/>
      <c r="D89" s="72"/>
      <c r="E89" s="73"/>
      <c r="F89" s="74"/>
      <c r="G89" s="74"/>
      <c r="H89" s="132" t="str">
        <f t="shared" ref="H89:H98" si="5">+IF(D89="","",(D89*F89+D89*G89))</f>
        <v/>
      </c>
      <c r="I89" s="65"/>
    </row>
    <row r="90" spans="1:9" s="64" customFormat="1" ht="26.25" customHeight="1" x14ac:dyDescent="0.2">
      <c r="A90" s="69"/>
      <c r="B90" s="113" t="s">
        <v>72</v>
      </c>
      <c r="C90" s="71"/>
      <c r="D90" s="72"/>
      <c r="E90" s="73"/>
      <c r="F90" s="74"/>
      <c r="G90" s="74"/>
      <c r="H90" s="132" t="str">
        <f t="shared" si="5"/>
        <v/>
      </c>
      <c r="I90" s="65"/>
    </row>
    <row r="91" spans="1:9" s="64" customFormat="1" ht="25.5" x14ac:dyDescent="0.2">
      <c r="A91" s="69"/>
      <c r="B91" s="76" t="s">
        <v>73</v>
      </c>
      <c r="C91" s="71"/>
      <c r="D91" s="72"/>
      <c r="E91" s="73"/>
      <c r="F91" s="74"/>
      <c r="G91" s="74"/>
      <c r="H91" s="132" t="str">
        <f t="shared" si="5"/>
        <v/>
      </c>
      <c r="I91" s="65"/>
    </row>
    <row r="92" spans="1:9" s="64" customFormat="1" ht="38.25" x14ac:dyDescent="0.2">
      <c r="A92" s="69"/>
      <c r="B92" s="76" t="s">
        <v>225</v>
      </c>
      <c r="C92" s="71"/>
      <c r="D92" s="72"/>
      <c r="E92" s="73"/>
      <c r="F92" s="74"/>
      <c r="G92" s="74"/>
      <c r="H92" s="132" t="str">
        <f t="shared" si="5"/>
        <v/>
      </c>
      <c r="I92" s="65"/>
    </row>
    <row r="93" spans="1:9" s="64" customFormat="1" ht="25.5" x14ac:dyDescent="0.2">
      <c r="A93" s="69"/>
      <c r="B93" s="76" t="s">
        <v>226</v>
      </c>
      <c r="C93" s="71"/>
      <c r="D93" s="72"/>
      <c r="E93" s="73"/>
      <c r="F93" s="74"/>
      <c r="G93" s="74"/>
      <c r="H93" s="132" t="str">
        <f t="shared" si="5"/>
        <v/>
      </c>
      <c r="I93" s="65"/>
    </row>
    <row r="94" spans="1:9" s="64" customFormat="1" x14ac:dyDescent="0.2">
      <c r="A94" s="69"/>
      <c r="B94" s="80"/>
      <c r="C94" s="71"/>
      <c r="D94" s="72"/>
      <c r="E94" s="73"/>
      <c r="F94" s="74"/>
      <c r="G94" s="74"/>
      <c r="H94" s="132" t="str">
        <f t="shared" si="5"/>
        <v/>
      </c>
      <c r="I94" s="65"/>
    </row>
    <row r="95" spans="1:9" s="64" customFormat="1" x14ac:dyDescent="0.2">
      <c r="A95" s="69" t="s">
        <v>63</v>
      </c>
      <c r="B95" s="70" t="s">
        <v>223</v>
      </c>
      <c r="C95" s="71"/>
      <c r="D95" s="72"/>
      <c r="E95" s="73"/>
      <c r="F95" s="74"/>
      <c r="G95" s="74"/>
      <c r="H95" s="132" t="str">
        <f t="shared" si="5"/>
        <v/>
      </c>
      <c r="I95" s="65"/>
    </row>
    <row r="96" spans="1:9" s="64" customFormat="1" x14ac:dyDescent="0.2">
      <c r="A96" s="78" t="s">
        <v>96</v>
      </c>
      <c r="B96" s="114" t="s">
        <v>312</v>
      </c>
      <c r="C96" s="71"/>
      <c r="D96" s="79">
        <v>226</v>
      </c>
      <c r="E96" s="73" t="s">
        <v>85</v>
      </c>
      <c r="F96" s="74"/>
      <c r="G96" s="74"/>
      <c r="H96" s="132">
        <f t="shared" si="5"/>
        <v>0</v>
      </c>
      <c r="I96" s="65"/>
    </row>
    <row r="97" spans="1:9" s="64" customFormat="1" x14ac:dyDescent="0.2">
      <c r="A97" s="78" t="s">
        <v>97</v>
      </c>
      <c r="B97" s="114" t="s">
        <v>313</v>
      </c>
      <c r="C97" s="71"/>
      <c r="D97" s="79">
        <v>168</v>
      </c>
      <c r="E97" s="73" t="s">
        <v>85</v>
      </c>
      <c r="F97" s="74"/>
      <c r="G97" s="74"/>
      <c r="H97" s="132">
        <f t="shared" si="5"/>
        <v>0</v>
      </c>
      <c r="I97" s="65"/>
    </row>
    <row r="98" spans="1:9" s="64" customFormat="1" x14ac:dyDescent="0.2">
      <c r="A98" s="93"/>
      <c r="B98" s="80"/>
      <c r="C98" s="71"/>
      <c r="D98" s="74"/>
      <c r="E98" s="73"/>
      <c r="F98" s="74"/>
      <c r="G98" s="79"/>
      <c r="H98" s="132" t="str">
        <f t="shared" si="5"/>
        <v/>
      </c>
      <c r="I98" s="65"/>
    </row>
    <row r="99" spans="1:9" s="59" customFormat="1" x14ac:dyDescent="0.2">
      <c r="A99" s="66" t="s">
        <v>98</v>
      </c>
      <c r="B99" s="26" t="s">
        <v>64</v>
      </c>
      <c r="C99" s="27"/>
      <c r="D99" s="92"/>
      <c r="E99" s="48"/>
      <c r="F99" s="30"/>
      <c r="G99" s="30"/>
      <c r="H99" s="126">
        <f>SUM(H88:H98)</f>
        <v>0</v>
      </c>
      <c r="I99" s="68"/>
    </row>
    <row r="100" spans="1:9" s="59" customFormat="1" x14ac:dyDescent="0.2">
      <c r="A100" s="66"/>
      <c r="B100" s="26" t="s">
        <v>387</v>
      </c>
      <c r="C100" s="27"/>
      <c r="D100" s="92"/>
      <c r="E100" s="48"/>
      <c r="F100" s="30"/>
      <c r="G100" s="30"/>
      <c r="H100" s="31"/>
      <c r="I100" s="68"/>
    </row>
    <row r="101" spans="1:9" s="64" customFormat="1" x14ac:dyDescent="0.2">
      <c r="A101" s="93"/>
      <c r="B101" s="80"/>
      <c r="C101" s="71"/>
      <c r="D101" s="74"/>
      <c r="E101" s="73"/>
      <c r="F101" s="74"/>
      <c r="G101" s="79"/>
      <c r="H101" s="75"/>
      <c r="I101" s="65"/>
    </row>
    <row r="102" spans="1:9" s="64" customFormat="1" x14ac:dyDescent="0.2">
      <c r="A102" s="93" t="s">
        <v>65</v>
      </c>
      <c r="B102" s="70" t="s">
        <v>195</v>
      </c>
      <c r="C102" s="71"/>
      <c r="D102" s="74"/>
      <c r="E102" s="73"/>
      <c r="F102" s="74"/>
      <c r="G102" s="79"/>
      <c r="H102" s="75"/>
      <c r="I102" s="65"/>
    </row>
    <row r="103" spans="1:9" s="64" customFormat="1" ht="63.75" x14ac:dyDescent="0.2">
      <c r="A103" s="78" t="s">
        <v>286</v>
      </c>
      <c r="B103" s="77" t="s">
        <v>805</v>
      </c>
      <c r="C103" s="71"/>
      <c r="D103" s="74">
        <v>2</v>
      </c>
      <c r="E103" s="73" t="s">
        <v>80</v>
      </c>
      <c r="F103" s="74"/>
      <c r="G103" s="79"/>
      <c r="H103" s="132">
        <f t="shared" ref="H103:H110" si="6">+IF(D103="","",(D103*F103+D103*G103))</f>
        <v>0</v>
      </c>
      <c r="I103" s="65"/>
    </row>
    <row r="104" spans="1:9" s="64" customFormat="1" x14ac:dyDescent="0.2">
      <c r="A104" s="78"/>
      <c r="B104" s="80"/>
      <c r="C104" s="71"/>
      <c r="D104" s="74"/>
      <c r="E104" s="73"/>
      <c r="F104" s="74"/>
      <c r="G104" s="79"/>
      <c r="H104" s="132" t="str">
        <f t="shared" si="6"/>
        <v/>
      </c>
      <c r="I104" s="65"/>
    </row>
    <row r="105" spans="1:9" s="64" customFormat="1" x14ac:dyDescent="0.2">
      <c r="A105" s="78"/>
      <c r="B105" s="80"/>
      <c r="C105" s="71"/>
      <c r="D105" s="74"/>
      <c r="E105" s="73"/>
      <c r="F105" s="74"/>
      <c r="G105" s="79"/>
      <c r="H105" s="132" t="str">
        <f t="shared" si="6"/>
        <v/>
      </c>
      <c r="I105" s="65"/>
    </row>
    <row r="106" spans="1:9" s="64" customFormat="1" x14ac:dyDescent="0.2">
      <c r="A106" s="93" t="s">
        <v>67</v>
      </c>
      <c r="B106" s="70" t="s">
        <v>288</v>
      </c>
      <c r="C106" s="71"/>
      <c r="D106" s="74"/>
      <c r="E106" s="73"/>
      <c r="F106" s="74"/>
      <c r="G106" s="79"/>
      <c r="H106" s="132" t="str">
        <f t="shared" si="6"/>
        <v/>
      </c>
      <c r="I106" s="65"/>
    </row>
    <row r="107" spans="1:9" s="64" customFormat="1" ht="38.25" x14ac:dyDescent="0.2">
      <c r="A107" s="78" t="s">
        <v>287</v>
      </c>
      <c r="B107" s="80" t="s">
        <v>331</v>
      </c>
      <c r="C107" s="71"/>
      <c r="D107" s="74">
        <v>1</v>
      </c>
      <c r="E107" s="73" t="s">
        <v>18</v>
      </c>
      <c r="F107" s="74"/>
      <c r="G107" s="79"/>
      <c r="H107" s="132">
        <f t="shared" si="6"/>
        <v>0</v>
      </c>
      <c r="I107" s="65"/>
    </row>
    <row r="108" spans="1:9" s="64" customFormat="1" x14ac:dyDescent="0.2">
      <c r="A108" s="78"/>
      <c r="B108" s="80"/>
      <c r="C108" s="71"/>
      <c r="D108" s="74"/>
      <c r="E108" s="73"/>
      <c r="F108" s="74"/>
      <c r="G108" s="79"/>
      <c r="H108" s="132" t="str">
        <f t="shared" si="6"/>
        <v/>
      </c>
      <c r="I108" s="65"/>
    </row>
    <row r="109" spans="1:9" s="99" customFormat="1" x14ac:dyDescent="0.2">
      <c r="A109" s="93" t="s">
        <v>229</v>
      </c>
      <c r="B109" s="70" t="s">
        <v>136</v>
      </c>
      <c r="C109" s="71"/>
      <c r="D109" s="94"/>
      <c r="E109" s="95"/>
      <c r="F109" s="94"/>
      <c r="G109" s="96"/>
      <c r="H109" s="132" t="str">
        <f t="shared" si="6"/>
        <v/>
      </c>
      <c r="I109" s="98"/>
    </row>
    <row r="110" spans="1:9" s="64" customFormat="1" ht="25.5" x14ac:dyDescent="0.2">
      <c r="A110" s="78" t="s">
        <v>230</v>
      </c>
      <c r="B110" s="76" t="s">
        <v>294</v>
      </c>
      <c r="C110" s="71"/>
      <c r="D110" s="74">
        <v>1</v>
      </c>
      <c r="E110" s="73" t="s">
        <v>50</v>
      </c>
      <c r="F110" s="74"/>
      <c r="G110" s="79"/>
      <c r="H110" s="132">
        <f t="shared" si="6"/>
        <v>0</v>
      </c>
      <c r="I110" s="65"/>
    </row>
    <row r="111" spans="1:9" s="64" customFormat="1" x14ac:dyDescent="0.2">
      <c r="A111" s="93"/>
      <c r="B111" s="80"/>
      <c r="C111" s="71"/>
      <c r="D111" s="74"/>
      <c r="E111" s="73"/>
      <c r="F111" s="74"/>
      <c r="G111" s="79"/>
      <c r="H111" s="75"/>
      <c r="I111" s="65"/>
    </row>
    <row r="112" spans="1:9" s="59" customFormat="1" x14ac:dyDescent="0.2">
      <c r="A112" s="66" t="s">
        <v>229</v>
      </c>
      <c r="B112" s="26" t="s">
        <v>69</v>
      </c>
      <c r="C112" s="27"/>
      <c r="D112" s="92"/>
      <c r="E112" s="48"/>
      <c r="F112" s="30"/>
      <c r="G112" s="30"/>
      <c r="H112" s="126">
        <f>SUM(H102:H111)</f>
        <v>0</v>
      </c>
      <c r="I112" s="68"/>
    </row>
    <row r="113" spans="1:9" s="59" customFormat="1" x14ac:dyDescent="0.2">
      <c r="A113" s="66"/>
      <c r="B113" s="26" t="s">
        <v>289</v>
      </c>
      <c r="C113" s="27"/>
      <c r="D113" s="92"/>
      <c r="E113" s="48"/>
      <c r="F113" s="30"/>
      <c r="G113" s="30"/>
      <c r="H113" s="31"/>
      <c r="I113" s="68"/>
    </row>
    <row r="114" spans="1:9" s="64" customFormat="1" x14ac:dyDescent="0.2">
      <c r="A114" s="93"/>
      <c r="B114" s="80"/>
      <c r="C114" s="71"/>
      <c r="D114" s="74"/>
      <c r="E114" s="73"/>
      <c r="F114" s="74"/>
      <c r="G114" s="79"/>
      <c r="H114" s="75"/>
      <c r="I114" s="65"/>
    </row>
    <row r="115" spans="1:9" s="99" customFormat="1" x14ac:dyDescent="0.2">
      <c r="A115" s="69" t="s">
        <v>100</v>
      </c>
      <c r="B115" s="70" t="s">
        <v>122</v>
      </c>
      <c r="C115" s="71"/>
      <c r="D115" s="94"/>
      <c r="E115" s="95"/>
      <c r="F115" s="94"/>
      <c r="G115" s="96"/>
      <c r="H115" s="132" t="str">
        <f t="shared" ref="H115:H135" si="7">+IF(D115="","",(D115*F115+D115*G115))</f>
        <v/>
      </c>
      <c r="I115" s="98"/>
    </row>
    <row r="116" spans="1:9" s="64" customFormat="1" ht="25.5" x14ac:dyDescent="0.2">
      <c r="A116" s="69"/>
      <c r="B116" s="76" t="s">
        <v>99</v>
      </c>
      <c r="C116" s="71"/>
      <c r="D116" s="79"/>
      <c r="E116" s="73"/>
      <c r="F116" s="74"/>
      <c r="G116" s="79"/>
      <c r="H116" s="132" t="str">
        <f t="shared" si="7"/>
        <v/>
      </c>
      <c r="I116" s="65"/>
    </row>
    <row r="117" spans="1:9" s="64" customFormat="1" ht="25.5" x14ac:dyDescent="0.2">
      <c r="A117" s="69"/>
      <c r="B117" s="76" t="s">
        <v>789</v>
      </c>
      <c r="C117" s="71"/>
      <c r="D117" s="72"/>
      <c r="E117" s="73"/>
      <c r="F117" s="74"/>
      <c r="G117" s="79"/>
      <c r="H117" s="132" t="str">
        <f t="shared" si="7"/>
        <v/>
      </c>
      <c r="I117" s="65"/>
    </row>
    <row r="118" spans="1:9" s="64" customFormat="1" x14ac:dyDescent="0.2">
      <c r="A118" s="78"/>
      <c r="B118" s="80"/>
      <c r="C118" s="84"/>
      <c r="D118" s="72"/>
      <c r="E118" s="73"/>
      <c r="F118" s="74"/>
      <c r="G118" s="79"/>
      <c r="H118" s="132" t="str">
        <f t="shared" si="7"/>
        <v/>
      </c>
      <c r="I118" s="65"/>
    </row>
    <row r="119" spans="1:9" s="64" customFormat="1" x14ac:dyDescent="0.2">
      <c r="A119" s="69" t="s">
        <v>106</v>
      </c>
      <c r="B119" s="70" t="s">
        <v>295</v>
      </c>
      <c r="C119" s="84"/>
      <c r="D119" s="72"/>
      <c r="E119" s="73"/>
      <c r="F119" s="74"/>
      <c r="G119" s="79"/>
      <c r="H119" s="132" t="str">
        <f t="shared" si="7"/>
        <v/>
      </c>
      <c r="I119" s="65"/>
    </row>
    <row r="120" spans="1:9" s="64" customFormat="1" ht="25.5" x14ac:dyDescent="0.2">
      <c r="A120" s="78" t="s">
        <v>139</v>
      </c>
      <c r="B120" s="76" t="s">
        <v>314</v>
      </c>
      <c r="C120" s="71"/>
      <c r="D120" s="74"/>
      <c r="E120" s="73"/>
      <c r="F120" s="74"/>
      <c r="G120" s="79"/>
      <c r="H120" s="132" t="str">
        <f t="shared" si="7"/>
        <v/>
      </c>
      <c r="I120" s="65"/>
    </row>
    <row r="121" spans="1:9" s="64" customFormat="1" ht="15" customHeight="1" x14ac:dyDescent="0.2">
      <c r="A121" s="78"/>
      <c r="B121" s="102" t="s">
        <v>806</v>
      </c>
      <c r="C121" s="71"/>
      <c r="D121" s="74">
        <v>2</v>
      </c>
      <c r="E121" s="73" t="s">
        <v>80</v>
      </c>
      <c r="F121" s="74"/>
      <c r="G121" s="79"/>
      <c r="H121" s="132">
        <f t="shared" si="7"/>
        <v>0</v>
      </c>
      <c r="I121" s="65"/>
    </row>
    <row r="122" spans="1:9" s="64" customFormat="1" x14ac:dyDescent="0.2">
      <c r="A122" s="78"/>
      <c r="B122" s="102"/>
      <c r="C122" s="71"/>
      <c r="D122" s="74"/>
      <c r="E122" s="73"/>
      <c r="F122" s="74"/>
      <c r="G122" s="79"/>
      <c r="H122" s="132" t="str">
        <f t="shared" si="7"/>
        <v/>
      </c>
      <c r="I122" s="65"/>
    </row>
    <row r="123" spans="1:9" s="99" customFormat="1" x14ac:dyDescent="0.2">
      <c r="A123" s="93" t="s">
        <v>108</v>
      </c>
      <c r="B123" s="70" t="s">
        <v>135</v>
      </c>
      <c r="C123" s="71"/>
      <c r="D123" s="94"/>
      <c r="E123" s="95"/>
      <c r="F123" s="94"/>
      <c r="G123" s="96"/>
      <c r="H123" s="132" t="str">
        <f t="shared" si="7"/>
        <v/>
      </c>
      <c r="I123" s="98"/>
    </row>
    <row r="124" spans="1:9" s="64" customFormat="1" x14ac:dyDescent="0.2">
      <c r="A124" s="78" t="s">
        <v>251</v>
      </c>
      <c r="B124" s="76" t="s">
        <v>290</v>
      </c>
      <c r="C124" s="71"/>
      <c r="D124" s="74"/>
      <c r="E124" s="73"/>
      <c r="F124" s="74"/>
      <c r="G124" s="79"/>
      <c r="H124" s="132" t="str">
        <f t="shared" si="7"/>
        <v/>
      </c>
      <c r="I124" s="65"/>
    </row>
    <row r="125" spans="1:9" s="64" customFormat="1" x14ac:dyDescent="0.2">
      <c r="A125" s="78"/>
      <c r="B125" s="77" t="s">
        <v>807</v>
      </c>
      <c r="C125" s="71"/>
      <c r="D125" s="74">
        <v>2</v>
      </c>
      <c r="E125" s="73" t="s">
        <v>80</v>
      </c>
      <c r="F125" s="74"/>
      <c r="G125" s="79"/>
      <c r="H125" s="132">
        <f t="shared" si="7"/>
        <v>0</v>
      </c>
      <c r="I125" s="65"/>
    </row>
    <row r="126" spans="1:9" s="64" customFormat="1" x14ac:dyDescent="0.2">
      <c r="A126" s="78"/>
      <c r="B126" s="80"/>
      <c r="C126" s="71"/>
      <c r="D126" s="74"/>
      <c r="E126" s="73"/>
      <c r="F126" s="74"/>
      <c r="G126" s="79"/>
      <c r="H126" s="132" t="str">
        <f t="shared" si="7"/>
        <v/>
      </c>
      <c r="I126" s="65"/>
    </row>
    <row r="127" spans="1:9" s="99" customFormat="1" x14ac:dyDescent="0.2">
      <c r="A127" s="93" t="s">
        <v>108</v>
      </c>
      <c r="B127" s="70" t="s">
        <v>291</v>
      </c>
      <c r="C127" s="71"/>
      <c r="D127" s="94"/>
      <c r="E127" s="95"/>
      <c r="F127" s="94"/>
      <c r="G127" s="96"/>
      <c r="H127" s="132" t="str">
        <f t="shared" si="7"/>
        <v/>
      </c>
      <c r="I127" s="98"/>
    </row>
    <row r="128" spans="1:9" s="64" customFormat="1" x14ac:dyDescent="0.2">
      <c r="A128" s="78" t="s">
        <v>251</v>
      </c>
      <c r="B128" s="76" t="s">
        <v>296</v>
      </c>
      <c r="C128" s="71"/>
      <c r="D128" s="74"/>
      <c r="E128" s="73"/>
      <c r="F128" s="74"/>
      <c r="G128" s="79"/>
      <c r="H128" s="132" t="str">
        <f t="shared" si="7"/>
        <v/>
      </c>
      <c r="I128" s="65"/>
    </row>
    <row r="129" spans="1:9" s="64" customFormat="1" x14ac:dyDescent="0.2">
      <c r="A129" s="78"/>
      <c r="B129" s="77" t="s">
        <v>808</v>
      </c>
      <c r="C129" s="71"/>
      <c r="D129" s="74">
        <v>2</v>
      </c>
      <c r="E129" s="73" t="s">
        <v>80</v>
      </c>
      <c r="F129" s="74"/>
      <c r="G129" s="79"/>
      <c r="H129" s="132">
        <f t="shared" si="7"/>
        <v>0</v>
      </c>
      <c r="I129" s="65"/>
    </row>
    <row r="130" spans="1:9" s="64" customFormat="1" x14ac:dyDescent="0.2">
      <c r="A130" s="78"/>
      <c r="B130" s="80"/>
      <c r="C130" s="71"/>
      <c r="D130" s="74"/>
      <c r="E130" s="73"/>
      <c r="F130" s="74"/>
      <c r="G130" s="79"/>
      <c r="H130" s="132" t="str">
        <f t="shared" si="7"/>
        <v/>
      </c>
      <c r="I130" s="65"/>
    </row>
    <row r="131" spans="1:9" s="99" customFormat="1" x14ac:dyDescent="0.2">
      <c r="A131" s="93" t="s">
        <v>109</v>
      </c>
      <c r="B131" s="70" t="s">
        <v>137</v>
      </c>
      <c r="C131" s="71"/>
      <c r="D131" s="94"/>
      <c r="E131" s="95"/>
      <c r="F131" s="94"/>
      <c r="G131" s="96"/>
      <c r="H131" s="132" t="str">
        <f t="shared" si="7"/>
        <v/>
      </c>
      <c r="I131" s="98"/>
    </row>
    <row r="132" spans="1:9" s="64" customFormat="1" x14ac:dyDescent="0.2">
      <c r="A132" s="78" t="s">
        <v>140</v>
      </c>
      <c r="B132" s="76" t="s">
        <v>296</v>
      </c>
      <c r="C132" s="71"/>
      <c r="D132" s="74"/>
      <c r="E132" s="73"/>
      <c r="F132" s="74"/>
      <c r="G132" s="79"/>
      <c r="H132" s="132" t="str">
        <f t="shared" si="7"/>
        <v/>
      </c>
      <c r="I132" s="65"/>
    </row>
    <row r="133" spans="1:9" s="64" customFormat="1" x14ac:dyDescent="0.2">
      <c r="A133" s="78"/>
      <c r="B133" s="77" t="s">
        <v>809</v>
      </c>
      <c r="C133" s="71"/>
      <c r="D133" s="74">
        <v>2</v>
      </c>
      <c r="E133" s="73" t="s">
        <v>80</v>
      </c>
      <c r="F133" s="74"/>
      <c r="G133" s="79"/>
      <c r="H133" s="132">
        <f t="shared" si="7"/>
        <v>0</v>
      </c>
      <c r="I133" s="65"/>
    </row>
    <row r="134" spans="1:9" s="64" customFormat="1" x14ac:dyDescent="0.2">
      <c r="A134" s="78"/>
      <c r="B134" s="77"/>
      <c r="C134" s="71"/>
      <c r="D134" s="74"/>
      <c r="E134" s="73"/>
      <c r="F134" s="74"/>
      <c r="G134" s="79"/>
      <c r="H134" s="132" t="str">
        <f t="shared" si="7"/>
        <v/>
      </c>
      <c r="I134" s="65"/>
    </row>
    <row r="135" spans="1:9" s="64" customFormat="1" ht="9.75" customHeight="1" x14ac:dyDescent="0.2">
      <c r="A135" s="93"/>
      <c r="B135" s="80"/>
      <c r="C135" s="71"/>
      <c r="D135" s="74"/>
      <c r="E135" s="73"/>
      <c r="F135" s="74"/>
      <c r="G135" s="79"/>
      <c r="H135" s="132" t="str">
        <f t="shared" si="7"/>
        <v/>
      </c>
      <c r="I135" s="65"/>
    </row>
    <row r="136" spans="1:9" s="59" customFormat="1" x14ac:dyDescent="0.2">
      <c r="A136" s="66" t="s">
        <v>110</v>
      </c>
      <c r="B136" s="26" t="s">
        <v>111</v>
      </c>
      <c r="C136" s="27"/>
      <c r="D136" s="92"/>
      <c r="E136" s="48"/>
      <c r="F136" s="30"/>
      <c r="G136" s="30"/>
      <c r="H136" s="126">
        <f>SUM(H114:H135)</f>
        <v>0</v>
      </c>
      <c r="I136" s="68"/>
    </row>
    <row r="137" spans="1:9" s="59" customFormat="1" x14ac:dyDescent="0.2">
      <c r="A137" s="66"/>
      <c r="B137" s="26" t="s">
        <v>301</v>
      </c>
      <c r="C137" s="27"/>
      <c r="D137" s="47"/>
      <c r="E137" s="48"/>
      <c r="F137" s="30"/>
      <c r="G137" s="30"/>
      <c r="H137" s="31"/>
      <c r="I137" s="68"/>
    </row>
    <row r="138" spans="1:9" s="64" customFormat="1" x14ac:dyDescent="0.2">
      <c r="A138" s="69"/>
      <c r="B138" s="70"/>
      <c r="C138" s="71"/>
      <c r="D138" s="72"/>
      <c r="E138" s="73"/>
      <c r="F138" s="74"/>
      <c r="G138" s="74"/>
      <c r="H138" s="75"/>
      <c r="I138" s="65"/>
    </row>
    <row r="139" spans="1:9" s="64" customFormat="1" x14ac:dyDescent="0.2">
      <c r="A139" s="69" t="s">
        <v>112</v>
      </c>
      <c r="B139" s="70" t="s">
        <v>71</v>
      </c>
      <c r="C139" s="71"/>
      <c r="D139" s="72"/>
      <c r="E139" s="73"/>
      <c r="F139" s="74"/>
      <c r="G139" s="74"/>
      <c r="H139" s="132" t="str">
        <f t="shared" ref="H139:H156" si="8">+IF(D139="","",(D139*F139+D139*G139))</f>
        <v/>
      </c>
      <c r="I139" s="65"/>
    </row>
    <row r="140" spans="1:9" s="64" customFormat="1" ht="63.75" x14ac:dyDescent="0.2">
      <c r="A140" s="69"/>
      <c r="B140" s="76" t="s">
        <v>86</v>
      </c>
      <c r="C140" s="71"/>
      <c r="D140" s="72"/>
      <c r="E140" s="73"/>
      <c r="F140" s="74"/>
      <c r="G140" s="74"/>
      <c r="H140" s="132" t="str">
        <f t="shared" si="8"/>
        <v/>
      </c>
      <c r="I140" s="65"/>
    </row>
    <row r="141" spans="1:9" s="64" customFormat="1" ht="25.5" x14ac:dyDescent="0.2">
      <c r="A141" s="69"/>
      <c r="B141" s="76" t="s">
        <v>87</v>
      </c>
      <c r="C141" s="71"/>
      <c r="D141" s="72"/>
      <c r="E141" s="73"/>
      <c r="F141" s="74"/>
      <c r="G141" s="74"/>
      <c r="H141" s="132" t="str">
        <f t="shared" si="8"/>
        <v/>
      </c>
      <c r="I141" s="65"/>
    </row>
    <row r="142" spans="1:9" s="64" customFormat="1" x14ac:dyDescent="0.2">
      <c r="A142" s="69"/>
      <c r="B142" s="76"/>
      <c r="C142" s="71"/>
      <c r="D142" s="72"/>
      <c r="E142" s="73"/>
      <c r="F142" s="74"/>
      <c r="G142" s="74"/>
      <c r="H142" s="132" t="str">
        <f t="shared" si="8"/>
        <v/>
      </c>
      <c r="I142" s="65"/>
    </row>
    <row r="143" spans="1:9" s="64" customFormat="1" ht="38.25" x14ac:dyDescent="0.2">
      <c r="A143" s="69" t="s">
        <v>114</v>
      </c>
      <c r="B143" s="76" t="s">
        <v>778</v>
      </c>
      <c r="C143" s="71"/>
      <c r="D143" s="82">
        <v>1</v>
      </c>
      <c r="E143" s="83" t="s">
        <v>18</v>
      </c>
      <c r="F143" s="74"/>
      <c r="G143" s="74"/>
      <c r="H143" s="132">
        <f t="shared" si="8"/>
        <v>0</v>
      </c>
      <c r="I143" s="65"/>
    </row>
    <row r="144" spans="1:9" s="64" customFormat="1" x14ac:dyDescent="0.2">
      <c r="A144" s="69"/>
      <c r="B144" s="70"/>
      <c r="C144" s="71"/>
      <c r="D144" s="72"/>
      <c r="E144" s="73"/>
      <c r="F144" s="74"/>
      <c r="G144" s="74"/>
      <c r="H144" s="132" t="str">
        <f t="shared" si="8"/>
        <v/>
      </c>
      <c r="I144" s="65"/>
    </row>
    <row r="145" spans="1:9" s="64" customFormat="1" ht="25.5" x14ac:dyDescent="0.2">
      <c r="A145" s="69" t="s">
        <v>115</v>
      </c>
      <c r="B145" s="70" t="s">
        <v>297</v>
      </c>
      <c r="C145" s="71"/>
      <c r="D145" s="82"/>
      <c r="E145" s="83"/>
      <c r="F145" s="74"/>
      <c r="G145" s="74"/>
      <c r="H145" s="132" t="str">
        <f t="shared" si="8"/>
        <v/>
      </c>
      <c r="I145" s="65"/>
    </row>
    <row r="146" spans="1:9" s="64" customFormat="1" x14ac:dyDescent="0.2">
      <c r="A146" s="78" t="s">
        <v>302</v>
      </c>
      <c r="B146" s="115" t="s">
        <v>298</v>
      </c>
      <c r="C146" s="71"/>
      <c r="D146" s="82">
        <v>360</v>
      </c>
      <c r="E146" s="83" t="s">
        <v>85</v>
      </c>
      <c r="F146" s="74"/>
      <c r="G146" s="74"/>
      <c r="H146" s="132">
        <f t="shared" si="8"/>
        <v>0</v>
      </c>
      <c r="I146" s="65"/>
    </row>
    <row r="147" spans="1:9" s="64" customFormat="1" x14ac:dyDescent="0.2">
      <c r="A147" s="78"/>
      <c r="B147" s="76"/>
      <c r="C147" s="71"/>
      <c r="D147" s="82"/>
      <c r="E147" s="83"/>
      <c r="F147" s="74"/>
      <c r="G147" s="74"/>
      <c r="H147" s="132" t="str">
        <f t="shared" si="8"/>
        <v/>
      </c>
      <c r="I147" s="65"/>
    </row>
    <row r="148" spans="1:9" s="64" customFormat="1" ht="25.5" x14ac:dyDescent="0.2">
      <c r="A148" s="69" t="s">
        <v>116</v>
      </c>
      <c r="B148" s="70" t="s">
        <v>228</v>
      </c>
      <c r="C148" s="71"/>
      <c r="D148" s="82"/>
      <c r="E148" s="83"/>
      <c r="F148" s="74"/>
      <c r="G148" s="74"/>
      <c r="H148" s="132" t="str">
        <f t="shared" si="8"/>
        <v/>
      </c>
      <c r="I148" s="65"/>
    </row>
    <row r="149" spans="1:9" s="64" customFormat="1" x14ac:dyDescent="0.2">
      <c r="A149" s="78" t="s">
        <v>304</v>
      </c>
      <c r="B149" s="76" t="s">
        <v>299</v>
      </c>
      <c r="C149" s="71"/>
      <c r="D149" s="82">
        <v>1</v>
      </c>
      <c r="E149" s="83" t="s">
        <v>18</v>
      </c>
      <c r="F149" s="74"/>
      <c r="G149" s="74"/>
      <c r="H149" s="132">
        <f t="shared" si="8"/>
        <v>0</v>
      </c>
      <c r="I149" s="65"/>
    </row>
    <row r="150" spans="1:9" s="64" customFormat="1" x14ac:dyDescent="0.2">
      <c r="A150" s="78" t="s">
        <v>305</v>
      </c>
      <c r="B150" s="80" t="s">
        <v>300</v>
      </c>
      <c r="C150" s="71"/>
      <c r="D150" s="82">
        <v>1</v>
      </c>
      <c r="E150" s="83" t="s">
        <v>18</v>
      </c>
      <c r="F150" s="74"/>
      <c r="G150" s="74"/>
      <c r="H150" s="132">
        <f t="shared" si="8"/>
        <v>0</v>
      </c>
      <c r="I150" s="65"/>
    </row>
    <row r="151" spans="1:9" s="64" customFormat="1" x14ac:dyDescent="0.2">
      <c r="A151" s="69"/>
      <c r="B151" s="76"/>
      <c r="C151" s="71"/>
      <c r="D151" s="82"/>
      <c r="E151" s="83"/>
      <c r="F151" s="74"/>
      <c r="G151" s="74"/>
      <c r="H151" s="132" t="str">
        <f t="shared" si="8"/>
        <v/>
      </c>
      <c r="I151" s="65"/>
    </row>
    <row r="152" spans="1:9" s="64" customFormat="1" x14ac:dyDescent="0.2">
      <c r="A152" s="69" t="s">
        <v>306</v>
      </c>
      <c r="B152" s="70" t="s">
        <v>82</v>
      </c>
      <c r="C152" s="71"/>
      <c r="D152" s="79"/>
      <c r="E152" s="73"/>
      <c r="F152" s="74"/>
      <c r="G152" s="74"/>
      <c r="H152" s="132" t="str">
        <f t="shared" si="8"/>
        <v/>
      </c>
      <c r="I152" s="65"/>
    </row>
    <row r="153" spans="1:9" s="64" customFormat="1" ht="38.25" x14ac:dyDescent="0.2">
      <c r="A153" s="78" t="s">
        <v>307</v>
      </c>
      <c r="B153" s="76" t="s">
        <v>303</v>
      </c>
      <c r="C153" s="71"/>
      <c r="D153" s="79">
        <v>1</v>
      </c>
      <c r="E153" s="73" t="s">
        <v>18</v>
      </c>
      <c r="F153" s="74"/>
      <c r="G153" s="74"/>
      <c r="H153" s="132">
        <f t="shared" si="8"/>
        <v>0</v>
      </c>
      <c r="I153" s="65"/>
    </row>
    <row r="154" spans="1:9" s="64" customFormat="1" x14ac:dyDescent="0.2">
      <c r="A154" s="78"/>
      <c r="B154" s="76"/>
      <c r="C154" s="71"/>
      <c r="D154" s="79"/>
      <c r="E154" s="73"/>
      <c r="F154" s="74"/>
      <c r="G154" s="74"/>
      <c r="H154" s="132" t="str">
        <f t="shared" si="8"/>
        <v/>
      </c>
      <c r="I154" s="65"/>
    </row>
    <row r="155" spans="1:9" s="64" customFormat="1" x14ac:dyDescent="0.2">
      <c r="A155" s="69" t="s">
        <v>308</v>
      </c>
      <c r="B155" s="70" t="s">
        <v>90</v>
      </c>
      <c r="C155" s="71"/>
      <c r="D155" s="82">
        <v>1</v>
      </c>
      <c r="E155" s="83" t="s">
        <v>18</v>
      </c>
      <c r="F155" s="74"/>
      <c r="G155" s="74"/>
      <c r="H155" s="132">
        <f t="shared" si="8"/>
        <v>0</v>
      </c>
      <c r="I155" s="65"/>
    </row>
    <row r="156" spans="1:9" s="64" customFormat="1" x14ac:dyDescent="0.2">
      <c r="A156" s="93"/>
      <c r="B156" s="80"/>
      <c r="C156" s="71"/>
      <c r="D156" s="72"/>
      <c r="E156" s="73"/>
      <c r="F156" s="74"/>
      <c r="G156" s="79"/>
      <c r="H156" s="132" t="str">
        <f t="shared" si="8"/>
        <v/>
      </c>
      <c r="I156" s="65"/>
    </row>
    <row r="157" spans="1:9" s="59" customFormat="1" x14ac:dyDescent="0.2">
      <c r="A157" s="66" t="s">
        <v>309</v>
      </c>
      <c r="B157" s="26" t="s">
        <v>117</v>
      </c>
      <c r="C157" s="27"/>
      <c r="D157" s="47"/>
      <c r="E157" s="48"/>
      <c r="F157" s="30"/>
      <c r="G157" s="30"/>
      <c r="H157" s="126">
        <f>SUM(H138:H156)</f>
        <v>0</v>
      </c>
      <c r="I157" s="68"/>
    </row>
    <row r="158" spans="1:9" s="59" customFormat="1" x14ac:dyDescent="0.2">
      <c r="A158" s="66"/>
      <c r="B158" s="26" t="s">
        <v>310</v>
      </c>
      <c r="C158" s="27"/>
      <c r="D158" s="47"/>
      <c r="E158" s="48"/>
      <c r="F158" s="30"/>
      <c r="G158" s="30"/>
      <c r="H158" s="31"/>
      <c r="I158" s="68"/>
    </row>
    <row r="159" spans="1:9" s="64" customFormat="1" x14ac:dyDescent="0.2">
      <c r="A159" s="69"/>
      <c r="B159" s="70"/>
      <c r="C159" s="71"/>
      <c r="D159" s="72"/>
      <c r="E159" s="73"/>
      <c r="F159" s="74"/>
      <c r="G159" s="74"/>
      <c r="H159" s="75"/>
      <c r="I159" s="65"/>
    </row>
    <row r="160" spans="1:9" s="64" customFormat="1" x14ac:dyDescent="0.2">
      <c r="A160" s="69" t="s">
        <v>143</v>
      </c>
      <c r="B160" s="70" t="s">
        <v>71</v>
      </c>
      <c r="C160" s="71"/>
      <c r="D160" s="72"/>
      <c r="E160" s="73"/>
      <c r="F160" s="74"/>
      <c r="G160" s="74"/>
      <c r="H160" s="132" t="str">
        <f t="shared" ref="H160:H168" si="9">+IF(D160="","",(D160*F160+D160*G160))</f>
        <v/>
      </c>
      <c r="I160" s="65"/>
    </row>
    <row r="161" spans="1:9" s="64" customFormat="1" ht="51" x14ac:dyDescent="0.2">
      <c r="A161" s="69"/>
      <c r="B161" s="76" t="s">
        <v>316</v>
      </c>
      <c r="C161" s="71"/>
      <c r="D161" s="72"/>
      <c r="E161" s="73"/>
      <c r="F161" s="74"/>
      <c r="G161" s="74"/>
      <c r="H161" s="132" t="str">
        <f t="shared" si="9"/>
        <v/>
      </c>
      <c r="I161" s="65"/>
    </row>
    <row r="162" spans="1:9" s="64" customFormat="1" x14ac:dyDescent="0.2">
      <c r="A162" s="78"/>
      <c r="B162" s="76"/>
      <c r="C162" s="71"/>
      <c r="D162" s="82"/>
      <c r="E162" s="83"/>
      <c r="F162" s="74"/>
      <c r="G162" s="74"/>
      <c r="H162" s="132" t="str">
        <f t="shared" si="9"/>
        <v/>
      </c>
      <c r="I162" s="65"/>
    </row>
    <row r="163" spans="1:9" s="64" customFormat="1" x14ac:dyDescent="0.2">
      <c r="A163" s="69" t="s">
        <v>144</v>
      </c>
      <c r="B163" s="70" t="s">
        <v>319</v>
      </c>
      <c r="C163" s="71"/>
      <c r="D163" s="82"/>
      <c r="E163" s="83"/>
      <c r="F163" s="74"/>
      <c r="G163" s="74"/>
      <c r="H163" s="132" t="str">
        <f t="shared" si="9"/>
        <v/>
      </c>
      <c r="I163" s="65"/>
    </row>
    <row r="164" spans="1:9" s="64" customFormat="1" x14ac:dyDescent="0.2">
      <c r="A164" s="78" t="s">
        <v>260</v>
      </c>
      <c r="B164" s="76" t="s">
        <v>315</v>
      </c>
      <c r="C164" s="71"/>
      <c r="D164" s="82">
        <v>56</v>
      </c>
      <c r="E164" s="83" t="s">
        <v>256</v>
      </c>
      <c r="F164" s="74"/>
      <c r="G164" s="74"/>
      <c r="H164" s="132">
        <f t="shared" si="9"/>
        <v>0</v>
      </c>
      <c r="I164" s="65"/>
    </row>
    <row r="165" spans="1:9" s="64" customFormat="1" x14ac:dyDescent="0.2">
      <c r="A165" s="69"/>
      <c r="B165" s="76"/>
      <c r="C165" s="71"/>
      <c r="D165" s="82"/>
      <c r="E165" s="83"/>
      <c r="F165" s="74"/>
      <c r="G165" s="74"/>
      <c r="H165" s="132" t="str">
        <f t="shared" si="9"/>
        <v/>
      </c>
      <c r="I165" s="65"/>
    </row>
    <row r="166" spans="1:9" s="64" customFormat="1" x14ac:dyDescent="0.2">
      <c r="A166" s="69" t="s">
        <v>261</v>
      </c>
      <c r="B166" s="70" t="s">
        <v>320</v>
      </c>
      <c r="C166" s="71"/>
      <c r="D166" s="82"/>
      <c r="E166" s="83"/>
      <c r="F166" s="74"/>
      <c r="G166" s="74"/>
      <c r="H166" s="132" t="str">
        <f t="shared" si="9"/>
        <v/>
      </c>
      <c r="I166" s="65"/>
    </row>
    <row r="167" spans="1:9" s="64" customFormat="1" x14ac:dyDescent="0.2">
      <c r="A167" s="78" t="s">
        <v>317</v>
      </c>
      <c r="B167" s="76" t="s">
        <v>315</v>
      </c>
      <c r="C167" s="71"/>
      <c r="D167" s="82">
        <v>18</v>
      </c>
      <c r="E167" s="83" t="s">
        <v>256</v>
      </c>
      <c r="F167" s="74"/>
      <c r="G167" s="74"/>
      <c r="H167" s="132">
        <f t="shared" si="9"/>
        <v>0</v>
      </c>
      <c r="I167" s="65"/>
    </row>
    <row r="168" spans="1:9" s="64" customFormat="1" x14ac:dyDescent="0.2">
      <c r="A168" s="93"/>
      <c r="B168" s="80"/>
      <c r="C168" s="71"/>
      <c r="D168" s="72"/>
      <c r="E168" s="73"/>
      <c r="F168" s="74"/>
      <c r="G168" s="79"/>
      <c r="H168" s="132" t="str">
        <f t="shared" si="9"/>
        <v/>
      </c>
      <c r="I168" s="65"/>
    </row>
    <row r="169" spans="1:9" s="59" customFormat="1" x14ac:dyDescent="0.2">
      <c r="A169" s="66" t="s">
        <v>318</v>
      </c>
      <c r="B169" s="26" t="s">
        <v>145</v>
      </c>
      <c r="C169" s="27"/>
      <c r="D169" s="47"/>
      <c r="E169" s="48"/>
      <c r="F169" s="30"/>
      <c r="G169" s="30"/>
      <c r="H169" s="126">
        <f>SUM(H150:H168)</f>
        <v>0</v>
      </c>
      <c r="I169" s="68"/>
    </row>
    <row r="170" spans="1:9" s="59" customFormat="1" x14ac:dyDescent="0.2">
      <c r="A170" s="66"/>
      <c r="B170" s="26" t="s">
        <v>146</v>
      </c>
      <c r="C170" s="27"/>
      <c r="D170" s="47"/>
      <c r="E170" s="48"/>
      <c r="F170" s="30"/>
      <c r="G170" s="30"/>
      <c r="H170" s="31"/>
      <c r="I170" s="68"/>
    </row>
    <row r="171" spans="1:9" s="64" customFormat="1" x14ac:dyDescent="0.2">
      <c r="A171" s="69"/>
      <c r="B171" s="76"/>
      <c r="C171" s="71"/>
      <c r="D171" s="72"/>
      <c r="E171" s="73"/>
      <c r="F171" s="74"/>
      <c r="G171" s="79"/>
      <c r="H171" s="75"/>
      <c r="I171" s="65"/>
    </row>
    <row r="172" spans="1:9" s="64" customFormat="1" x14ac:dyDescent="0.2">
      <c r="A172" s="69" t="s">
        <v>147</v>
      </c>
      <c r="B172" s="70" t="s">
        <v>101</v>
      </c>
      <c r="C172" s="71"/>
      <c r="D172" s="72"/>
      <c r="E172" s="73"/>
      <c r="F172" s="74"/>
      <c r="G172" s="74"/>
      <c r="H172" s="132" t="str">
        <f t="shared" ref="H172:H232" si="10">+IF(D172="","",(D172*F172+D172*G172))</f>
        <v/>
      </c>
      <c r="I172" s="65"/>
    </row>
    <row r="173" spans="1:9" s="64" customFormat="1" x14ac:dyDescent="0.2">
      <c r="A173" s="78"/>
      <c r="B173" s="80" t="s">
        <v>102</v>
      </c>
      <c r="C173" s="71"/>
      <c r="D173" s="72"/>
      <c r="E173" s="73"/>
      <c r="F173" s="74"/>
      <c r="G173" s="74"/>
      <c r="H173" s="132" t="str">
        <f t="shared" si="10"/>
        <v/>
      </c>
      <c r="I173" s="65"/>
    </row>
    <row r="174" spans="1:9" s="64" customFormat="1" x14ac:dyDescent="0.2">
      <c r="A174" s="78" t="s">
        <v>148</v>
      </c>
      <c r="B174" s="80" t="s">
        <v>231</v>
      </c>
      <c r="C174" s="71"/>
      <c r="D174" s="79">
        <v>1</v>
      </c>
      <c r="E174" s="81" t="s">
        <v>80</v>
      </c>
      <c r="F174" s="74"/>
      <c r="G174" s="74"/>
      <c r="H174" s="132">
        <f t="shared" si="10"/>
        <v>0</v>
      </c>
      <c r="I174" s="65"/>
    </row>
    <row r="175" spans="1:9" s="64" customFormat="1" x14ac:dyDescent="0.2">
      <c r="A175" s="78" t="s">
        <v>149</v>
      </c>
      <c r="B175" s="80" t="s">
        <v>103</v>
      </c>
      <c r="C175" s="71"/>
      <c r="D175" s="79">
        <v>1</v>
      </c>
      <c r="E175" s="81" t="s">
        <v>80</v>
      </c>
      <c r="F175" s="74"/>
      <c r="G175" s="74"/>
      <c r="H175" s="132">
        <f t="shared" si="10"/>
        <v>0</v>
      </c>
      <c r="I175" s="65"/>
    </row>
    <row r="176" spans="1:9" s="64" customFormat="1" x14ac:dyDescent="0.2">
      <c r="A176" s="78" t="s">
        <v>150</v>
      </c>
      <c r="B176" s="80" t="s">
        <v>104</v>
      </c>
      <c r="C176" s="71"/>
      <c r="D176" s="79">
        <v>3</v>
      </c>
      <c r="E176" s="81" t="s">
        <v>80</v>
      </c>
      <c r="F176" s="74"/>
      <c r="G176" s="74"/>
      <c r="H176" s="132">
        <f t="shared" si="10"/>
        <v>0</v>
      </c>
      <c r="I176" s="65"/>
    </row>
    <row r="177" spans="1:9" s="64" customFormat="1" x14ac:dyDescent="0.2">
      <c r="A177" s="78" t="s">
        <v>151</v>
      </c>
      <c r="B177" s="80" t="s">
        <v>105</v>
      </c>
      <c r="C177" s="71"/>
      <c r="D177" s="79">
        <v>3</v>
      </c>
      <c r="E177" s="81" t="s">
        <v>80</v>
      </c>
      <c r="F177" s="74"/>
      <c r="G177" s="74"/>
      <c r="H177" s="132">
        <f t="shared" si="10"/>
        <v>0</v>
      </c>
      <c r="I177" s="65"/>
    </row>
    <row r="178" spans="1:9" s="64" customFormat="1" x14ac:dyDescent="0.2">
      <c r="A178" s="78"/>
      <c r="B178" s="80"/>
      <c r="C178" s="71"/>
      <c r="D178" s="79"/>
      <c r="E178" s="73"/>
      <c r="F178" s="74"/>
      <c r="G178" s="74"/>
      <c r="H178" s="132" t="str">
        <f t="shared" si="10"/>
        <v/>
      </c>
      <c r="I178" s="65"/>
    </row>
    <row r="179" spans="1:9" s="64" customFormat="1" x14ac:dyDescent="0.2">
      <c r="A179" s="69" t="s">
        <v>152</v>
      </c>
      <c r="B179" s="70" t="s">
        <v>232</v>
      </c>
      <c r="C179" s="71"/>
      <c r="D179" s="79"/>
      <c r="E179" s="73"/>
      <c r="F179" s="74"/>
      <c r="G179" s="74"/>
      <c r="H179" s="132" t="str">
        <f t="shared" si="10"/>
        <v/>
      </c>
      <c r="I179" s="65"/>
    </row>
    <row r="180" spans="1:9" s="64" customFormat="1" ht="25.5" x14ac:dyDescent="0.2">
      <c r="A180" s="78"/>
      <c r="B180" s="80" t="s">
        <v>107</v>
      </c>
      <c r="C180" s="71"/>
      <c r="D180" s="79"/>
      <c r="E180" s="73"/>
      <c r="F180" s="74"/>
      <c r="G180" s="74"/>
      <c r="H180" s="132" t="str">
        <f t="shared" si="10"/>
        <v/>
      </c>
      <c r="I180" s="65"/>
    </row>
    <row r="181" spans="1:9" s="64" customFormat="1" x14ac:dyDescent="0.2">
      <c r="A181" s="78" t="s">
        <v>153</v>
      </c>
      <c r="B181" s="80" t="s">
        <v>233</v>
      </c>
      <c r="C181" s="71"/>
      <c r="D181" s="79">
        <v>1</v>
      </c>
      <c r="E181" s="81" t="s">
        <v>80</v>
      </c>
      <c r="F181" s="74"/>
      <c r="G181" s="74"/>
      <c r="H181" s="132">
        <f t="shared" si="10"/>
        <v>0</v>
      </c>
      <c r="I181" s="65"/>
    </row>
    <row r="182" spans="1:9" s="64" customFormat="1" x14ac:dyDescent="0.2">
      <c r="A182" s="78" t="s">
        <v>332</v>
      </c>
      <c r="B182" s="80" t="s">
        <v>234</v>
      </c>
      <c r="C182" s="71"/>
      <c r="D182" s="79">
        <v>1</v>
      </c>
      <c r="E182" s="81" t="s">
        <v>80</v>
      </c>
      <c r="F182" s="74"/>
      <c r="G182" s="74"/>
      <c r="H182" s="132">
        <f t="shared" si="10"/>
        <v>0</v>
      </c>
      <c r="I182" s="65"/>
    </row>
    <row r="183" spans="1:9" s="64" customFormat="1" x14ac:dyDescent="0.2">
      <c r="A183" s="78" t="s">
        <v>333</v>
      </c>
      <c r="B183" s="80" t="s">
        <v>235</v>
      </c>
      <c r="C183" s="71"/>
      <c r="D183" s="79">
        <v>1</v>
      </c>
      <c r="E183" s="81" t="s">
        <v>80</v>
      </c>
      <c r="F183" s="74"/>
      <c r="G183" s="74"/>
      <c r="H183" s="132">
        <f t="shared" si="10"/>
        <v>0</v>
      </c>
      <c r="I183" s="65"/>
    </row>
    <row r="184" spans="1:9" s="64" customFormat="1" x14ac:dyDescent="0.2">
      <c r="A184" s="78" t="s">
        <v>334</v>
      </c>
      <c r="B184" s="80" t="s">
        <v>236</v>
      </c>
      <c r="C184" s="71"/>
      <c r="D184" s="79">
        <v>1</v>
      </c>
      <c r="E184" s="81" t="s">
        <v>80</v>
      </c>
      <c r="F184" s="74"/>
      <c r="G184" s="74"/>
      <c r="H184" s="132">
        <f t="shared" si="10"/>
        <v>0</v>
      </c>
      <c r="I184" s="65"/>
    </row>
    <row r="185" spans="1:9" s="64" customFormat="1" x14ac:dyDescent="0.2">
      <c r="A185" s="78" t="s">
        <v>335</v>
      </c>
      <c r="B185" s="80" t="s">
        <v>249</v>
      </c>
      <c r="C185" s="71"/>
      <c r="D185" s="79">
        <v>1</v>
      </c>
      <c r="E185" s="81" t="s">
        <v>80</v>
      </c>
      <c r="F185" s="74"/>
      <c r="G185" s="74"/>
      <c r="H185" s="132">
        <f t="shared" si="10"/>
        <v>0</v>
      </c>
      <c r="I185" s="65"/>
    </row>
    <row r="186" spans="1:9" s="64" customFormat="1" x14ac:dyDescent="0.2">
      <c r="A186" s="78" t="s">
        <v>336</v>
      </c>
      <c r="B186" s="80" t="s">
        <v>250</v>
      </c>
      <c r="C186" s="71"/>
      <c r="D186" s="79">
        <v>1</v>
      </c>
      <c r="E186" s="81" t="s">
        <v>80</v>
      </c>
      <c r="F186" s="74"/>
      <c r="G186" s="74"/>
      <c r="H186" s="132">
        <f t="shared" si="10"/>
        <v>0</v>
      </c>
      <c r="I186" s="65"/>
    </row>
    <row r="187" spans="1:9" s="64" customFormat="1" x14ac:dyDescent="0.2">
      <c r="A187" s="78" t="s">
        <v>337</v>
      </c>
      <c r="B187" s="80" t="s">
        <v>237</v>
      </c>
      <c r="C187" s="71"/>
      <c r="D187" s="79">
        <v>1</v>
      </c>
      <c r="E187" s="81" t="s">
        <v>80</v>
      </c>
      <c r="F187" s="74"/>
      <c r="G187" s="74"/>
      <c r="H187" s="132">
        <f t="shared" si="10"/>
        <v>0</v>
      </c>
      <c r="I187" s="65"/>
    </row>
    <row r="188" spans="1:9" s="64" customFormat="1" x14ac:dyDescent="0.2">
      <c r="A188" s="78" t="s">
        <v>338</v>
      </c>
      <c r="B188" s="80" t="s">
        <v>238</v>
      </c>
      <c r="C188" s="71"/>
      <c r="D188" s="79">
        <v>1</v>
      </c>
      <c r="E188" s="81" t="s">
        <v>80</v>
      </c>
      <c r="F188" s="74"/>
      <c r="G188" s="74"/>
      <c r="H188" s="132">
        <f t="shared" si="10"/>
        <v>0</v>
      </c>
      <c r="I188" s="65"/>
    </row>
    <row r="189" spans="1:9" s="64" customFormat="1" x14ac:dyDescent="0.2">
      <c r="A189" s="78" t="s">
        <v>339</v>
      </c>
      <c r="B189" s="80" t="s">
        <v>239</v>
      </c>
      <c r="C189" s="71"/>
      <c r="D189" s="79">
        <v>1</v>
      </c>
      <c r="E189" s="81" t="s">
        <v>80</v>
      </c>
      <c r="F189" s="74"/>
      <c r="G189" s="74"/>
      <c r="H189" s="132">
        <f t="shared" si="10"/>
        <v>0</v>
      </c>
      <c r="I189" s="65"/>
    </row>
    <row r="190" spans="1:9" s="64" customFormat="1" x14ac:dyDescent="0.2">
      <c r="A190" s="78" t="s">
        <v>340</v>
      </c>
      <c r="B190" s="80" t="s">
        <v>240</v>
      </c>
      <c r="C190" s="71"/>
      <c r="D190" s="79">
        <v>1</v>
      </c>
      <c r="E190" s="81" t="s">
        <v>80</v>
      </c>
      <c r="F190" s="74"/>
      <c r="G190" s="74"/>
      <c r="H190" s="132">
        <f t="shared" si="10"/>
        <v>0</v>
      </c>
      <c r="I190" s="65"/>
    </row>
    <row r="191" spans="1:9" s="64" customFormat="1" x14ac:dyDescent="0.2">
      <c r="A191" s="78" t="s">
        <v>341</v>
      </c>
      <c r="B191" s="80" t="s">
        <v>241</v>
      </c>
      <c r="C191" s="71"/>
      <c r="D191" s="79">
        <v>1</v>
      </c>
      <c r="E191" s="81" t="s">
        <v>80</v>
      </c>
      <c r="F191" s="74"/>
      <c r="G191" s="74"/>
      <c r="H191" s="132">
        <f t="shared" si="10"/>
        <v>0</v>
      </c>
      <c r="I191" s="65"/>
    </row>
    <row r="192" spans="1:9" s="64" customFormat="1" x14ac:dyDescent="0.2">
      <c r="A192" s="78" t="s">
        <v>342</v>
      </c>
      <c r="B192" s="80" t="s">
        <v>242</v>
      </c>
      <c r="C192" s="71"/>
      <c r="D192" s="79">
        <v>2</v>
      </c>
      <c r="E192" s="81" t="s">
        <v>80</v>
      </c>
      <c r="F192" s="74"/>
      <c r="G192" s="74"/>
      <c r="H192" s="132">
        <f t="shared" si="10"/>
        <v>0</v>
      </c>
      <c r="I192" s="65"/>
    </row>
    <row r="193" spans="1:9" s="64" customFormat="1" x14ac:dyDescent="0.2">
      <c r="A193" s="78" t="s">
        <v>343</v>
      </c>
      <c r="B193" s="80" t="s">
        <v>243</v>
      </c>
      <c r="C193" s="71"/>
      <c r="D193" s="79">
        <v>50</v>
      </c>
      <c r="E193" s="73" t="s">
        <v>85</v>
      </c>
      <c r="F193" s="74"/>
      <c r="G193" s="74"/>
      <c r="H193" s="132">
        <f t="shared" si="10"/>
        <v>0</v>
      </c>
      <c r="I193" s="65"/>
    </row>
    <row r="194" spans="1:9" s="64" customFormat="1" x14ac:dyDescent="0.2">
      <c r="A194" s="78" t="s">
        <v>344</v>
      </c>
      <c r="B194" s="80" t="s">
        <v>244</v>
      </c>
      <c r="C194" s="71"/>
      <c r="D194" s="79">
        <v>1</v>
      </c>
      <c r="E194" s="81" t="s">
        <v>80</v>
      </c>
      <c r="F194" s="74"/>
      <c r="G194" s="74"/>
      <c r="H194" s="132">
        <f t="shared" si="10"/>
        <v>0</v>
      </c>
      <c r="I194" s="65"/>
    </row>
    <row r="195" spans="1:9" s="64" customFormat="1" x14ac:dyDescent="0.2">
      <c r="A195" s="78" t="s">
        <v>345</v>
      </c>
      <c r="B195" s="80" t="s">
        <v>245</v>
      </c>
      <c r="C195" s="71"/>
      <c r="D195" s="79">
        <v>1</v>
      </c>
      <c r="E195" s="81" t="s">
        <v>80</v>
      </c>
      <c r="F195" s="74"/>
      <c r="G195" s="74"/>
      <c r="H195" s="132">
        <f t="shared" si="10"/>
        <v>0</v>
      </c>
      <c r="I195" s="65"/>
    </row>
    <row r="196" spans="1:9" s="64" customFormat="1" x14ac:dyDescent="0.2">
      <c r="A196" s="78" t="s">
        <v>346</v>
      </c>
      <c r="B196" s="80" t="s">
        <v>246</v>
      </c>
      <c r="C196" s="71"/>
      <c r="D196" s="79">
        <v>1</v>
      </c>
      <c r="E196" s="81" t="s">
        <v>80</v>
      </c>
      <c r="F196" s="74"/>
      <c r="G196" s="74"/>
      <c r="H196" s="132">
        <f t="shared" si="10"/>
        <v>0</v>
      </c>
      <c r="I196" s="65"/>
    </row>
    <row r="197" spans="1:9" s="64" customFormat="1" x14ac:dyDescent="0.2">
      <c r="A197" s="78" t="s">
        <v>347</v>
      </c>
      <c r="B197" s="80" t="s">
        <v>247</v>
      </c>
      <c r="C197" s="71"/>
      <c r="D197" s="79">
        <v>1</v>
      </c>
      <c r="E197" s="81" t="s">
        <v>80</v>
      </c>
      <c r="F197" s="74"/>
      <c r="G197" s="74"/>
      <c r="H197" s="132">
        <f t="shared" si="10"/>
        <v>0</v>
      </c>
      <c r="I197" s="65"/>
    </row>
    <row r="198" spans="1:9" s="64" customFormat="1" x14ac:dyDescent="0.2">
      <c r="A198" s="78" t="s">
        <v>348</v>
      </c>
      <c r="B198" s="80" t="s">
        <v>248</v>
      </c>
      <c r="C198" s="71"/>
      <c r="D198" s="79">
        <v>1</v>
      </c>
      <c r="E198" s="81" t="s">
        <v>80</v>
      </c>
      <c r="F198" s="74"/>
      <c r="G198" s="74"/>
      <c r="H198" s="132">
        <f t="shared" si="10"/>
        <v>0</v>
      </c>
      <c r="I198" s="65"/>
    </row>
    <row r="199" spans="1:9" s="64" customFormat="1" x14ac:dyDescent="0.2">
      <c r="A199" s="78"/>
      <c r="B199" s="80"/>
      <c r="C199" s="71"/>
      <c r="D199" s="79"/>
      <c r="E199" s="81"/>
      <c r="F199" s="74"/>
      <c r="G199" s="74"/>
      <c r="H199" s="132" t="str">
        <f t="shared" si="10"/>
        <v/>
      </c>
      <c r="I199" s="65"/>
    </row>
    <row r="200" spans="1:9" s="64" customFormat="1" x14ac:dyDescent="0.2">
      <c r="A200" s="69" t="s">
        <v>154</v>
      </c>
      <c r="B200" s="70" t="s">
        <v>329</v>
      </c>
      <c r="C200" s="71"/>
      <c r="D200" s="79"/>
      <c r="E200" s="73"/>
      <c r="F200" s="74"/>
      <c r="G200" s="74"/>
      <c r="H200" s="132" t="str">
        <f t="shared" si="10"/>
        <v/>
      </c>
      <c r="I200" s="65"/>
    </row>
    <row r="201" spans="1:9" s="64" customFormat="1" ht="25.5" customHeight="1" x14ac:dyDescent="0.2">
      <c r="A201" s="78"/>
      <c r="B201" s="80" t="s">
        <v>107</v>
      </c>
      <c r="C201" s="71"/>
      <c r="D201" s="79"/>
      <c r="E201" s="73"/>
      <c r="F201" s="74"/>
      <c r="G201" s="74"/>
      <c r="H201" s="132" t="str">
        <f t="shared" si="10"/>
        <v/>
      </c>
      <c r="I201" s="65"/>
    </row>
    <row r="202" spans="1:9" s="64" customFormat="1" x14ac:dyDescent="0.2">
      <c r="A202" s="78" t="s">
        <v>156</v>
      </c>
      <c r="B202" s="80" t="s">
        <v>349</v>
      </c>
      <c r="C202" s="71"/>
      <c r="D202" s="79">
        <v>10</v>
      </c>
      <c r="E202" s="81" t="s">
        <v>80</v>
      </c>
      <c r="F202" s="74"/>
      <c r="G202" s="74"/>
      <c r="H202" s="132">
        <f t="shared" si="10"/>
        <v>0</v>
      </c>
      <c r="I202" s="65"/>
    </row>
    <row r="203" spans="1:9" s="64" customFormat="1" x14ac:dyDescent="0.2">
      <c r="A203" s="78" t="s">
        <v>352</v>
      </c>
      <c r="B203" s="80" t="s">
        <v>350</v>
      </c>
      <c r="C203" s="71"/>
      <c r="D203" s="79">
        <v>10</v>
      </c>
      <c r="E203" s="81" t="s">
        <v>80</v>
      </c>
      <c r="F203" s="74"/>
      <c r="G203" s="74"/>
      <c r="H203" s="132">
        <f t="shared" si="10"/>
        <v>0</v>
      </c>
      <c r="I203" s="65"/>
    </row>
    <row r="204" spans="1:9" s="64" customFormat="1" x14ac:dyDescent="0.2">
      <c r="A204" s="78" t="s">
        <v>353</v>
      </c>
      <c r="B204" s="80" t="s">
        <v>351</v>
      </c>
      <c r="C204" s="71"/>
      <c r="D204" s="79">
        <v>1</v>
      </c>
      <c r="E204" s="81" t="s">
        <v>255</v>
      </c>
      <c r="F204" s="74"/>
      <c r="G204" s="74"/>
      <c r="H204" s="132">
        <f t="shared" si="10"/>
        <v>0</v>
      </c>
      <c r="I204" s="65"/>
    </row>
    <row r="205" spans="1:9" s="64" customFormat="1" x14ac:dyDescent="0.2">
      <c r="A205" s="78"/>
      <c r="B205" s="80"/>
      <c r="C205" s="71"/>
      <c r="D205" s="79"/>
      <c r="E205" s="73"/>
      <c r="F205" s="74"/>
      <c r="G205" s="74"/>
      <c r="H205" s="132" t="str">
        <f t="shared" si="10"/>
        <v/>
      </c>
      <c r="I205" s="65"/>
    </row>
    <row r="206" spans="1:9" s="64" customFormat="1" x14ac:dyDescent="0.2">
      <c r="A206" s="69" t="s">
        <v>157</v>
      </c>
      <c r="B206" s="70" t="s">
        <v>252</v>
      </c>
      <c r="C206" s="71"/>
      <c r="D206" s="79"/>
      <c r="E206" s="73"/>
      <c r="F206" s="74"/>
      <c r="G206" s="74"/>
      <c r="H206" s="132" t="str">
        <f t="shared" si="10"/>
        <v/>
      </c>
      <c r="I206" s="65"/>
    </row>
    <row r="207" spans="1:9" s="64" customFormat="1" ht="25.5" x14ac:dyDescent="0.2">
      <c r="A207" s="78"/>
      <c r="B207" s="80" t="s">
        <v>254</v>
      </c>
      <c r="C207" s="71"/>
      <c r="D207" s="79"/>
      <c r="E207" s="73"/>
      <c r="F207" s="74"/>
      <c r="G207" s="74"/>
      <c r="H207" s="132" t="str">
        <f t="shared" si="10"/>
        <v/>
      </c>
      <c r="I207" s="65"/>
    </row>
    <row r="208" spans="1:9" s="64" customFormat="1" x14ac:dyDescent="0.2">
      <c r="A208" s="78" t="s">
        <v>354</v>
      </c>
      <c r="B208" s="80" t="s">
        <v>253</v>
      </c>
      <c r="C208" s="71"/>
      <c r="D208" s="79">
        <f>9*2</f>
        <v>18</v>
      </c>
      <c r="E208" s="81" t="s">
        <v>85</v>
      </c>
      <c r="F208" s="74"/>
      <c r="G208" s="74"/>
      <c r="H208" s="132">
        <f t="shared" si="10"/>
        <v>0</v>
      </c>
      <c r="I208" s="65"/>
    </row>
    <row r="209" spans="1:9" s="64" customFormat="1" x14ac:dyDescent="0.2">
      <c r="A209" s="78" t="s">
        <v>355</v>
      </c>
      <c r="B209" s="80" t="s">
        <v>330</v>
      </c>
      <c r="C209" s="71"/>
      <c r="D209" s="79">
        <v>9</v>
      </c>
      <c r="E209" s="81" t="s">
        <v>255</v>
      </c>
      <c r="F209" s="74"/>
      <c r="G209" s="74"/>
      <c r="H209" s="132">
        <f t="shared" si="10"/>
        <v>0</v>
      </c>
      <c r="I209" s="65"/>
    </row>
    <row r="210" spans="1:9" s="64" customFormat="1" x14ac:dyDescent="0.2">
      <c r="A210" s="78"/>
      <c r="B210" s="80"/>
      <c r="C210" s="71"/>
      <c r="D210" s="79"/>
      <c r="E210" s="73"/>
      <c r="F210" s="74"/>
      <c r="G210" s="74"/>
      <c r="H210" s="132" t="str">
        <f t="shared" si="10"/>
        <v/>
      </c>
      <c r="I210" s="65"/>
    </row>
    <row r="211" spans="1:9" s="64" customFormat="1" x14ac:dyDescent="0.2">
      <c r="A211" s="69" t="s">
        <v>158</v>
      </c>
      <c r="B211" s="70" t="s">
        <v>257</v>
      </c>
      <c r="C211" s="71"/>
      <c r="D211" s="79"/>
      <c r="E211" s="73"/>
      <c r="F211" s="74"/>
      <c r="G211" s="74"/>
      <c r="H211" s="132" t="str">
        <f t="shared" si="10"/>
        <v/>
      </c>
      <c r="I211" s="65"/>
    </row>
    <row r="212" spans="1:9" s="64" customFormat="1" ht="38.25" x14ac:dyDescent="0.2">
      <c r="A212" s="78"/>
      <c r="B212" s="80" t="s">
        <v>258</v>
      </c>
      <c r="C212" s="71"/>
      <c r="D212" s="79"/>
      <c r="E212" s="73"/>
      <c r="F212" s="74"/>
      <c r="G212" s="74"/>
      <c r="H212" s="132" t="str">
        <f t="shared" si="10"/>
        <v/>
      </c>
      <c r="I212" s="65"/>
    </row>
    <row r="213" spans="1:9" s="64" customFormat="1" x14ac:dyDescent="0.2">
      <c r="A213" s="78" t="s">
        <v>366</v>
      </c>
      <c r="B213" s="80" t="s">
        <v>356</v>
      </c>
      <c r="C213" s="71"/>
      <c r="D213" s="79">
        <v>18</v>
      </c>
      <c r="E213" s="81" t="s">
        <v>85</v>
      </c>
      <c r="F213" s="74"/>
      <c r="G213" s="74"/>
      <c r="H213" s="132">
        <f t="shared" si="10"/>
        <v>0</v>
      </c>
      <c r="I213" s="65"/>
    </row>
    <row r="214" spans="1:9" s="64" customFormat="1" x14ac:dyDescent="0.2">
      <c r="A214" s="78" t="s">
        <v>367</v>
      </c>
      <c r="B214" s="80" t="s">
        <v>357</v>
      </c>
      <c r="C214" s="71"/>
      <c r="D214" s="79">
        <v>18</v>
      </c>
      <c r="E214" s="81" t="s">
        <v>85</v>
      </c>
      <c r="F214" s="74"/>
      <c r="G214" s="74"/>
      <c r="H214" s="132">
        <f t="shared" si="10"/>
        <v>0</v>
      </c>
      <c r="I214" s="65"/>
    </row>
    <row r="215" spans="1:9" s="64" customFormat="1" x14ac:dyDescent="0.2">
      <c r="A215" s="78" t="s">
        <v>368</v>
      </c>
      <c r="B215" s="80" t="s">
        <v>358</v>
      </c>
      <c r="C215" s="71"/>
      <c r="D215" s="79">
        <v>36</v>
      </c>
      <c r="E215" s="73" t="s">
        <v>85</v>
      </c>
      <c r="F215" s="74"/>
      <c r="G215" s="74"/>
      <c r="H215" s="132">
        <f t="shared" si="10"/>
        <v>0</v>
      </c>
      <c r="I215" s="65"/>
    </row>
    <row r="216" spans="1:9" s="64" customFormat="1" x14ac:dyDescent="0.2">
      <c r="A216" s="78" t="s">
        <v>369</v>
      </c>
      <c r="B216" s="80" t="s">
        <v>359</v>
      </c>
      <c r="C216" s="71"/>
      <c r="D216" s="79">
        <v>60</v>
      </c>
      <c r="E216" s="73" t="s">
        <v>85</v>
      </c>
      <c r="F216" s="74"/>
      <c r="G216" s="74"/>
      <c r="H216" s="132">
        <f t="shared" si="10"/>
        <v>0</v>
      </c>
      <c r="I216" s="65"/>
    </row>
    <row r="217" spans="1:9" s="64" customFormat="1" x14ac:dyDescent="0.2">
      <c r="A217" s="78" t="s">
        <v>370</v>
      </c>
      <c r="B217" s="80" t="s">
        <v>321</v>
      </c>
      <c r="C217" s="71"/>
      <c r="D217" s="79">
        <v>60</v>
      </c>
      <c r="E217" s="73" t="s">
        <v>85</v>
      </c>
      <c r="F217" s="74"/>
      <c r="G217" s="74"/>
      <c r="H217" s="132">
        <f t="shared" si="10"/>
        <v>0</v>
      </c>
      <c r="I217" s="65"/>
    </row>
    <row r="218" spans="1:9" s="64" customFormat="1" x14ac:dyDescent="0.2">
      <c r="A218" s="78" t="s">
        <v>371</v>
      </c>
      <c r="B218" s="80" t="s">
        <v>322</v>
      </c>
      <c r="C218" s="71"/>
      <c r="D218" s="79">
        <v>60</v>
      </c>
      <c r="E218" s="73" t="s">
        <v>85</v>
      </c>
      <c r="F218" s="74"/>
      <c r="G218" s="74"/>
      <c r="H218" s="132">
        <f t="shared" si="10"/>
        <v>0</v>
      </c>
      <c r="I218" s="65"/>
    </row>
    <row r="219" spans="1:9" s="64" customFormat="1" x14ac:dyDescent="0.2">
      <c r="A219" s="78" t="s">
        <v>372</v>
      </c>
      <c r="B219" s="80" t="s">
        <v>323</v>
      </c>
      <c r="C219" s="71"/>
      <c r="D219" s="79">
        <v>3</v>
      </c>
      <c r="E219" s="73" t="s">
        <v>80</v>
      </c>
      <c r="F219" s="74"/>
      <c r="G219" s="74"/>
      <c r="H219" s="132">
        <f t="shared" si="10"/>
        <v>0</v>
      </c>
      <c r="I219" s="65"/>
    </row>
    <row r="220" spans="1:9" s="64" customFormat="1" x14ac:dyDescent="0.2">
      <c r="A220" s="78" t="s">
        <v>373</v>
      </c>
      <c r="B220" s="80" t="s">
        <v>324</v>
      </c>
      <c r="C220" s="71"/>
      <c r="D220" s="79">
        <v>3</v>
      </c>
      <c r="E220" s="73" t="s">
        <v>80</v>
      </c>
      <c r="F220" s="74"/>
      <c r="G220" s="74"/>
      <c r="H220" s="132">
        <f t="shared" si="10"/>
        <v>0</v>
      </c>
      <c r="I220" s="65"/>
    </row>
    <row r="221" spans="1:9" s="64" customFormat="1" x14ac:dyDescent="0.2">
      <c r="A221" s="78" t="s">
        <v>374</v>
      </c>
      <c r="B221" s="80" t="s">
        <v>325</v>
      </c>
      <c r="C221" s="71"/>
      <c r="D221" s="79">
        <v>6</v>
      </c>
      <c r="E221" s="73" t="s">
        <v>80</v>
      </c>
      <c r="F221" s="74"/>
      <c r="G221" s="74"/>
      <c r="H221" s="132">
        <f t="shared" si="10"/>
        <v>0</v>
      </c>
      <c r="I221" s="65"/>
    </row>
    <row r="222" spans="1:9" s="64" customFormat="1" x14ac:dyDescent="0.2">
      <c r="A222" s="78" t="s">
        <v>375</v>
      </c>
      <c r="B222" s="80" t="s">
        <v>326</v>
      </c>
      <c r="C222" s="71"/>
      <c r="D222" s="79">
        <v>10</v>
      </c>
      <c r="E222" s="73" t="s">
        <v>80</v>
      </c>
      <c r="F222" s="74"/>
      <c r="G222" s="74"/>
      <c r="H222" s="132">
        <f t="shared" si="10"/>
        <v>0</v>
      </c>
      <c r="I222" s="65"/>
    </row>
    <row r="223" spans="1:9" s="64" customFormat="1" x14ac:dyDescent="0.2">
      <c r="A223" s="78" t="s">
        <v>376</v>
      </c>
      <c r="B223" s="80" t="s">
        <v>327</v>
      </c>
      <c r="C223" s="71"/>
      <c r="D223" s="79">
        <v>10</v>
      </c>
      <c r="E223" s="73" t="s">
        <v>80</v>
      </c>
      <c r="F223" s="74"/>
      <c r="G223" s="74"/>
      <c r="H223" s="132">
        <f t="shared" si="10"/>
        <v>0</v>
      </c>
      <c r="I223" s="65"/>
    </row>
    <row r="224" spans="1:9" s="64" customFormat="1" x14ac:dyDescent="0.2">
      <c r="A224" s="78" t="s">
        <v>377</v>
      </c>
      <c r="B224" s="80" t="s">
        <v>363</v>
      </c>
      <c r="C224" s="71"/>
      <c r="D224" s="79">
        <v>5</v>
      </c>
      <c r="E224" s="73" t="s">
        <v>80</v>
      </c>
      <c r="F224" s="74"/>
      <c r="G224" s="74"/>
      <c r="H224" s="132">
        <f t="shared" si="10"/>
        <v>0</v>
      </c>
      <c r="I224" s="65"/>
    </row>
    <row r="225" spans="1:9" s="64" customFormat="1" x14ac:dyDescent="0.2">
      <c r="A225" s="78" t="s">
        <v>378</v>
      </c>
      <c r="B225" s="80" t="s">
        <v>361</v>
      </c>
      <c r="C225" s="71"/>
      <c r="D225" s="79">
        <v>10</v>
      </c>
      <c r="E225" s="73" t="s">
        <v>256</v>
      </c>
      <c r="F225" s="74"/>
      <c r="G225" s="74"/>
      <c r="H225" s="132">
        <f t="shared" si="10"/>
        <v>0</v>
      </c>
      <c r="I225" s="65"/>
    </row>
    <row r="226" spans="1:9" s="64" customFormat="1" x14ac:dyDescent="0.2">
      <c r="A226" s="78" t="s">
        <v>379</v>
      </c>
      <c r="B226" s="80" t="s">
        <v>360</v>
      </c>
      <c r="C226" s="71"/>
      <c r="D226" s="79">
        <v>10</v>
      </c>
      <c r="E226" s="73" t="s">
        <v>255</v>
      </c>
      <c r="F226" s="74"/>
      <c r="G226" s="74"/>
      <c r="H226" s="132">
        <f t="shared" si="10"/>
        <v>0</v>
      </c>
      <c r="I226" s="65"/>
    </row>
    <row r="227" spans="1:9" s="64" customFormat="1" x14ac:dyDescent="0.2">
      <c r="A227" s="78" t="s">
        <v>380</v>
      </c>
      <c r="B227" s="80" t="s">
        <v>364</v>
      </c>
      <c r="C227" s="71"/>
      <c r="D227" s="79">
        <v>5</v>
      </c>
      <c r="E227" s="73" t="s">
        <v>255</v>
      </c>
      <c r="F227" s="74"/>
      <c r="G227" s="74"/>
      <c r="H227" s="132">
        <f t="shared" si="10"/>
        <v>0</v>
      </c>
      <c r="I227" s="65"/>
    </row>
    <row r="228" spans="1:9" s="64" customFormat="1" x14ac:dyDescent="0.2">
      <c r="A228" s="78" t="s">
        <v>381</v>
      </c>
      <c r="B228" s="80" t="s">
        <v>328</v>
      </c>
      <c r="C228" s="71"/>
      <c r="D228" s="79">
        <v>2</v>
      </c>
      <c r="E228" s="73" t="s">
        <v>256</v>
      </c>
      <c r="F228" s="74"/>
      <c r="G228" s="74"/>
      <c r="H228" s="132">
        <f t="shared" si="10"/>
        <v>0</v>
      </c>
      <c r="I228" s="65"/>
    </row>
    <row r="229" spans="1:9" s="64" customFormat="1" x14ac:dyDescent="0.2">
      <c r="A229" s="78" t="s">
        <v>382</v>
      </c>
      <c r="B229" s="80" t="s">
        <v>362</v>
      </c>
      <c r="C229" s="71"/>
      <c r="D229" s="79">
        <v>1</v>
      </c>
      <c r="E229" s="73" t="s">
        <v>227</v>
      </c>
      <c r="F229" s="74"/>
      <c r="G229" s="74"/>
      <c r="H229" s="132">
        <f t="shared" si="10"/>
        <v>0</v>
      </c>
      <c r="I229" s="65"/>
    </row>
    <row r="230" spans="1:9" s="64" customFormat="1" x14ac:dyDescent="0.2">
      <c r="A230" s="78"/>
      <c r="B230" s="80"/>
      <c r="C230" s="71"/>
      <c r="D230" s="79"/>
      <c r="E230" s="73"/>
      <c r="F230" s="74"/>
      <c r="G230" s="79"/>
      <c r="H230" s="132" t="str">
        <f t="shared" si="10"/>
        <v/>
      </c>
      <c r="I230" s="65"/>
    </row>
    <row r="231" spans="1:9" s="64" customFormat="1" x14ac:dyDescent="0.2">
      <c r="A231" s="69" t="s">
        <v>383</v>
      </c>
      <c r="B231" s="70" t="s">
        <v>155</v>
      </c>
      <c r="C231" s="71"/>
      <c r="D231" s="79"/>
      <c r="E231" s="73"/>
      <c r="F231" s="74"/>
      <c r="G231" s="79"/>
      <c r="H231" s="132" t="str">
        <f t="shared" si="10"/>
        <v/>
      </c>
      <c r="I231" s="65"/>
    </row>
    <row r="232" spans="1:9" s="64" customFormat="1" ht="26.25" customHeight="1" x14ac:dyDescent="0.2">
      <c r="A232" s="78" t="s">
        <v>384</v>
      </c>
      <c r="B232" s="80" t="s">
        <v>365</v>
      </c>
      <c r="C232" s="71"/>
      <c r="D232" s="79">
        <v>1</v>
      </c>
      <c r="E232" s="73" t="s">
        <v>50</v>
      </c>
      <c r="F232" s="74"/>
      <c r="G232" s="79"/>
      <c r="H232" s="132">
        <f t="shared" si="10"/>
        <v>0</v>
      </c>
      <c r="I232" s="65"/>
    </row>
    <row r="233" spans="1:9" s="64" customFormat="1" x14ac:dyDescent="0.2">
      <c r="A233" s="69"/>
      <c r="B233" s="80"/>
      <c r="C233" s="71"/>
      <c r="D233" s="72"/>
      <c r="E233" s="73"/>
      <c r="F233" s="74"/>
      <c r="G233" s="79"/>
      <c r="H233" s="75"/>
      <c r="I233" s="65"/>
    </row>
    <row r="234" spans="1:9" s="59" customFormat="1" x14ac:dyDescent="0.2">
      <c r="A234" s="66" t="s">
        <v>385</v>
      </c>
      <c r="B234" s="26" t="s">
        <v>159</v>
      </c>
      <c r="C234" s="27"/>
      <c r="D234" s="47"/>
      <c r="E234" s="48"/>
      <c r="F234" s="30"/>
      <c r="G234" s="30"/>
      <c r="H234" s="126">
        <f>SUM(H215:H233)</f>
        <v>0</v>
      </c>
      <c r="I234" s="68"/>
    </row>
    <row r="235" spans="1:9" s="59" customFormat="1" x14ac:dyDescent="0.2">
      <c r="A235" s="66"/>
      <c r="B235" s="26" t="s">
        <v>160</v>
      </c>
      <c r="C235" s="27"/>
      <c r="D235" s="92"/>
      <c r="E235" s="48"/>
      <c r="F235" s="30"/>
      <c r="G235" s="30"/>
      <c r="H235" s="31"/>
      <c r="I235" s="68"/>
    </row>
    <row r="236" spans="1:9" s="64" customFormat="1" x14ac:dyDescent="0.2">
      <c r="A236" s="93"/>
      <c r="B236" s="80"/>
      <c r="C236" s="71"/>
      <c r="D236" s="74"/>
      <c r="E236" s="73"/>
      <c r="F236" s="74"/>
      <c r="G236" s="79"/>
      <c r="H236" s="75"/>
      <c r="I236" s="65"/>
    </row>
    <row r="237" spans="1:9" s="64" customFormat="1" ht="25.5" x14ac:dyDescent="0.2">
      <c r="A237" s="69" t="s">
        <v>161</v>
      </c>
      <c r="B237" s="80" t="s">
        <v>113</v>
      </c>
      <c r="C237" s="71"/>
      <c r="D237" s="79">
        <v>1</v>
      </c>
      <c r="E237" s="73" t="s">
        <v>50</v>
      </c>
      <c r="F237" s="74"/>
      <c r="G237" s="79"/>
      <c r="H237" s="132">
        <f t="shared" ref="H237:H242" si="11">+IF(D237="","",(D237*F237+D237*G237))</f>
        <v>0</v>
      </c>
      <c r="I237" s="65"/>
    </row>
    <row r="238" spans="1:9" s="64" customFormat="1" x14ac:dyDescent="0.2">
      <c r="A238" s="69"/>
      <c r="B238" s="80"/>
      <c r="C238" s="71"/>
      <c r="D238" s="79"/>
      <c r="E238" s="73"/>
      <c r="F238" s="74"/>
      <c r="G238" s="79"/>
      <c r="H238" s="132" t="str">
        <f t="shared" si="11"/>
        <v/>
      </c>
      <c r="I238" s="65"/>
    </row>
    <row r="239" spans="1:9" s="64" customFormat="1" x14ac:dyDescent="0.2">
      <c r="A239" s="69" t="s">
        <v>162</v>
      </c>
      <c r="B239" s="80" t="s">
        <v>259</v>
      </c>
      <c r="C239" s="85"/>
      <c r="D239" s="79">
        <v>1</v>
      </c>
      <c r="E239" s="73" t="s">
        <v>50</v>
      </c>
      <c r="F239" s="86"/>
      <c r="G239" s="103"/>
      <c r="H239" s="132">
        <f t="shared" si="11"/>
        <v>0</v>
      </c>
      <c r="I239" s="65"/>
    </row>
    <row r="240" spans="1:9" s="64" customFormat="1" x14ac:dyDescent="0.2">
      <c r="A240" s="69"/>
      <c r="B240" s="80"/>
      <c r="C240" s="71"/>
      <c r="D240" s="72"/>
      <c r="E240" s="73"/>
      <c r="F240" s="74"/>
      <c r="G240" s="79"/>
      <c r="H240" s="132" t="str">
        <f t="shared" si="11"/>
        <v/>
      </c>
      <c r="I240" s="65"/>
    </row>
    <row r="241" spans="1:9" s="64" customFormat="1" x14ac:dyDescent="0.2">
      <c r="A241" s="69" t="s">
        <v>163</v>
      </c>
      <c r="B241" s="80" t="s">
        <v>165</v>
      </c>
      <c r="C241" s="71"/>
      <c r="D241" s="79">
        <v>1</v>
      </c>
      <c r="E241" s="73" t="s">
        <v>50</v>
      </c>
      <c r="F241" s="74"/>
      <c r="G241" s="79"/>
      <c r="H241" s="132">
        <f t="shared" si="11"/>
        <v>0</v>
      </c>
      <c r="I241" s="65"/>
    </row>
    <row r="242" spans="1:9" s="64" customFormat="1" x14ac:dyDescent="0.2">
      <c r="A242" s="69"/>
      <c r="B242" s="80"/>
      <c r="C242" s="71"/>
      <c r="D242" s="79"/>
      <c r="E242" s="73"/>
      <c r="F242" s="74"/>
      <c r="G242" s="79"/>
      <c r="H242" s="132" t="str">
        <f t="shared" si="11"/>
        <v/>
      </c>
      <c r="I242" s="65"/>
    </row>
    <row r="243" spans="1:9" s="59" customFormat="1" x14ac:dyDescent="0.2">
      <c r="A243" s="66" t="s">
        <v>164</v>
      </c>
      <c r="B243" s="26" t="s">
        <v>166</v>
      </c>
      <c r="C243" s="27"/>
      <c r="D243" s="92"/>
      <c r="E243" s="48"/>
      <c r="F243" s="30"/>
      <c r="G243" s="30"/>
      <c r="H243" s="125">
        <f>SUM(H236:H242)</f>
        <v>0</v>
      </c>
      <c r="I243" s="68"/>
    </row>
    <row r="244" spans="1:9" s="59" customFormat="1" x14ac:dyDescent="0.2">
      <c r="A244" s="66"/>
      <c r="B244" s="26" t="s">
        <v>167</v>
      </c>
      <c r="C244" s="27"/>
      <c r="D244" s="47"/>
      <c r="E244" s="48"/>
      <c r="F244" s="30"/>
      <c r="G244" s="30"/>
      <c r="H244" s="31"/>
      <c r="I244" s="68"/>
    </row>
    <row r="245" spans="1:9" s="64" customFormat="1" x14ac:dyDescent="0.2">
      <c r="A245" s="93"/>
      <c r="B245" s="104"/>
      <c r="C245" s="71"/>
      <c r="D245" s="72"/>
      <c r="E245" s="73"/>
      <c r="F245" s="74"/>
      <c r="G245" s="79"/>
      <c r="H245" s="132" t="str">
        <f t="shared" ref="H245:H270" si="12">+IF(D245="","",(D245*F245+D245*G245))</f>
        <v/>
      </c>
      <c r="I245" s="65"/>
    </row>
    <row r="246" spans="1:9" s="64" customFormat="1" x14ac:dyDescent="0.2">
      <c r="A246" s="69" t="s">
        <v>168</v>
      </c>
      <c r="B246" s="70" t="s">
        <v>66</v>
      </c>
      <c r="C246" s="71"/>
      <c r="D246" s="79"/>
      <c r="E246" s="73"/>
      <c r="F246" s="74"/>
      <c r="G246" s="79"/>
      <c r="H246" s="132" t="str">
        <f t="shared" si="12"/>
        <v/>
      </c>
      <c r="I246" s="65"/>
    </row>
    <row r="247" spans="1:9" s="64" customFormat="1" x14ac:dyDescent="0.2">
      <c r="A247" s="101" t="s">
        <v>169</v>
      </c>
      <c r="B247" s="80" t="str">
        <f>B8</f>
        <v>BILL NO. 01 - WATER DISTRIBUTION NETWORK - PIPES AND FITTINGS</v>
      </c>
      <c r="C247" s="71"/>
      <c r="D247" s="79"/>
      <c r="E247" s="73"/>
      <c r="F247" s="74"/>
      <c r="G247" s="79"/>
      <c r="H247" s="132" t="str">
        <f t="shared" si="12"/>
        <v/>
      </c>
      <c r="I247" s="65"/>
    </row>
    <row r="248" spans="1:9" s="64" customFormat="1" x14ac:dyDescent="0.2">
      <c r="A248" s="101" t="s">
        <v>170</v>
      </c>
      <c r="B248" s="80" t="str">
        <f>B41</f>
        <v>BILL NO. 02 - RAIN WATER INTEGRATION</v>
      </c>
      <c r="C248" s="71"/>
      <c r="D248" s="79"/>
      <c r="E248" s="73"/>
      <c r="F248" s="74"/>
      <c r="G248" s="79"/>
      <c r="H248" s="132" t="str">
        <f t="shared" si="12"/>
        <v/>
      </c>
      <c r="I248" s="65"/>
    </row>
    <row r="249" spans="1:9" s="64" customFormat="1" x14ac:dyDescent="0.2">
      <c r="A249" s="101" t="s">
        <v>171</v>
      </c>
      <c r="B249" s="80" t="str">
        <f>B53</f>
        <v>BILL NO. 03 - CUSTOMER CONNECTIONS</v>
      </c>
      <c r="C249" s="71"/>
      <c r="D249" s="79"/>
      <c r="E249" s="73"/>
      <c r="F249" s="74"/>
      <c r="G249" s="79"/>
      <c r="H249" s="132" t="str">
        <f t="shared" si="12"/>
        <v/>
      </c>
      <c r="I249" s="65"/>
    </row>
    <row r="250" spans="1:9" s="64" customFormat="1" x14ac:dyDescent="0.2">
      <c r="A250" s="101" t="s">
        <v>172</v>
      </c>
      <c r="B250" s="80" t="str">
        <f>B65</f>
        <v>BILL NO. 04 - WATER TREATMENT PLANT (WTP) FACILITY WORKS</v>
      </c>
      <c r="C250" s="71"/>
      <c r="D250" s="79"/>
      <c r="E250" s="73"/>
      <c r="F250" s="74"/>
      <c r="G250" s="79"/>
      <c r="H250" s="132" t="str">
        <f t="shared" si="12"/>
        <v/>
      </c>
      <c r="I250" s="65"/>
    </row>
    <row r="251" spans="1:9" s="64" customFormat="1" x14ac:dyDescent="0.2">
      <c r="A251" s="101" t="s">
        <v>173</v>
      </c>
      <c r="B251" s="80" t="str">
        <f>B87</f>
        <v xml:space="preserve">BILL NO. 05 - BRINE OUTFALL </v>
      </c>
      <c r="C251" s="71"/>
      <c r="D251" s="79"/>
      <c r="E251" s="73"/>
      <c r="F251" s="74"/>
      <c r="G251" s="79"/>
      <c r="H251" s="132" t="str">
        <f t="shared" si="12"/>
        <v/>
      </c>
      <c r="I251" s="65"/>
    </row>
    <row r="252" spans="1:9" s="64" customFormat="1" x14ac:dyDescent="0.2">
      <c r="A252" s="101" t="s">
        <v>174</v>
      </c>
      <c r="B252" s="80" t="str">
        <f>B100</f>
        <v>BILL NO. 06 - SUPPLY AND INSTALLATION OF PLANTS</v>
      </c>
      <c r="C252" s="71"/>
      <c r="D252" s="79"/>
      <c r="E252" s="73"/>
      <c r="F252" s="74"/>
      <c r="G252" s="79"/>
      <c r="H252" s="132" t="str">
        <f t="shared" si="12"/>
        <v/>
      </c>
      <c r="I252" s="65"/>
    </row>
    <row r="253" spans="1:9" s="64" customFormat="1" x14ac:dyDescent="0.2">
      <c r="A253" s="101" t="s">
        <v>175</v>
      </c>
      <c r="B253" s="80" t="str">
        <f>B113</f>
        <v>BILL NO. 07 - SUPPLY AND INSTALLATION OF PUMPS</v>
      </c>
      <c r="C253" s="71"/>
      <c r="D253" s="79"/>
      <c r="E253" s="73"/>
      <c r="F253" s="74"/>
      <c r="G253" s="79"/>
      <c r="H253" s="132" t="str">
        <f t="shared" si="12"/>
        <v/>
      </c>
      <c r="I253" s="65"/>
    </row>
    <row r="254" spans="1:9" s="64" customFormat="1" x14ac:dyDescent="0.2">
      <c r="A254" s="101" t="s">
        <v>176</v>
      </c>
      <c r="B254" s="80" t="str">
        <f>B137</f>
        <v>BILL NO. 08 - MECHANICAL AND ELECTRICAL WORKS</v>
      </c>
      <c r="C254" s="71"/>
      <c r="D254" s="79"/>
      <c r="E254" s="73"/>
      <c r="F254" s="74"/>
      <c r="G254" s="79"/>
      <c r="H254" s="132" t="str">
        <f t="shared" si="12"/>
        <v/>
      </c>
      <c r="I254" s="65"/>
    </row>
    <row r="255" spans="1:9" s="64" customFormat="1" x14ac:dyDescent="0.2">
      <c r="A255" s="101" t="s">
        <v>177</v>
      </c>
      <c r="B255" s="80" t="str">
        <f>B158</f>
        <v>BILL NO. 09 - PHOTOVOLTAIC GRID CONNECTION</v>
      </c>
      <c r="C255" s="71"/>
      <c r="D255" s="79"/>
      <c r="E255" s="73"/>
      <c r="F255" s="74"/>
      <c r="G255" s="79"/>
      <c r="H255" s="132" t="str">
        <f t="shared" si="12"/>
        <v/>
      </c>
      <c r="I255" s="65"/>
    </row>
    <row r="256" spans="1:9" s="64" customFormat="1" x14ac:dyDescent="0.2">
      <c r="A256" s="101" t="s">
        <v>178</v>
      </c>
      <c r="B256" s="80" t="str">
        <f>B170</f>
        <v>BILL NO. 10 - SUPPLY OF O&amp;M EQUIPMENT AND SPARES</v>
      </c>
      <c r="C256" s="71"/>
      <c r="D256" s="79"/>
      <c r="E256" s="73"/>
      <c r="F256" s="74"/>
      <c r="G256" s="79"/>
      <c r="H256" s="132" t="str">
        <f t="shared" si="12"/>
        <v/>
      </c>
      <c r="I256" s="65"/>
    </row>
    <row r="257" spans="1:9" s="64" customFormat="1" x14ac:dyDescent="0.2">
      <c r="A257" s="101" t="s">
        <v>179</v>
      </c>
      <c r="B257" s="80" t="str">
        <f>B235</f>
        <v>BILL NO. 11 - TESTING AND COMMISSIONING</v>
      </c>
      <c r="C257" s="71"/>
      <c r="D257" s="79"/>
      <c r="E257" s="73"/>
      <c r="F257" s="74"/>
      <c r="G257" s="79"/>
      <c r="H257" s="132" t="str">
        <f t="shared" si="12"/>
        <v/>
      </c>
      <c r="I257" s="65"/>
    </row>
    <row r="258" spans="1:9" s="64" customFormat="1" x14ac:dyDescent="0.2">
      <c r="A258" s="105"/>
      <c r="B258" s="76"/>
      <c r="C258" s="71"/>
      <c r="D258" s="79"/>
      <c r="E258" s="73"/>
      <c r="F258" s="74"/>
      <c r="G258" s="79"/>
      <c r="H258" s="132" t="str">
        <f t="shared" si="12"/>
        <v/>
      </c>
      <c r="I258" s="65"/>
    </row>
    <row r="259" spans="1:9" s="64" customFormat="1" x14ac:dyDescent="0.2">
      <c r="A259" s="69" t="s">
        <v>180</v>
      </c>
      <c r="B259" s="70" t="s">
        <v>68</v>
      </c>
      <c r="C259" s="71"/>
      <c r="D259" s="79"/>
      <c r="E259" s="73"/>
      <c r="F259" s="74"/>
      <c r="G259" s="79"/>
      <c r="H259" s="132" t="str">
        <f t="shared" si="12"/>
        <v/>
      </c>
      <c r="I259" s="65"/>
    </row>
    <row r="260" spans="1:9" s="64" customFormat="1" x14ac:dyDescent="0.2">
      <c r="A260" s="101" t="s">
        <v>181</v>
      </c>
      <c r="B260" s="80" t="str">
        <f>B8</f>
        <v>BILL NO. 01 - WATER DISTRIBUTION NETWORK - PIPES AND FITTINGS</v>
      </c>
      <c r="C260" s="71"/>
      <c r="D260" s="79"/>
      <c r="E260" s="73"/>
      <c r="F260" s="74"/>
      <c r="G260" s="79"/>
      <c r="H260" s="132" t="str">
        <f t="shared" si="12"/>
        <v/>
      </c>
      <c r="I260" s="65"/>
    </row>
    <row r="261" spans="1:9" s="64" customFormat="1" x14ac:dyDescent="0.2">
      <c r="A261" s="101" t="s">
        <v>182</v>
      </c>
      <c r="B261" s="80" t="str">
        <f>B41</f>
        <v>BILL NO. 02 - RAIN WATER INTEGRATION</v>
      </c>
      <c r="C261" s="71"/>
      <c r="D261" s="79"/>
      <c r="E261" s="73"/>
      <c r="F261" s="74"/>
      <c r="G261" s="79"/>
      <c r="H261" s="132" t="str">
        <f t="shared" si="12"/>
        <v/>
      </c>
      <c r="I261" s="65"/>
    </row>
    <row r="262" spans="1:9" s="64" customFormat="1" x14ac:dyDescent="0.2">
      <c r="A262" s="101" t="s">
        <v>183</v>
      </c>
      <c r="B262" s="80" t="str">
        <f>B53</f>
        <v>BILL NO. 03 - CUSTOMER CONNECTIONS</v>
      </c>
      <c r="C262" s="71"/>
      <c r="D262" s="79"/>
      <c r="E262" s="73"/>
      <c r="F262" s="74"/>
      <c r="G262" s="79"/>
      <c r="H262" s="132" t="str">
        <f t="shared" si="12"/>
        <v/>
      </c>
      <c r="I262" s="65"/>
    </row>
    <row r="263" spans="1:9" s="64" customFormat="1" x14ac:dyDescent="0.2">
      <c r="A263" s="101" t="s">
        <v>184</v>
      </c>
      <c r="B263" s="80" t="str">
        <f>B65</f>
        <v>BILL NO. 04 - WATER TREATMENT PLANT (WTP) FACILITY WORKS</v>
      </c>
      <c r="C263" s="71"/>
      <c r="D263" s="79"/>
      <c r="E263" s="73"/>
      <c r="F263" s="74"/>
      <c r="G263" s="79"/>
      <c r="H263" s="132" t="str">
        <f t="shared" si="12"/>
        <v/>
      </c>
      <c r="I263" s="65"/>
    </row>
    <row r="264" spans="1:9" s="64" customFormat="1" x14ac:dyDescent="0.2">
      <c r="A264" s="101" t="s">
        <v>185</v>
      </c>
      <c r="B264" s="80" t="str">
        <f>B87</f>
        <v xml:space="preserve">BILL NO. 05 - BRINE OUTFALL </v>
      </c>
      <c r="C264" s="71"/>
      <c r="D264" s="79"/>
      <c r="E264" s="73"/>
      <c r="F264" s="74"/>
      <c r="G264" s="79"/>
      <c r="H264" s="132" t="str">
        <f t="shared" si="12"/>
        <v/>
      </c>
      <c r="I264" s="65"/>
    </row>
    <row r="265" spans="1:9" s="64" customFormat="1" x14ac:dyDescent="0.2">
      <c r="A265" s="101" t="s">
        <v>186</v>
      </c>
      <c r="B265" s="80" t="str">
        <f>B100</f>
        <v>BILL NO. 06 - SUPPLY AND INSTALLATION OF PLANTS</v>
      </c>
      <c r="C265" s="71"/>
      <c r="D265" s="79"/>
      <c r="E265" s="73"/>
      <c r="F265" s="74"/>
      <c r="G265" s="79"/>
      <c r="H265" s="132" t="str">
        <f t="shared" si="12"/>
        <v/>
      </c>
      <c r="I265" s="65"/>
    </row>
    <row r="266" spans="1:9" s="64" customFormat="1" x14ac:dyDescent="0.2">
      <c r="A266" s="101" t="s">
        <v>187</v>
      </c>
      <c r="B266" s="80" t="str">
        <f>B113</f>
        <v>BILL NO. 07 - SUPPLY AND INSTALLATION OF PUMPS</v>
      </c>
      <c r="C266" s="71"/>
      <c r="D266" s="79"/>
      <c r="E266" s="73"/>
      <c r="F266" s="74"/>
      <c r="G266" s="79"/>
      <c r="H266" s="132" t="str">
        <f t="shared" si="12"/>
        <v/>
      </c>
      <c r="I266" s="65"/>
    </row>
    <row r="267" spans="1:9" s="64" customFormat="1" x14ac:dyDescent="0.2">
      <c r="A267" s="101" t="s">
        <v>188</v>
      </c>
      <c r="B267" s="80" t="str">
        <f>B137</f>
        <v>BILL NO. 08 - MECHANICAL AND ELECTRICAL WORKS</v>
      </c>
      <c r="C267" s="71"/>
      <c r="D267" s="79"/>
      <c r="E267" s="73"/>
      <c r="F267" s="74"/>
      <c r="G267" s="79"/>
      <c r="H267" s="132" t="str">
        <f t="shared" si="12"/>
        <v/>
      </c>
      <c r="I267" s="65"/>
    </row>
    <row r="268" spans="1:9" s="64" customFormat="1" x14ac:dyDescent="0.2">
      <c r="A268" s="101" t="s">
        <v>189</v>
      </c>
      <c r="B268" s="80" t="str">
        <f>B158</f>
        <v>BILL NO. 09 - PHOTOVOLTAIC GRID CONNECTION</v>
      </c>
      <c r="C268" s="71"/>
      <c r="D268" s="79"/>
      <c r="E268" s="73"/>
      <c r="F268" s="74"/>
      <c r="G268" s="79"/>
      <c r="H268" s="132" t="str">
        <f t="shared" si="12"/>
        <v/>
      </c>
      <c r="I268" s="65"/>
    </row>
    <row r="269" spans="1:9" s="64" customFormat="1" x14ac:dyDescent="0.2">
      <c r="A269" s="101" t="s">
        <v>190</v>
      </c>
      <c r="B269" s="80" t="str">
        <f>B170</f>
        <v>BILL NO. 10 - SUPPLY OF O&amp;M EQUIPMENT AND SPARES</v>
      </c>
      <c r="C269" s="71"/>
      <c r="D269" s="79"/>
      <c r="E269" s="73"/>
      <c r="F269" s="74"/>
      <c r="G269" s="79"/>
      <c r="H269" s="132" t="str">
        <f t="shared" si="12"/>
        <v/>
      </c>
      <c r="I269" s="65"/>
    </row>
    <row r="270" spans="1:9" s="64" customFormat="1" x14ac:dyDescent="0.2">
      <c r="A270" s="101" t="s">
        <v>191</v>
      </c>
      <c r="B270" s="80" t="str">
        <f>B235</f>
        <v>BILL NO. 11 - TESTING AND COMMISSIONING</v>
      </c>
      <c r="C270" s="71"/>
      <c r="D270" s="79"/>
      <c r="E270" s="73"/>
      <c r="F270" s="74"/>
      <c r="G270" s="79"/>
      <c r="H270" s="132" t="str">
        <f t="shared" si="12"/>
        <v/>
      </c>
      <c r="I270" s="65"/>
    </row>
    <row r="271" spans="1:9" s="64" customFormat="1" x14ac:dyDescent="0.2">
      <c r="A271" s="69"/>
      <c r="B271" s="76"/>
      <c r="C271" s="71"/>
      <c r="D271" s="79"/>
      <c r="E271" s="73"/>
      <c r="F271" s="74"/>
      <c r="G271" s="79"/>
      <c r="H271" s="75"/>
      <c r="I271" s="65"/>
    </row>
    <row r="272" spans="1:9" s="59" customFormat="1" x14ac:dyDescent="0.2">
      <c r="A272" s="66" t="s">
        <v>192</v>
      </c>
      <c r="B272" s="26" t="s">
        <v>193</v>
      </c>
      <c r="C272" s="27"/>
      <c r="D272" s="47"/>
      <c r="E272" s="48"/>
      <c r="F272" s="30"/>
      <c r="G272" s="30"/>
      <c r="H272" s="126">
        <f>SUM(H245:H271)</f>
        <v>0</v>
      </c>
      <c r="I272" s="68"/>
    </row>
  </sheetData>
  <phoneticPr fontId="15" type="noConversion"/>
  <pageMargins left="0.7" right="0.7" top="0.75" bottom="0.75" header="0.3" footer="0.3"/>
  <pageSetup paperSize="9" scale="83" fitToHeight="0" orientation="portrait" r:id="rId1"/>
  <headerFooter>
    <oddFooter>&amp;R&amp;P</oddFooter>
  </headerFooter>
  <rowBreaks count="8" manualBreakCount="8">
    <brk id="40" max="7" man="1"/>
    <brk id="52" max="7" man="1"/>
    <brk id="64" max="7" man="1"/>
    <brk id="86" max="7" man="1"/>
    <brk id="112" max="7" man="1"/>
    <brk id="157" max="7" man="1"/>
    <brk id="210" max="7" man="1"/>
    <brk id="24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showWhiteSpace="0" view="pageBreakPreview" zoomScaleNormal="100" zoomScaleSheetLayoutView="100" workbookViewId="0">
      <selection activeCell="D19" sqref="D19"/>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193"/>
      <c r="B1" s="193"/>
      <c r="C1" s="193"/>
      <c r="D1" s="193"/>
      <c r="E1" s="192"/>
    </row>
    <row r="2" spans="1:6" ht="15.75" x14ac:dyDescent="0.25">
      <c r="A2" s="412" t="s">
        <v>0</v>
      </c>
      <c r="B2" s="413"/>
      <c r="C2" s="413"/>
      <c r="D2" s="413"/>
      <c r="E2" s="413"/>
      <c r="F2" s="413"/>
    </row>
    <row r="3" spans="1:6" ht="18.75" x14ac:dyDescent="0.25">
      <c r="A3" s="414" t="str">
        <f>'Cover Page'!A16:I16</f>
        <v>WATER SUPPLY SYSTEM IN TH.DHIYAMIGILI</v>
      </c>
      <c r="B3" s="415"/>
      <c r="C3" s="415"/>
      <c r="D3" s="415"/>
      <c r="E3" s="415"/>
      <c r="F3" s="415"/>
    </row>
    <row r="4" spans="1:6" ht="18.75" x14ac:dyDescent="0.25">
      <c r="A4" s="414" t="str">
        <f>+'03 Administration Building'!A3</f>
        <v>03 ADMINISTRATION BUILDING</v>
      </c>
      <c r="B4" s="415"/>
      <c r="C4" s="415"/>
      <c r="D4" s="415"/>
      <c r="E4" s="415"/>
      <c r="F4" s="415"/>
    </row>
    <row r="6" spans="1:6" x14ac:dyDescent="0.25">
      <c r="A6" s="194"/>
      <c r="B6" s="195"/>
      <c r="C6" s="195"/>
      <c r="D6" s="195"/>
    </row>
    <row r="7" spans="1:6" ht="30.75" customHeight="1" x14ac:dyDescent="0.25">
      <c r="A7" s="194"/>
      <c r="B7" s="400" t="s">
        <v>1</v>
      </c>
      <c r="C7" s="402"/>
      <c r="D7" s="404" t="s">
        <v>2</v>
      </c>
      <c r="E7" s="402" t="s">
        <v>3</v>
      </c>
    </row>
    <row r="8" spans="1:6" x14ac:dyDescent="0.25">
      <c r="A8" s="194"/>
      <c r="B8" s="401"/>
      <c r="C8" s="403"/>
      <c r="D8" s="405"/>
      <c r="E8" s="406"/>
    </row>
    <row r="9" spans="1:6" x14ac:dyDescent="0.25">
      <c r="A9" s="194"/>
      <c r="B9" s="2"/>
      <c r="C9" s="3"/>
      <c r="D9" s="4"/>
      <c r="E9" s="5"/>
    </row>
    <row r="10" spans="1:6" x14ac:dyDescent="0.25">
      <c r="A10" s="194"/>
      <c r="B10" s="87" t="str">
        <f>'03 Administration Building'!B8:E8</f>
        <v>BILL NO. 01 - PRELIMINARIES</v>
      </c>
      <c r="C10" s="3"/>
      <c r="D10" s="4">
        <f>'03 Administration Building'!G25</f>
        <v>0</v>
      </c>
      <c r="E10" s="5"/>
    </row>
    <row r="11" spans="1:6" x14ac:dyDescent="0.25">
      <c r="A11" s="194"/>
      <c r="B11" s="87" t="str">
        <f>'03 Administration Building'!B26:E26</f>
        <v>BILL NO. 02 - WORKS BELOW GROUND</v>
      </c>
      <c r="C11" s="3"/>
      <c r="D11" s="8">
        <f>'03 Administration Building'!G42</f>
        <v>0</v>
      </c>
      <c r="E11" s="5"/>
    </row>
    <row r="12" spans="1:6" ht="16.5" customHeight="1" x14ac:dyDescent="0.25">
      <c r="A12" s="194"/>
      <c r="B12" s="87" t="str">
        <f>'03 Administration Building'!B43:E43</f>
        <v>BILL NO. 03 - CONCRETE WORKS</v>
      </c>
      <c r="C12" s="3"/>
      <c r="D12" s="8">
        <f>'03 Administration Building'!G115</f>
        <v>0</v>
      </c>
      <c r="E12" s="5"/>
    </row>
    <row r="13" spans="1:6" ht="16.5" customHeight="1" x14ac:dyDescent="0.25">
      <c r="A13" s="194"/>
      <c r="B13" s="87" t="str">
        <f>'03 Administration Building'!B116:E116</f>
        <v>BILL NO. 04 - METAL AND CARPENTRY WORKS</v>
      </c>
      <c r="C13" s="3"/>
      <c r="D13" s="8">
        <f>'03 Administration Building'!G136</f>
        <v>0</v>
      </c>
      <c r="E13" s="5"/>
    </row>
    <row r="14" spans="1:6" x14ac:dyDescent="0.25">
      <c r="A14" s="194"/>
      <c r="B14" s="87" t="str">
        <f>'03 Administration Building'!B137:E137</f>
        <v xml:space="preserve">BILL NO. 05 - MASONRY AND PLASTERING </v>
      </c>
      <c r="C14" s="3"/>
      <c r="D14" s="8">
        <f>'03 Administration Building'!G156</f>
        <v>0</v>
      </c>
      <c r="E14" s="5"/>
    </row>
    <row r="15" spans="1:6" x14ac:dyDescent="0.25">
      <c r="A15" s="194"/>
      <c r="B15" s="87" t="str">
        <f>'03 Administration Building'!B157:E157</f>
        <v>BILL NO. 06 - DOOR AND WINDOW SCHEDULE</v>
      </c>
      <c r="C15" s="3"/>
      <c r="D15" s="8">
        <f>'03 Administration Building'!G174</f>
        <v>0</v>
      </c>
      <c r="E15" s="5"/>
    </row>
    <row r="16" spans="1:6" x14ac:dyDescent="0.25">
      <c r="A16" s="194"/>
      <c r="B16" s="87" t="str">
        <f>'03 Administration Building'!B175:E175</f>
        <v>BILL NO. 07 - PAINTING</v>
      </c>
      <c r="C16" s="3"/>
      <c r="D16" s="8">
        <f>'03 Administration Building'!G189</f>
        <v>0</v>
      </c>
      <c r="E16" s="5"/>
    </row>
    <row r="17" spans="1:5" ht="16.5" customHeight="1" x14ac:dyDescent="0.25">
      <c r="A17" s="194"/>
      <c r="B17" s="87" t="str">
        <f>'03 Administration Building'!B190:E190</f>
        <v>BILL NO. 08 - FLOOR FINISHES</v>
      </c>
      <c r="C17" s="3"/>
      <c r="D17" s="8">
        <f>'03 Administration Building'!G202</f>
        <v>0</v>
      </c>
      <c r="E17" s="5"/>
    </row>
    <row r="18" spans="1:5" ht="16.5" customHeight="1" x14ac:dyDescent="0.25">
      <c r="A18" s="194"/>
      <c r="B18" s="87" t="str">
        <f>'03 Administration Building'!B203:E203</f>
        <v>BILL NO. 09 - HYDRAULICS AND DRAINAGE</v>
      </c>
      <c r="C18" s="3"/>
      <c r="D18" s="8">
        <f>'03 Administration Building'!G229</f>
        <v>0</v>
      </c>
      <c r="E18" s="5"/>
    </row>
    <row r="19" spans="1:5" ht="16.5" customHeight="1" x14ac:dyDescent="0.25">
      <c r="A19" s="194"/>
      <c r="B19" s="87" t="str">
        <f>'03 Administration Building'!B230:E230</f>
        <v>BILL NO. 10 - ELECTRICAL INSTALLATIONS</v>
      </c>
      <c r="C19" s="3"/>
      <c r="D19" s="8">
        <f>'03 Administration Building'!G271</f>
        <v>0</v>
      </c>
      <c r="E19" s="5"/>
    </row>
    <row r="20" spans="1:5" x14ac:dyDescent="0.25">
      <c r="A20" s="194"/>
      <c r="B20" s="87" t="str">
        <f>'03 Administration Building'!B272:E272</f>
        <v>BILL NO. 11 - FIRE DETECTION AND PROTECTION</v>
      </c>
      <c r="C20" s="3"/>
      <c r="D20" s="8">
        <f>'03 Administration Building'!G295</f>
        <v>0</v>
      </c>
      <c r="E20" s="5"/>
    </row>
    <row r="21" spans="1:5" ht="16.5" customHeight="1" x14ac:dyDescent="0.25">
      <c r="A21" s="194"/>
      <c r="B21" s="87" t="str">
        <f>'03 Administration Building'!B296:E296</f>
        <v>BILL NO. 12 - MECHANICAL SYSTEMS</v>
      </c>
      <c r="C21" s="3"/>
      <c r="D21" s="8">
        <f>'03 Administration Building'!G307</f>
        <v>0</v>
      </c>
      <c r="E21" s="5"/>
    </row>
    <row r="22" spans="1:5" x14ac:dyDescent="0.25">
      <c r="A22" s="194"/>
      <c r="B22" s="87" t="str">
        <f>'03 Administration Building'!B308:G308</f>
        <v>BILL NO. 13 - PARKING SHED WORKS</v>
      </c>
      <c r="C22" s="3"/>
      <c r="D22" s="8">
        <f>'03 Administration Building'!G394</f>
        <v>0</v>
      </c>
      <c r="E22" s="5"/>
    </row>
    <row r="23" spans="1:5" x14ac:dyDescent="0.25">
      <c r="A23" s="194"/>
      <c r="B23" s="87" t="str">
        <f>'03 Administration Building'!B395:G395</f>
        <v>BILL NO. 14 - COMPOUND AND BOUNDARY WALL</v>
      </c>
      <c r="C23" s="3"/>
      <c r="D23" s="8">
        <f>'03 Administration Building'!G523</f>
        <v>0</v>
      </c>
      <c r="E23" s="5"/>
    </row>
    <row r="24" spans="1:5" x14ac:dyDescent="0.25">
      <c r="A24" s="194"/>
      <c r="B24" s="87" t="str">
        <f>'03 Administration Building'!B524:E524</f>
        <v>BILL NO. 15 - ADDITIONS</v>
      </c>
      <c r="C24" s="3"/>
      <c r="D24" s="8">
        <f>'03 Administration Building'!G539</f>
        <v>0</v>
      </c>
      <c r="E24" s="5"/>
    </row>
    <row r="25" spans="1:5" x14ac:dyDescent="0.25">
      <c r="A25" s="194"/>
      <c r="B25" s="87" t="str">
        <f>'03 Administration Building'!B540:E540</f>
        <v>BILL NO. 16- OMISSIONS</v>
      </c>
      <c r="C25" s="3"/>
      <c r="D25" s="8">
        <f>'03 Administration Building'!G560</f>
        <v>0</v>
      </c>
      <c r="E25" s="5"/>
    </row>
    <row r="26" spans="1:5" ht="30.75" customHeight="1" x14ac:dyDescent="0.25">
      <c r="A26" s="194"/>
      <c r="B26" s="87"/>
      <c r="C26" s="3"/>
      <c r="D26" s="8"/>
      <c r="E26" s="5"/>
    </row>
    <row r="27" spans="1:5" ht="44.25" customHeight="1" x14ac:dyDescent="0.25">
      <c r="A27" s="194"/>
      <c r="B27" s="10" t="s">
        <v>5</v>
      </c>
      <c r="C27" s="11"/>
      <c r="D27" s="12">
        <f>SUM(D10:D26)</f>
        <v>0</v>
      </c>
      <c r="E27" s="382"/>
    </row>
    <row r="28" spans="1:5" s="325" customFormat="1" ht="44.25" customHeight="1" x14ac:dyDescent="0.25">
      <c r="A28" s="379"/>
      <c r="B28" s="380"/>
      <c r="C28" s="380"/>
      <c r="D28" s="381"/>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0"/>
  <sheetViews>
    <sheetView tabSelected="1" view="pageBreakPreview" zoomScale="70" zoomScaleNormal="100" zoomScaleSheetLayoutView="70" workbookViewId="0">
      <pane ySplit="7" topLeftCell="A8" activePane="bottomLeft" state="frozen"/>
      <selection activeCell="W7" sqref="W7"/>
      <selection pane="bottomLeft" activeCell="G26" sqref="G26"/>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89" t="str">
        <f>'Cover Page'!A16:I16</f>
        <v>WATER SUPPLY SYSTEM IN TH.DHIYAMIGILI</v>
      </c>
    </row>
    <row r="3" spans="1:7" x14ac:dyDescent="0.25">
      <c r="A3" s="89" t="s">
        <v>791</v>
      </c>
    </row>
    <row r="4" spans="1:7" x14ac:dyDescent="0.25">
      <c r="A4" s="90" t="s">
        <v>7</v>
      </c>
    </row>
    <row r="7" spans="1:7" ht="25.5" x14ac:dyDescent="0.25">
      <c r="A7" s="196" t="s">
        <v>401</v>
      </c>
      <c r="B7" s="197" t="s">
        <v>1</v>
      </c>
      <c r="C7" s="383" t="s">
        <v>10</v>
      </c>
      <c r="D7" s="384" t="s">
        <v>11</v>
      </c>
      <c r="E7" s="198" t="s">
        <v>119</v>
      </c>
      <c r="F7" s="199" t="s">
        <v>120</v>
      </c>
      <c r="G7" s="199" t="s">
        <v>402</v>
      </c>
    </row>
    <row r="8" spans="1:7" ht="15.75" thickBot="1" x14ac:dyDescent="0.3">
      <c r="A8" s="200">
        <v>1</v>
      </c>
      <c r="B8" s="419" t="s">
        <v>762</v>
      </c>
      <c r="C8" s="420"/>
      <c r="D8" s="420"/>
      <c r="E8" s="420"/>
      <c r="F8" s="201"/>
      <c r="G8" s="201"/>
    </row>
    <row r="9" spans="1:7" ht="15.75" thickTop="1" x14ac:dyDescent="0.25">
      <c r="A9" s="202"/>
      <c r="B9" s="203"/>
      <c r="C9" s="204"/>
      <c r="D9" s="205"/>
      <c r="E9" s="206"/>
      <c r="F9" s="207"/>
      <c r="G9" s="207"/>
    </row>
    <row r="10" spans="1:7" x14ac:dyDescent="0.25">
      <c r="A10" s="202">
        <v>1</v>
      </c>
      <c r="B10" s="203" t="s">
        <v>71</v>
      </c>
      <c r="C10" s="204"/>
      <c r="D10" s="205"/>
      <c r="E10" s="208"/>
      <c r="F10" s="209"/>
      <c r="G10" s="209"/>
    </row>
    <row r="11" spans="1:7" x14ac:dyDescent="0.25">
      <c r="A11" s="202"/>
      <c r="B11" s="210" t="s">
        <v>403</v>
      </c>
      <c r="C11" s="204"/>
      <c r="D11" s="205"/>
      <c r="E11" s="208"/>
      <c r="F11" s="209"/>
      <c r="G11" s="209"/>
    </row>
    <row r="12" spans="1:7" x14ac:dyDescent="0.25">
      <c r="A12" s="202"/>
      <c r="B12" s="210" t="s">
        <v>404</v>
      </c>
      <c r="C12" s="204"/>
      <c r="D12" s="205"/>
      <c r="E12" s="208"/>
      <c r="F12" s="209"/>
      <c r="G12" s="209"/>
    </row>
    <row r="13" spans="1:7" x14ac:dyDescent="0.25">
      <c r="A13" s="202"/>
      <c r="B13" s="210" t="s">
        <v>405</v>
      </c>
      <c r="C13" s="204"/>
      <c r="D13" s="205"/>
      <c r="E13" s="208"/>
      <c r="F13" s="209"/>
      <c r="G13" s="209"/>
    </row>
    <row r="14" spans="1:7" x14ac:dyDescent="0.25">
      <c r="A14" s="202"/>
      <c r="B14" s="210" t="s">
        <v>406</v>
      </c>
      <c r="C14" s="204"/>
      <c r="D14" s="205"/>
      <c r="E14" s="208"/>
      <c r="F14" s="209"/>
      <c r="G14" s="209"/>
    </row>
    <row r="15" spans="1:7" x14ac:dyDescent="0.25">
      <c r="A15" s="202"/>
      <c r="B15" s="210" t="s">
        <v>407</v>
      </c>
      <c r="C15" s="204"/>
      <c r="D15" s="205"/>
      <c r="E15" s="208"/>
      <c r="F15" s="209"/>
      <c r="G15" s="209"/>
    </row>
    <row r="16" spans="1:7" x14ac:dyDescent="0.25">
      <c r="A16" s="202"/>
      <c r="B16" s="210" t="s">
        <v>408</v>
      </c>
      <c r="C16" s="204"/>
      <c r="D16" s="205"/>
      <c r="E16" s="208"/>
      <c r="F16" s="209"/>
      <c r="G16" s="209"/>
    </row>
    <row r="17" spans="1:7" x14ac:dyDescent="0.25">
      <c r="A17" s="202"/>
      <c r="B17" s="210" t="s">
        <v>409</v>
      </c>
      <c r="C17" s="204"/>
      <c r="D17" s="205"/>
      <c r="E17" s="208"/>
      <c r="F17" s="209"/>
      <c r="G17" s="209"/>
    </row>
    <row r="18" spans="1:7" x14ac:dyDescent="0.25">
      <c r="A18" s="202"/>
      <c r="B18" s="210" t="s">
        <v>410</v>
      </c>
      <c r="C18" s="204"/>
      <c r="D18" s="205"/>
      <c r="E18" s="208"/>
      <c r="F18" s="209"/>
      <c r="G18" s="209"/>
    </row>
    <row r="19" spans="1:7" x14ac:dyDescent="0.25">
      <c r="A19" s="202"/>
      <c r="B19" s="210" t="s">
        <v>411</v>
      </c>
      <c r="C19" s="204"/>
      <c r="D19" s="205"/>
      <c r="E19" s="208"/>
      <c r="F19" s="209"/>
      <c r="G19" s="209"/>
    </row>
    <row r="20" spans="1:7" x14ac:dyDescent="0.25">
      <c r="A20" s="202"/>
      <c r="B20" s="210" t="s">
        <v>412</v>
      </c>
      <c r="C20" s="204"/>
      <c r="D20" s="205"/>
      <c r="E20" s="208"/>
      <c r="F20" s="209"/>
      <c r="G20" s="209"/>
    </row>
    <row r="21" spans="1:7" x14ac:dyDescent="0.25">
      <c r="A21" s="211"/>
      <c r="B21" s="210" t="s">
        <v>413</v>
      </c>
      <c r="C21" s="212"/>
      <c r="D21" s="212"/>
      <c r="E21" s="212"/>
      <c r="F21" s="213"/>
      <c r="G21" s="213"/>
    </row>
    <row r="22" spans="1:7" x14ac:dyDescent="0.25">
      <c r="A22" s="211"/>
      <c r="B22" s="210" t="s">
        <v>414</v>
      </c>
      <c r="C22" s="212"/>
      <c r="D22" s="212"/>
      <c r="E22" s="212"/>
      <c r="F22" s="213"/>
      <c r="G22" s="213"/>
    </row>
    <row r="23" spans="1:7" x14ac:dyDescent="0.25">
      <c r="A23" s="211"/>
      <c r="B23" s="210"/>
      <c r="C23" s="212"/>
      <c r="D23" s="212"/>
      <c r="E23" s="212"/>
      <c r="F23" s="213"/>
      <c r="G23" s="213"/>
    </row>
    <row r="24" spans="1:7" x14ac:dyDescent="0.25">
      <c r="A24" s="214"/>
      <c r="B24" s="219"/>
      <c r="C24" s="220"/>
      <c r="D24" s="221"/>
      <c r="E24" s="222"/>
      <c r="F24" s="223" t="str">
        <f t="shared" ref="F24" si="0">IF(E24="",IF(D24="","",D24*E24),D24*E24)</f>
        <v/>
      </c>
      <c r="G24" s="223" t="str">
        <f>+IF(D24="","",(D24*E24+D24*F24))</f>
        <v/>
      </c>
    </row>
    <row r="25" spans="1:7" x14ac:dyDescent="0.25">
      <c r="A25" s="224" t="s">
        <v>418</v>
      </c>
      <c r="B25" s="225"/>
      <c r="C25" s="225"/>
      <c r="D25" s="225"/>
      <c r="E25" s="225"/>
      <c r="F25" s="226"/>
      <c r="G25" s="226"/>
    </row>
    <row r="26" spans="1:7" ht="15.75" thickBot="1" x14ac:dyDescent="0.3">
      <c r="A26" s="200">
        <v>2</v>
      </c>
      <c r="B26" s="419" t="s">
        <v>763</v>
      </c>
      <c r="C26" s="420"/>
      <c r="D26" s="420"/>
      <c r="E26" s="420"/>
      <c r="F26" s="201"/>
      <c r="G26" s="201"/>
    </row>
    <row r="27" spans="1:7" ht="15.75" thickTop="1" x14ac:dyDescent="0.25">
      <c r="A27" s="227">
        <v>2</v>
      </c>
      <c r="B27" s="228" t="s">
        <v>265</v>
      </c>
      <c r="C27" s="229"/>
      <c r="D27" s="230"/>
      <c r="E27" s="231"/>
      <c r="F27" s="232"/>
      <c r="G27" s="232"/>
    </row>
    <row r="28" spans="1:7" ht="51" x14ac:dyDescent="0.25">
      <c r="A28" s="233" t="s">
        <v>420</v>
      </c>
      <c r="B28" s="234" t="s">
        <v>421</v>
      </c>
      <c r="C28" s="235"/>
      <c r="D28" s="236"/>
      <c r="E28" s="237"/>
      <c r="F28" s="238"/>
      <c r="G28" s="238"/>
    </row>
    <row r="29" spans="1:7" x14ac:dyDescent="0.25">
      <c r="A29" s="239"/>
      <c r="B29" s="416" t="s">
        <v>419</v>
      </c>
      <c r="C29" s="417"/>
      <c r="D29" s="417"/>
      <c r="E29" s="417"/>
      <c r="F29" s="240"/>
      <c r="G29" s="240"/>
    </row>
    <row r="30" spans="1:7" x14ac:dyDescent="0.25">
      <c r="A30" s="241"/>
      <c r="B30" s="218"/>
      <c r="C30" s="229"/>
      <c r="D30" s="230"/>
      <c r="E30" s="231"/>
      <c r="F30" s="223" t="str">
        <f t="shared" ref="F30:G31" si="1">IF(E30="",IF(D30="","",D30*E30),D30*E30)</f>
        <v/>
      </c>
      <c r="G30" s="223" t="str">
        <f t="shared" si="1"/>
        <v/>
      </c>
    </row>
    <row r="31" spans="1:7" x14ac:dyDescent="0.25">
      <c r="A31" s="242">
        <v>2.1</v>
      </c>
      <c r="B31" s="218" t="s">
        <v>422</v>
      </c>
      <c r="C31" s="229"/>
      <c r="D31" s="230"/>
      <c r="E31" s="243"/>
      <c r="F31" s="223" t="str">
        <f t="shared" si="1"/>
        <v/>
      </c>
      <c r="G31" s="223" t="str">
        <f t="shared" ref="G31:G41" si="2">+IF(D31="","",(D31*E31+D31*F31))</f>
        <v/>
      </c>
    </row>
    <row r="32" spans="1:7" ht="15.75" x14ac:dyDescent="0.25">
      <c r="A32" s="242"/>
      <c r="B32" s="234" t="s">
        <v>423</v>
      </c>
      <c r="C32" s="229" t="s">
        <v>424</v>
      </c>
      <c r="D32" s="244">
        <v>0.97175</v>
      </c>
      <c r="E32" s="237"/>
      <c r="F32" s="216"/>
      <c r="G32" s="216">
        <f t="shared" si="2"/>
        <v>0</v>
      </c>
    </row>
    <row r="33" spans="1:7" ht="15.75" x14ac:dyDescent="0.25">
      <c r="A33" s="242"/>
      <c r="B33" s="234" t="s">
        <v>425</v>
      </c>
      <c r="C33" s="229" t="s">
        <v>424</v>
      </c>
      <c r="D33" s="244">
        <v>16.274999999999999</v>
      </c>
      <c r="E33" s="237"/>
      <c r="F33" s="216"/>
      <c r="G33" s="216">
        <f t="shared" si="2"/>
        <v>0</v>
      </c>
    </row>
    <row r="34" spans="1:7" ht="15.75" x14ac:dyDescent="0.25">
      <c r="A34" s="242"/>
      <c r="B34" s="217" t="s">
        <v>426</v>
      </c>
      <c r="C34" s="229" t="s">
        <v>424</v>
      </c>
      <c r="D34" s="244">
        <v>6.78</v>
      </c>
      <c r="E34" s="237"/>
      <c r="F34" s="216"/>
      <c r="G34" s="216">
        <f t="shared" si="2"/>
        <v>0</v>
      </c>
    </row>
    <row r="35" spans="1:7" x14ac:dyDescent="0.25">
      <c r="A35" s="242"/>
      <c r="B35" s="217"/>
      <c r="C35" s="229"/>
      <c r="D35" s="244"/>
      <c r="E35" s="237"/>
      <c r="F35" s="216"/>
      <c r="G35" s="216" t="str">
        <f t="shared" si="2"/>
        <v/>
      </c>
    </row>
    <row r="36" spans="1:7" x14ac:dyDescent="0.25">
      <c r="A36" s="242">
        <v>2.2000000000000002</v>
      </c>
      <c r="B36" s="218" t="s">
        <v>40</v>
      </c>
      <c r="C36" s="229"/>
      <c r="D36" s="236"/>
      <c r="E36" s="237"/>
      <c r="F36" s="216"/>
      <c r="G36" s="216" t="str">
        <f t="shared" si="2"/>
        <v/>
      </c>
    </row>
    <row r="37" spans="1:7" ht="25.5" x14ac:dyDescent="0.25">
      <c r="A37" s="242"/>
      <c r="B37" s="245" t="s">
        <v>417</v>
      </c>
      <c r="C37" s="235" t="s">
        <v>50</v>
      </c>
      <c r="D37" s="236">
        <v>1</v>
      </c>
      <c r="E37" s="237"/>
      <c r="F37" s="216"/>
      <c r="G37" s="216">
        <f t="shared" si="2"/>
        <v>0</v>
      </c>
    </row>
    <row r="38" spans="1:7" x14ac:dyDescent="0.25">
      <c r="A38" s="242"/>
      <c r="B38" s="245"/>
      <c r="C38" s="229"/>
      <c r="D38" s="246"/>
      <c r="E38" s="237"/>
      <c r="F38" s="216"/>
      <c r="G38" s="216" t="str">
        <f t="shared" si="2"/>
        <v/>
      </c>
    </row>
    <row r="39" spans="1:7" x14ac:dyDescent="0.25">
      <c r="A39" s="242">
        <v>2.2999999999999998</v>
      </c>
      <c r="B39" s="218" t="s">
        <v>427</v>
      </c>
      <c r="C39" s="229"/>
      <c r="D39" s="246"/>
      <c r="E39" s="237"/>
      <c r="F39" s="216"/>
      <c r="G39" s="216" t="str">
        <f t="shared" si="2"/>
        <v/>
      </c>
    </row>
    <row r="40" spans="1:7" x14ac:dyDescent="0.25">
      <c r="A40" s="247"/>
      <c r="B40" s="245" t="s">
        <v>428</v>
      </c>
      <c r="C40" s="229" t="s">
        <v>429</v>
      </c>
      <c r="D40" s="244">
        <v>10.466749999999998</v>
      </c>
      <c r="E40" s="237"/>
      <c r="F40" s="216"/>
      <c r="G40" s="216">
        <f t="shared" si="2"/>
        <v>0</v>
      </c>
    </row>
    <row r="41" spans="1:7" x14ac:dyDescent="0.25">
      <c r="A41" s="247"/>
      <c r="B41" s="245"/>
      <c r="C41" s="229"/>
      <c r="D41" s="248"/>
      <c r="E41" s="243"/>
      <c r="F41" s="223"/>
      <c r="G41" s="223" t="str">
        <f t="shared" si="2"/>
        <v/>
      </c>
    </row>
    <row r="42" spans="1:7" x14ac:dyDescent="0.25">
      <c r="A42" s="249" t="s">
        <v>430</v>
      </c>
      <c r="B42" s="250"/>
      <c r="C42" s="250"/>
      <c r="D42" s="250"/>
      <c r="E42" s="250"/>
      <c r="F42" s="251"/>
      <c r="G42" s="251">
        <f>SUM(G32:G40)</f>
        <v>0</v>
      </c>
    </row>
    <row r="43" spans="1:7" ht="15.75" thickBot="1" x14ac:dyDescent="0.3">
      <c r="A43" s="200">
        <v>3</v>
      </c>
      <c r="B43" s="419" t="s">
        <v>764</v>
      </c>
      <c r="C43" s="420"/>
      <c r="D43" s="420"/>
      <c r="E43" s="420"/>
      <c r="F43" s="201"/>
      <c r="G43" s="201"/>
    </row>
    <row r="44" spans="1:7" ht="15.75" thickTop="1" x14ac:dyDescent="0.25">
      <c r="A44" s="239">
        <v>3.1</v>
      </c>
      <c r="B44" s="416" t="s">
        <v>122</v>
      </c>
      <c r="C44" s="417"/>
      <c r="D44" s="417"/>
      <c r="E44" s="417"/>
      <c r="F44" s="240"/>
      <c r="G44" s="240">
        <f>+G53</f>
        <v>0</v>
      </c>
    </row>
    <row r="45" spans="1:7" ht="51" x14ac:dyDescent="0.25">
      <c r="A45" s="252" t="s">
        <v>420</v>
      </c>
      <c r="B45" s="217" t="s">
        <v>432</v>
      </c>
      <c r="C45" s="235"/>
      <c r="D45" s="236"/>
      <c r="E45" s="237"/>
      <c r="F45" s="238"/>
      <c r="G45" s="216" t="str">
        <f t="shared" ref="G45:G76" si="3">+IF(D45="","",(D45*E45+D45*F45))</f>
        <v/>
      </c>
    </row>
    <row r="46" spans="1:7" ht="51" x14ac:dyDescent="0.25">
      <c r="A46" s="252" t="s">
        <v>433</v>
      </c>
      <c r="B46" s="217" t="s">
        <v>434</v>
      </c>
      <c r="C46" s="235"/>
      <c r="D46" s="236"/>
      <c r="E46" s="237"/>
      <c r="F46" s="238"/>
      <c r="G46" s="216" t="str">
        <f t="shared" si="3"/>
        <v/>
      </c>
    </row>
    <row r="47" spans="1:7" ht="63.75" x14ac:dyDescent="0.25">
      <c r="A47" s="253" t="s">
        <v>435</v>
      </c>
      <c r="B47" s="217" t="s">
        <v>436</v>
      </c>
      <c r="C47" s="235"/>
      <c r="D47" s="236"/>
      <c r="E47" s="237"/>
      <c r="F47" s="238"/>
      <c r="G47" s="216" t="str">
        <f t="shared" si="3"/>
        <v/>
      </c>
    </row>
    <row r="48" spans="1:7" ht="63.75" x14ac:dyDescent="0.25">
      <c r="A48" s="253" t="s">
        <v>437</v>
      </c>
      <c r="B48" s="217" t="s">
        <v>438</v>
      </c>
      <c r="C48" s="235"/>
      <c r="D48" s="236"/>
      <c r="E48" s="237"/>
      <c r="F48" s="238"/>
      <c r="G48" s="216" t="str">
        <f t="shared" si="3"/>
        <v/>
      </c>
    </row>
    <row r="49" spans="1:7" ht="25.5" x14ac:dyDescent="0.25">
      <c r="A49" s="253" t="s">
        <v>439</v>
      </c>
      <c r="B49" s="217" t="s">
        <v>440</v>
      </c>
      <c r="C49" s="235"/>
      <c r="D49" s="236"/>
      <c r="E49" s="237"/>
      <c r="F49" s="238"/>
      <c r="G49" s="216" t="str">
        <f t="shared" si="3"/>
        <v/>
      </c>
    </row>
    <row r="50" spans="1:7" ht="38.25" x14ac:dyDescent="0.25">
      <c r="A50" s="253" t="s">
        <v>441</v>
      </c>
      <c r="B50" s="217" t="s">
        <v>442</v>
      </c>
      <c r="C50" s="235"/>
      <c r="D50" s="236"/>
      <c r="E50" s="237"/>
      <c r="F50" s="238"/>
      <c r="G50" s="216" t="str">
        <f t="shared" si="3"/>
        <v/>
      </c>
    </row>
    <row r="51" spans="1:7" ht="25.5" x14ac:dyDescent="0.25">
      <c r="A51" s="253" t="s">
        <v>443</v>
      </c>
      <c r="B51" s="217" t="s">
        <v>444</v>
      </c>
      <c r="C51" s="235"/>
      <c r="D51" s="236"/>
      <c r="E51" s="237"/>
      <c r="F51" s="238"/>
      <c r="G51" s="216" t="str">
        <f t="shared" si="3"/>
        <v/>
      </c>
    </row>
    <row r="52" spans="1:7" ht="63.75" x14ac:dyDescent="0.25">
      <c r="A52" s="253" t="s">
        <v>445</v>
      </c>
      <c r="B52" s="254" t="s">
        <v>446</v>
      </c>
      <c r="C52" s="235"/>
      <c r="D52" s="236"/>
      <c r="E52" s="237"/>
      <c r="F52" s="238"/>
      <c r="G52" s="216" t="str">
        <f t="shared" si="3"/>
        <v/>
      </c>
    </row>
    <row r="53" spans="1:7" x14ac:dyDescent="0.25">
      <c r="A53" s="253" t="s">
        <v>415</v>
      </c>
      <c r="B53" s="217" t="s">
        <v>447</v>
      </c>
      <c r="C53" s="235" t="s">
        <v>50</v>
      </c>
      <c r="D53" s="236">
        <v>1</v>
      </c>
      <c r="E53" s="237"/>
      <c r="F53" s="216"/>
      <c r="G53" s="216">
        <f t="shared" si="3"/>
        <v>0</v>
      </c>
    </row>
    <row r="54" spans="1:7" x14ac:dyDescent="0.25">
      <c r="A54" s="255"/>
      <c r="B54" s="256"/>
      <c r="C54" s="257"/>
      <c r="D54" s="258"/>
      <c r="E54" s="259"/>
      <c r="F54" s="260"/>
      <c r="G54" s="223" t="str">
        <f t="shared" si="3"/>
        <v/>
      </c>
    </row>
    <row r="55" spans="1:7" x14ac:dyDescent="0.25">
      <c r="A55" s="239">
        <v>3.2</v>
      </c>
      <c r="B55" s="416" t="s">
        <v>419</v>
      </c>
      <c r="C55" s="417"/>
      <c r="D55" s="417"/>
      <c r="E55" s="417"/>
      <c r="F55" s="240"/>
      <c r="G55" s="240">
        <f>SUM(G58:G76)</f>
        <v>0</v>
      </c>
    </row>
    <row r="56" spans="1:7" x14ac:dyDescent="0.25">
      <c r="A56" s="261"/>
      <c r="B56" s="218"/>
      <c r="C56" s="229"/>
      <c r="D56" s="230"/>
      <c r="E56" s="231"/>
      <c r="F56" s="207"/>
      <c r="G56" s="207"/>
    </row>
    <row r="57" spans="1:7" x14ac:dyDescent="0.25">
      <c r="A57" s="262" t="s">
        <v>415</v>
      </c>
      <c r="B57" s="218" t="s">
        <v>448</v>
      </c>
      <c r="C57" s="235"/>
      <c r="D57" s="235"/>
      <c r="E57" s="237"/>
      <c r="F57" s="216" t="str">
        <f t="shared" ref="F57" si="4">IF(E57="",IF(D57="","",D57*E57),D57*E57)</f>
        <v/>
      </c>
      <c r="G57" s="216" t="str">
        <f t="shared" si="3"/>
        <v/>
      </c>
    </row>
    <row r="58" spans="1:7" x14ac:dyDescent="0.25">
      <c r="A58" s="247"/>
      <c r="B58" s="217" t="s">
        <v>449</v>
      </c>
      <c r="C58" s="235" t="s">
        <v>424</v>
      </c>
      <c r="D58" s="236">
        <v>2.2999999999999998</v>
      </c>
      <c r="E58" s="237"/>
      <c r="F58" s="216"/>
      <c r="G58" s="216">
        <f t="shared" si="3"/>
        <v>0</v>
      </c>
    </row>
    <row r="59" spans="1:7" x14ac:dyDescent="0.25">
      <c r="A59" s="247"/>
      <c r="B59" s="263"/>
      <c r="C59" s="235"/>
      <c r="D59" s="236"/>
      <c r="E59" s="237"/>
      <c r="F59" s="216"/>
      <c r="G59" s="216" t="str">
        <f t="shared" si="3"/>
        <v/>
      </c>
    </row>
    <row r="60" spans="1:7" x14ac:dyDescent="0.25">
      <c r="A60" s="262" t="s">
        <v>450</v>
      </c>
      <c r="B60" s="218" t="s">
        <v>451</v>
      </c>
      <c r="C60" s="235"/>
      <c r="D60" s="235"/>
      <c r="E60" s="237"/>
      <c r="F60" s="216"/>
      <c r="G60" s="216" t="str">
        <f t="shared" si="3"/>
        <v/>
      </c>
    </row>
    <row r="61" spans="1:7" x14ac:dyDescent="0.25">
      <c r="A61" s="247"/>
      <c r="B61" s="217" t="s">
        <v>452</v>
      </c>
      <c r="C61" s="235" t="s">
        <v>424</v>
      </c>
      <c r="D61" s="236">
        <v>7.919999999999999</v>
      </c>
      <c r="E61" s="237"/>
      <c r="F61" s="216"/>
      <c r="G61" s="216">
        <f t="shared" si="3"/>
        <v>0</v>
      </c>
    </row>
    <row r="62" spans="1:7" x14ac:dyDescent="0.25">
      <c r="A62" s="262"/>
      <c r="B62" s="245" t="s">
        <v>453</v>
      </c>
      <c r="C62" s="235"/>
      <c r="D62" s="236"/>
      <c r="E62" s="237"/>
      <c r="F62" s="216"/>
      <c r="G62" s="216" t="str">
        <f t="shared" si="3"/>
        <v/>
      </c>
    </row>
    <row r="63" spans="1:7" x14ac:dyDescent="0.25">
      <c r="A63" s="247"/>
      <c r="B63" s="263" t="s">
        <v>454</v>
      </c>
      <c r="C63" s="235" t="s">
        <v>455</v>
      </c>
      <c r="D63" s="236">
        <v>313.28000000000003</v>
      </c>
      <c r="E63" s="237"/>
      <c r="F63" s="216"/>
      <c r="G63" s="216">
        <f t="shared" si="3"/>
        <v>0</v>
      </c>
    </row>
    <row r="64" spans="1:7" x14ac:dyDescent="0.25">
      <c r="A64" s="262"/>
      <c r="B64" s="245" t="s">
        <v>456</v>
      </c>
      <c r="C64" s="235" t="s">
        <v>50</v>
      </c>
      <c r="D64" s="236">
        <v>1</v>
      </c>
      <c r="E64" s="237"/>
      <c r="F64" s="216"/>
      <c r="G64" s="216">
        <f t="shared" si="3"/>
        <v>0</v>
      </c>
    </row>
    <row r="65" spans="1:7" x14ac:dyDescent="0.25">
      <c r="A65" s="247" t="s">
        <v>457</v>
      </c>
      <c r="B65" s="254" t="s">
        <v>458</v>
      </c>
      <c r="C65" s="235"/>
      <c r="D65" s="235"/>
      <c r="E65" s="237"/>
      <c r="F65" s="216"/>
      <c r="G65" s="216" t="str">
        <f t="shared" si="3"/>
        <v/>
      </c>
    </row>
    <row r="66" spans="1:7" ht="38.25" x14ac:dyDescent="0.25">
      <c r="A66" s="247"/>
      <c r="B66" s="217" t="s">
        <v>459</v>
      </c>
      <c r="C66" s="235" t="s">
        <v>460</v>
      </c>
      <c r="D66" s="236">
        <v>10.319999999999999</v>
      </c>
      <c r="E66" s="237"/>
      <c r="F66" s="216"/>
      <c r="G66" s="216">
        <f t="shared" si="3"/>
        <v>0</v>
      </c>
    </row>
    <row r="67" spans="1:7" x14ac:dyDescent="0.25">
      <c r="A67" s="247"/>
      <c r="B67" s="245"/>
      <c r="C67" s="235"/>
      <c r="D67" s="246"/>
      <c r="E67" s="237"/>
      <c r="F67" s="216"/>
      <c r="G67" s="216" t="str">
        <f t="shared" si="3"/>
        <v/>
      </c>
    </row>
    <row r="68" spans="1:7" x14ac:dyDescent="0.25">
      <c r="A68" s="262" t="s">
        <v>461</v>
      </c>
      <c r="B68" s="218" t="s">
        <v>462</v>
      </c>
      <c r="C68" s="235"/>
      <c r="D68" s="235"/>
      <c r="E68" s="237"/>
      <c r="F68" s="216"/>
      <c r="G68" s="216" t="str">
        <f t="shared" si="3"/>
        <v/>
      </c>
    </row>
    <row r="69" spans="1:7" x14ac:dyDescent="0.25">
      <c r="A69" s="247"/>
      <c r="B69" s="217" t="s">
        <v>463</v>
      </c>
      <c r="C69" s="235" t="s">
        <v>424</v>
      </c>
      <c r="D69" s="236">
        <v>7.5249999999999995</v>
      </c>
      <c r="E69" s="237"/>
      <c r="F69" s="216"/>
      <c r="G69" s="216">
        <f t="shared" si="3"/>
        <v>0</v>
      </c>
    </row>
    <row r="70" spans="1:7" x14ac:dyDescent="0.25">
      <c r="A70" s="262"/>
      <c r="B70" s="245" t="s">
        <v>453</v>
      </c>
      <c r="C70" s="235"/>
      <c r="D70" s="236"/>
      <c r="E70" s="237"/>
      <c r="F70" s="216"/>
      <c r="G70" s="216" t="str">
        <f t="shared" si="3"/>
        <v/>
      </c>
    </row>
    <row r="71" spans="1:7" x14ac:dyDescent="0.25">
      <c r="A71" s="247"/>
      <c r="B71" s="263" t="s">
        <v>464</v>
      </c>
      <c r="C71" s="235" t="s">
        <v>455</v>
      </c>
      <c r="D71" s="236">
        <v>152.73599999999999</v>
      </c>
      <c r="E71" s="237"/>
      <c r="F71" s="216"/>
      <c r="G71" s="216">
        <f t="shared" si="3"/>
        <v>0</v>
      </c>
    </row>
    <row r="72" spans="1:7" x14ac:dyDescent="0.25">
      <c r="A72" s="247"/>
      <c r="B72" s="263" t="s">
        <v>465</v>
      </c>
      <c r="C72" s="235" t="s">
        <v>455</v>
      </c>
      <c r="D72" s="236">
        <v>459.24</v>
      </c>
      <c r="E72" s="237"/>
      <c r="F72" s="216"/>
      <c r="G72" s="216">
        <f t="shared" si="3"/>
        <v>0</v>
      </c>
    </row>
    <row r="73" spans="1:7" x14ac:dyDescent="0.25">
      <c r="A73" s="247"/>
      <c r="B73" s="263" t="s">
        <v>466</v>
      </c>
      <c r="C73" s="235" t="s">
        <v>18</v>
      </c>
      <c r="D73" s="236">
        <v>1</v>
      </c>
      <c r="E73" s="237"/>
      <c r="F73" s="216"/>
      <c r="G73" s="216">
        <f t="shared" si="3"/>
        <v>0</v>
      </c>
    </row>
    <row r="74" spans="1:7" x14ac:dyDescent="0.25">
      <c r="A74" s="247" t="s">
        <v>467</v>
      </c>
      <c r="B74" s="254" t="s">
        <v>458</v>
      </c>
      <c r="C74" s="235"/>
      <c r="D74" s="235"/>
      <c r="E74" s="237"/>
      <c r="F74" s="216"/>
      <c r="G74" s="216" t="str">
        <f t="shared" si="3"/>
        <v/>
      </c>
    </row>
    <row r="75" spans="1:7" ht="38.25" x14ac:dyDescent="0.25">
      <c r="A75" s="247"/>
      <c r="B75" s="217" t="s">
        <v>459</v>
      </c>
      <c r="C75" s="235" t="s">
        <v>460</v>
      </c>
      <c r="D75" s="236">
        <v>43</v>
      </c>
      <c r="E75" s="237"/>
      <c r="F75" s="216"/>
      <c r="G75" s="216">
        <f t="shared" si="3"/>
        <v>0</v>
      </c>
    </row>
    <row r="76" spans="1:7" x14ac:dyDescent="0.25">
      <c r="A76" s="247"/>
      <c r="B76" s="245"/>
      <c r="C76" s="229"/>
      <c r="D76" s="248"/>
      <c r="E76" s="243"/>
      <c r="F76" s="223"/>
      <c r="G76" s="223" t="str">
        <f t="shared" si="3"/>
        <v/>
      </c>
    </row>
    <row r="77" spans="1:7" x14ac:dyDescent="0.25">
      <c r="A77" s="239">
        <v>3.3</v>
      </c>
      <c r="B77" s="416" t="s">
        <v>468</v>
      </c>
      <c r="C77" s="417"/>
      <c r="D77" s="417"/>
      <c r="E77" s="417"/>
      <c r="F77" s="240"/>
      <c r="G77" s="240">
        <f>SUM(G78:G94)</f>
        <v>0</v>
      </c>
    </row>
    <row r="78" spans="1:7" x14ac:dyDescent="0.25">
      <c r="A78" s="247"/>
      <c r="B78" s="217"/>
      <c r="C78" s="229"/>
      <c r="D78" s="230"/>
      <c r="E78" s="243"/>
      <c r="F78" s="223"/>
      <c r="G78" s="223"/>
    </row>
    <row r="79" spans="1:7" x14ac:dyDescent="0.25">
      <c r="A79" s="262" t="s">
        <v>415</v>
      </c>
      <c r="B79" s="218" t="s">
        <v>469</v>
      </c>
      <c r="C79" s="235"/>
      <c r="D79" s="235"/>
      <c r="E79" s="264"/>
      <c r="F79" s="216"/>
      <c r="G79" s="216" t="str">
        <f t="shared" ref="G79:G94" si="5">+IF(D79="","",(D79*E79+D79*F79))</f>
        <v/>
      </c>
    </row>
    <row r="80" spans="1:7" x14ac:dyDescent="0.25">
      <c r="A80" s="247"/>
      <c r="B80" s="217" t="s">
        <v>452</v>
      </c>
      <c r="C80" s="235" t="s">
        <v>424</v>
      </c>
      <c r="D80" s="236">
        <v>13.375</v>
      </c>
      <c r="E80" s="264"/>
      <c r="F80" s="216"/>
      <c r="G80" s="216">
        <f t="shared" si="5"/>
        <v>0</v>
      </c>
    </row>
    <row r="81" spans="1:7" x14ac:dyDescent="0.25">
      <c r="A81" s="265"/>
      <c r="B81" s="245" t="s">
        <v>453</v>
      </c>
      <c r="C81" s="235"/>
      <c r="D81" s="236"/>
      <c r="E81" s="264"/>
      <c r="F81" s="216" t="str">
        <f t="shared" ref="F81" si="6">IF(E81="",IF(D81="","",D81*E81),D81*E81)</f>
        <v/>
      </c>
      <c r="G81" s="216" t="str">
        <f t="shared" si="5"/>
        <v/>
      </c>
    </row>
    <row r="82" spans="1:7" x14ac:dyDescent="0.25">
      <c r="A82" s="247"/>
      <c r="B82" s="266" t="s">
        <v>470</v>
      </c>
      <c r="C82" s="235" t="s">
        <v>455</v>
      </c>
      <c r="D82" s="236">
        <v>829.25</v>
      </c>
      <c r="E82" s="264"/>
      <c r="F82" s="216"/>
      <c r="G82" s="216">
        <f t="shared" si="5"/>
        <v>0</v>
      </c>
    </row>
    <row r="83" spans="1:7" x14ac:dyDescent="0.25">
      <c r="A83" s="247"/>
      <c r="B83" s="266" t="s">
        <v>471</v>
      </c>
      <c r="C83" s="235" t="s">
        <v>460</v>
      </c>
      <c r="D83" s="236">
        <v>151</v>
      </c>
      <c r="E83" s="264"/>
      <c r="F83" s="216"/>
      <c r="G83" s="216">
        <f t="shared" si="5"/>
        <v>0</v>
      </c>
    </row>
    <row r="84" spans="1:7" x14ac:dyDescent="0.25">
      <c r="A84" s="247"/>
      <c r="B84" s="266"/>
      <c r="C84" s="235"/>
      <c r="D84" s="236"/>
      <c r="E84" s="264"/>
      <c r="F84" s="216"/>
      <c r="G84" s="216" t="str">
        <f t="shared" si="5"/>
        <v/>
      </c>
    </row>
    <row r="85" spans="1:7" x14ac:dyDescent="0.25">
      <c r="A85" s="262" t="s">
        <v>450</v>
      </c>
      <c r="B85" s="267" t="str">
        <f>CONCATENATE("Column ","C1")</f>
        <v>Column C1</v>
      </c>
      <c r="C85" s="235"/>
      <c r="D85" s="236"/>
      <c r="E85" s="264"/>
      <c r="F85" s="216"/>
      <c r="G85" s="216" t="str">
        <f t="shared" si="5"/>
        <v/>
      </c>
    </row>
    <row r="86" spans="1:7" x14ac:dyDescent="0.25">
      <c r="A86" s="247"/>
      <c r="B86" s="217" t="s">
        <v>463</v>
      </c>
      <c r="C86" s="235" t="s">
        <v>424</v>
      </c>
      <c r="D86" s="236">
        <v>2.5200000000000005</v>
      </c>
      <c r="E86" s="237"/>
      <c r="F86" s="216"/>
      <c r="G86" s="216">
        <f t="shared" si="5"/>
        <v>0</v>
      </c>
    </row>
    <row r="87" spans="1:7" x14ac:dyDescent="0.25">
      <c r="A87" s="265"/>
      <c r="B87" s="245" t="s">
        <v>453</v>
      </c>
      <c r="C87" s="235"/>
      <c r="D87" s="236"/>
      <c r="E87" s="237"/>
      <c r="F87" s="216"/>
      <c r="G87" s="216" t="str">
        <f t="shared" si="5"/>
        <v/>
      </c>
    </row>
    <row r="88" spans="1:7" x14ac:dyDescent="0.25">
      <c r="A88" s="247"/>
      <c r="B88" s="266" t="s">
        <v>464</v>
      </c>
      <c r="C88" s="235" t="s">
        <v>455</v>
      </c>
      <c r="D88" s="236">
        <v>74.591999999999999</v>
      </c>
      <c r="E88" s="237"/>
      <c r="F88" s="216"/>
      <c r="G88" s="216">
        <f t="shared" si="5"/>
        <v>0</v>
      </c>
    </row>
    <row r="89" spans="1:7" x14ac:dyDescent="0.25">
      <c r="A89" s="247"/>
      <c r="B89" s="266" t="str">
        <f>CONCATENATE("Steel deformed bars, ",12," mm dia")</f>
        <v>Steel deformed bars, 12 mm dia</v>
      </c>
      <c r="C89" s="235" t="s">
        <v>455</v>
      </c>
      <c r="D89" s="236">
        <v>256.32</v>
      </c>
      <c r="E89" s="237"/>
      <c r="F89" s="216"/>
      <c r="G89" s="216">
        <f t="shared" si="5"/>
        <v>0</v>
      </c>
    </row>
    <row r="90" spans="1:7" x14ac:dyDescent="0.25">
      <c r="A90" s="247"/>
      <c r="B90" s="266" t="s">
        <v>466</v>
      </c>
      <c r="C90" s="235" t="s">
        <v>18</v>
      </c>
      <c r="D90" s="236">
        <v>1</v>
      </c>
      <c r="E90" s="237"/>
      <c r="F90" s="216"/>
      <c r="G90" s="216">
        <f t="shared" si="5"/>
        <v>0</v>
      </c>
    </row>
    <row r="91" spans="1:7" x14ac:dyDescent="0.25">
      <c r="A91" s="247"/>
      <c r="B91" s="266"/>
      <c r="C91" s="235"/>
      <c r="D91" s="236"/>
      <c r="E91" s="237"/>
      <c r="F91" s="216"/>
      <c r="G91" s="216" t="str">
        <f t="shared" si="5"/>
        <v/>
      </c>
    </row>
    <row r="92" spans="1:7" x14ac:dyDescent="0.25">
      <c r="A92" s="247" t="s">
        <v>457</v>
      </c>
      <c r="B92" s="254" t="s">
        <v>458</v>
      </c>
      <c r="C92" s="235"/>
      <c r="D92" s="236"/>
      <c r="E92" s="237"/>
      <c r="F92" s="216"/>
      <c r="G92" s="216" t="str">
        <f t="shared" si="5"/>
        <v/>
      </c>
    </row>
    <row r="93" spans="1:7" ht="38.25" x14ac:dyDescent="0.25">
      <c r="A93" s="247"/>
      <c r="B93" s="217" t="s">
        <v>459</v>
      </c>
      <c r="C93" s="268" t="s">
        <v>460</v>
      </c>
      <c r="D93" s="269">
        <v>50.400000000000006</v>
      </c>
      <c r="E93" s="237"/>
      <c r="F93" s="216"/>
      <c r="G93" s="216">
        <f t="shared" si="5"/>
        <v>0</v>
      </c>
    </row>
    <row r="94" spans="1:7" x14ac:dyDescent="0.25">
      <c r="A94" s="247"/>
      <c r="B94" s="217"/>
      <c r="C94" s="268"/>
      <c r="D94" s="269"/>
      <c r="E94" s="237"/>
      <c r="F94" s="216"/>
      <c r="G94" s="216" t="str">
        <f t="shared" si="5"/>
        <v/>
      </c>
    </row>
    <row r="95" spans="1:7" x14ac:dyDescent="0.25">
      <c r="A95" s="239">
        <v>3.4</v>
      </c>
      <c r="B95" s="416" t="s">
        <v>472</v>
      </c>
      <c r="C95" s="417"/>
      <c r="D95" s="417"/>
      <c r="E95" s="417"/>
      <c r="F95" s="240"/>
      <c r="G95" s="240">
        <f>SUM(G97:G114)</f>
        <v>0</v>
      </c>
    </row>
    <row r="96" spans="1:7" x14ac:dyDescent="0.25">
      <c r="A96" s="247"/>
      <c r="B96" s="217"/>
      <c r="C96" s="229"/>
      <c r="D96" s="230"/>
      <c r="E96" s="243"/>
      <c r="F96" s="223" t="str">
        <f t="shared" ref="F96:G97" si="7">IF(E96="",IF(D96="","",D96*E96),D96*E96)</f>
        <v/>
      </c>
      <c r="G96" s="223" t="str">
        <f t="shared" si="7"/>
        <v/>
      </c>
    </row>
    <row r="97" spans="1:7" x14ac:dyDescent="0.25">
      <c r="A97" s="262" t="s">
        <v>415</v>
      </c>
      <c r="B97" s="218" t="s">
        <v>473</v>
      </c>
      <c r="C97" s="229"/>
      <c r="D97" s="229"/>
      <c r="E97" s="243"/>
      <c r="F97" s="223" t="str">
        <f t="shared" si="7"/>
        <v/>
      </c>
      <c r="G97" s="223" t="str">
        <f t="shared" si="7"/>
        <v/>
      </c>
    </row>
    <row r="98" spans="1:7" x14ac:dyDescent="0.25">
      <c r="A98" s="247"/>
      <c r="B98" s="217" t="s">
        <v>463</v>
      </c>
      <c r="C98" s="235" t="s">
        <v>424</v>
      </c>
      <c r="D98" s="236">
        <v>5.16</v>
      </c>
      <c r="E98" s="237"/>
      <c r="F98" s="216"/>
      <c r="G98" s="216">
        <f t="shared" ref="G98:G114" si="8">+IF(D98="","",(D98*E98+D98*F98))</f>
        <v>0</v>
      </c>
    </row>
    <row r="99" spans="1:7" x14ac:dyDescent="0.25">
      <c r="A99" s="265"/>
      <c r="B99" s="245" t="s">
        <v>453</v>
      </c>
      <c r="C99" s="235"/>
      <c r="D99" s="236"/>
      <c r="E99" s="237"/>
      <c r="F99" s="216"/>
      <c r="G99" s="216" t="str">
        <f t="shared" si="8"/>
        <v/>
      </c>
    </row>
    <row r="100" spans="1:7" x14ac:dyDescent="0.25">
      <c r="A100" s="247"/>
      <c r="B100" s="266" t="s">
        <v>474</v>
      </c>
      <c r="C100" s="235" t="s">
        <v>455</v>
      </c>
      <c r="D100" s="236">
        <v>106.91520000000001</v>
      </c>
      <c r="E100" s="237"/>
      <c r="F100" s="216"/>
      <c r="G100" s="216">
        <f t="shared" si="8"/>
        <v>0</v>
      </c>
    </row>
    <row r="101" spans="1:7" x14ac:dyDescent="0.25">
      <c r="A101" s="247"/>
      <c r="B101" s="266" t="s">
        <v>465</v>
      </c>
      <c r="C101" s="235" t="s">
        <v>455</v>
      </c>
      <c r="D101" s="236">
        <v>382.7</v>
      </c>
      <c r="E101" s="237"/>
      <c r="F101" s="216"/>
      <c r="G101" s="216">
        <f t="shared" si="8"/>
        <v>0</v>
      </c>
    </row>
    <row r="102" spans="1:7" x14ac:dyDescent="0.25">
      <c r="A102" s="247"/>
      <c r="B102" s="266" t="s">
        <v>466</v>
      </c>
      <c r="C102" s="235" t="s">
        <v>18</v>
      </c>
      <c r="D102" s="236">
        <v>1</v>
      </c>
      <c r="E102" s="237"/>
      <c r="F102" s="216"/>
      <c r="G102" s="216">
        <f t="shared" si="8"/>
        <v>0</v>
      </c>
    </row>
    <row r="103" spans="1:7" x14ac:dyDescent="0.25">
      <c r="A103" s="262" t="s">
        <v>450</v>
      </c>
      <c r="B103" s="254" t="s">
        <v>458</v>
      </c>
      <c r="C103" s="235"/>
      <c r="D103" s="236"/>
      <c r="E103" s="237"/>
      <c r="F103" s="216"/>
      <c r="G103" s="216" t="str">
        <f t="shared" si="8"/>
        <v/>
      </c>
    </row>
    <row r="104" spans="1:7" ht="38.25" x14ac:dyDescent="0.25">
      <c r="A104" s="247"/>
      <c r="B104" s="217" t="s">
        <v>459</v>
      </c>
      <c r="C104" s="235" t="s">
        <v>460</v>
      </c>
      <c r="D104" s="236">
        <v>68.8</v>
      </c>
      <c r="E104" s="237"/>
      <c r="F104" s="216"/>
      <c r="G104" s="216">
        <f t="shared" si="8"/>
        <v>0</v>
      </c>
    </row>
    <row r="105" spans="1:7" x14ac:dyDescent="0.25">
      <c r="A105" s="247"/>
      <c r="B105" s="217"/>
      <c r="C105" s="235"/>
      <c r="D105" s="236"/>
      <c r="E105" s="237"/>
      <c r="F105" s="216"/>
      <c r="G105" s="216" t="str">
        <f t="shared" si="8"/>
        <v/>
      </c>
    </row>
    <row r="106" spans="1:7" x14ac:dyDescent="0.25">
      <c r="A106" s="247" t="s">
        <v>457</v>
      </c>
      <c r="B106" s="218" t="s">
        <v>475</v>
      </c>
      <c r="C106" s="235"/>
      <c r="D106" s="235"/>
      <c r="E106" s="237"/>
      <c r="F106" s="216"/>
      <c r="G106" s="216" t="str">
        <f t="shared" si="8"/>
        <v/>
      </c>
    </row>
    <row r="107" spans="1:7" x14ac:dyDescent="0.25">
      <c r="A107" s="247"/>
      <c r="B107" s="217" t="s">
        <v>463</v>
      </c>
      <c r="C107" s="235" t="s">
        <v>424</v>
      </c>
      <c r="D107" s="236">
        <v>2.76</v>
      </c>
      <c r="E107" s="237"/>
      <c r="F107" s="216"/>
      <c r="G107" s="216">
        <f t="shared" si="8"/>
        <v>0</v>
      </c>
    </row>
    <row r="108" spans="1:7" x14ac:dyDescent="0.25">
      <c r="A108" s="265"/>
      <c r="B108" s="245" t="s">
        <v>453</v>
      </c>
      <c r="C108" s="235"/>
      <c r="D108" s="236"/>
      <c r="E108" s="237"/>
      <c r="F108" s="216"/>
      <c r="G108" s="216" t="str">
        <f t="shared" si="8"/>
        <v/>
      </c>
    </row>
    <row r="109" spans="1:7" x14ac:dyDescent="0.25">
      <c r="A109" s="247"/>
      <c r="B109" s="266" t="s">
        <v>474</v>
      </c>
      <c r="C109" s="235" t="s">
        <v>455</v>
      </c>
      <c r="D109" s="236">
        <v>57.187200000000004</v>
      </c>
      <c r="E109" s="237"/>
      <c r="F109" s="216"/>
      <c r="G109" s="216">
        <f t="shared" si="8"/>
        <v>0</v>
      </c>
    </row>
    <row r="110" spans="1:7" x14ac:dyDescent="0.25">
      <c r="A110" s="247"/>
      <c r="B110" s="266" t="s">
        <v>465</v>
      </c>
      <c r="C110" s="235" t="s">
        <v>455</v>
      </c>
      <c r="D110" s="236">
        <v>240.79316239316245</v>
      </c>
      <c r="E110" s="237"/>
      <c r="F110" s="216"/>
      <c r="G110" s="216">
        <f t="shared" si="8"/>
        <v>0</v>
      </c>
    </row>
    <row r="111" spans="1:7" x14ac:dyDescent="0.25">
      <c r="A111" s="247"/>
      <c r="B111" s="266" t="s">
        <v>466</v>
      </c>
      <c r="C111" s="235" t="s">
        <v>18</v>
      </c>
      <c r="D111" s="236">
        <v>1</v>
      </c>
      <c r="E111" s="237"/>
      <c r="F111" s="216"/>
      <c r="G111" s="216">
        <f t="shared" si="8"/>
        <v>0</v>
      </c>
    </row>
    <row r="112" spans="1:7" x14ac:dyDescent="0.25">
      <c r="A112" s="262" t="s">
        <v>461</v>
      </c>
      <c r="B112" s="254" t="s">
        <v>458</v>
      </c>
      <c r="C112" s="235"/>
      <c r="D112" s="236"/>
      <c r="E112" s="237"/>
      <c r="F112" s="216"/>
      <c r="G112" s="216" t="str">
        <f t="shared" si="8"/>
        <v/>
      </c>
    </row>
    <row r="113" spans="1:7" ht="38.25" x14ac:dyDescent="0.25">
      <c r="A113" s="247"/>
      <c r="B113" s="217" t="s">
        <v>459</v>
      </c>
      <c r="C113" s="235" t="s">
        <v>460</v>
      </c>
      <c r="D113" s="236">
        <v>27.599999999999998</v>
      </c>
      <c r="E113" s="237"/>
      <c r="F113" s="216"/>
      <c r="G113" s="216">
        <f t="shared" si="8"/>
        <v>0</v>
      </c>
    </row>
    <row r="114" spans="1:7" x14ac:dyDescent="0.25">
      <c r="A114" s="247"/>
      <c r="B114" s="217"/>
      <c r="C114" s="235"/>
      <c r="D114" s="236"/>
      <c r="E114" s="237"/>
      <c r="F114" s="216"/>
      <c r="G114" s="216" t="str">
        <f t="shared" si="8"/>
        <v/>
      </c>
    </row>
    <row r="115" spans="1:7" x14ac:dyDescent="0.25">
      <c r="A115" s="249" t="s">
        <v>476</v>
      </c>
      <c r="B115" s="250"/>
      <c r="C115" s="250"/>
      <c r="D115" s="250"/>
      <c r="E115" s="250"/>
      <c r="F115" s="251"/>
      <c r="G115" s="251">
        <f>G95+G77+G55+G53</f>
        <v>0</v>
      </c>
    </row>
    <row r="116" spans="1:7" ht="15.75" thickBot="1" x14ac:dyDescent="0.3">
      <c r="A116" s="200">
        <v>4</v>
      </c>
      <c r="B116" s="419" t="s">
        <v>765</v>
      </c>
      <c r="C116" s="420"/>
      <c r="D116" s="420"/>
      <c r="E116" s="420"/>
      <c r="F116" s="201"/>
      <c r="G116" s="201"/>
    </row>
    <row r="117" spans="1:7" ht="15.75" thickTop="1" x14ac:dyDescent="0.25">
      <c r="A117" s="270"/>
      <c r="B117" s="218"/>
      <c r="C117" s="229"/>
      <c r="D117" s="230"/>
      <c r="E117" s="231"/>
      <c r="F117" s="232"/>
      <c r="G117" s="232"/>
    </row>
    <row r="118" spans="1:7" x14ac:dyDescent="0.25">
      <c r="A118" s="239" t="s">
        <v>477</v>
      </c>
      <c r="B118" s="416" t="s">
        <v>122</v>
      </c>
      <c r="C118" s="417"/>
      <c r="D118" s="417"/>
      <c r="E118" s="417"/>
      <c r="F118" s="240"/>
      <c r="G118" s="240" t="str">
        <f t="shared" ref="G118:G124" si="9">+IF(D118="","",(D118*E118+D118*F118))</f>
        <v/>
      </c>
    </row>
    <row r="119" spans="1:7" ht="63.75" x14ac:dyDescent="0.25">
      <c r="A119" s="253" t="s">
        <v>420</v>
      </c>
      <c r="B119" s="245" t="s">
        <v>478</v>
      </c>
      <c r="C119" s="229"/>
      <c r="D119" s="271"/>
      <c r="E119" s="272"/>
      <c r="F119" s="273"/>
      <c r="G119" s="223" t="str">
        <f t="shared" si="9"/>
        <v/>
      </c>
    </row>
    <row r="120" spans="1:7" ht="63.75" x14ac:dyDescent="0.25">
      <c r="A120" s="253" t="s">
        <v>433</v>
      </c>
      <c r="B120" s="245" t="s">
        <v>479</v>
      </c>
      <c r="C120" s="229"/>
      <c r="D120" s="271"/>
      <c r="E120" s="272"/>
      <c r="F120" s="273"/>
      <c r="G120" s="223" t="str">
        <f t="shared" si="9"/>
        <v/>
      </c>
    </row>
    <row r="121" spans="1:7" ht="25.5" x14ac:dyDescent="0.25">
      <c r="A121" s="253" t="s">
        <v>435</v>
      </c>
      <c r="B121" s="245" t="s">
        <v>480</v>
      </c>
      <c r="C121" s="229"/>
      <c r="D121" s="271"/>
      <c r="E121" s="272"/>
      <c r="F121" s="273"/>
      <c r="G121" s="223" t="str">
        <f t="shared" si="9"/>
        <v/>
      </c>
    </row>
    <row r="122" spans="1:7" ht="25.5" x14ac:dyDescent="0.25">
      <c r="A122" s="253" t="s">
        <v>437</v>
      </c>
      <c r="B122" s="245" t="s">
        <v>481</v>
      </c>
      <c r="C122" s="274"/>
      <c r="D122" s="275"/>
      <c r="E122" s="231"/>
      <c r="F122" s="232"/>
      <c r="G122" s="223" t="str">
        <f t="shared" si="9"/>
        <v/>
      </c>
    </row>
    <row r="123" spans="1:7" ht="25.5" x14ac:dyDescent="0.25">
      <c r="A123" s="253" t="s">
        <v>439</v>
      </c>
      <c r="B123" s="245" t="s">
        <v>482</v>
      </c>
      <c r="C123" s="274"/>
      <c r="D123" s="275"/>
      <c r="E123" s="231"/>
      <c r="F123" s="232"/>
      <c r="G123" s="223" t="str">
        <f t="shared" si="9"/>
        <v/>
      </c>
    </row>
    <row r="124" spans="1:7" ht="25.5" x14ac:dyDescent="0.25">
      <c r="A124" s="253" t="s">
        <v>441</v>
      </c>
      <c r="B124" s="245" t="s">
        <v>483</v>
      </c>
      <c r="C124" s="274"/>
      <c r="D124" s="275"/>
      <c r="E124" s="231"/>
      <c r="F124" s="232"/>
      <c r="G124" s="223" t="str">
        <f t="shared" si="9"/>
        <v/>
      </c>
    </row>
    <row r="125" spans="1:7" x14ac:dyDescent="0.25">
      <c r="A125" s="276"/>
      <c r="B125" s="277"/>
      <c r="C125" s="278"/>
      <c r="D125" s="279"/>
      <c r="E125" s="280"/>
      <c r="F125" s="281"/>
      <c r="G125" s="281"/>
    </row>
    <row r="126" spans="1:7" x14ac:dyDescent="0.25">
      <c r="A126" s="239">
        <v>4.0999999999999996</v>
      </c>
      <c r="B126" s="416" t="s">
        <v>484</v>
      </c>
      <c r="C126" s="417"/>
      <c r="D126" s="417"/>
      <c r="E126" s="417"/>
      <c r="F126" s="240"/>
      <c r="G126" s="240">
        <f>+SUM(G127:G129)</f>
        <v>0</v>
      </c>
    </row>
    <row r="127" spans="1:7" ht="25.5" x14ac:dyDescent="0.25">
      <c r="A127" s="282"/>
      <c r="B127" s="217" t="s">
        <v>485</v>
      </c>
      <c r="C127" s="235" t="s">
        <v>460</v>
      </c>
      <c r="D127" s="283">
        <v>3</v>
      </c>
      <c r="E127" s="237"/>
      <c r="F127" s="216"/>
      <c r="G127" s="216">
        <f t="shared" ref="G127:G135" si="10">+IF(D127="","",(D127*E127+D127*F127))</f>
        <v>0</v>
      </c>
    </row>
    <row r="128" spans="1:7" ht="25.5" x14ac:dyDescent="0.25">
      <c r="A128" s="282"/>
      <c r="B128" s="217" t="s">
        <v>486</v>
      </c>
      <c r="C128" s="235" t="s">
        <v>460</v>
      </c>
      <c r="D128" s="283">
        <v>18</v>
      </c>
      <c r="E128" s="237"/>
      <c r="F128" s="216"/>
      <c r="G128" s="216">
        <f t="shared" si="10"/>
        <v>0</v>
      </c>
    </row>
    <row r="129" spans="1:7" x14ac:dyDescent="0.25">
      <c r="A129" s="282"/>
      <c r="B129" s="217" t="s">
        <v>487</v>
      </c>
      <c r="C129" s="235" t="s">
        <v>460</v>
      </c>
      <c r="D129" s="283">
        <v>18</v>
      </c>
      <c r="E129" s="237"/>
      <c r="F129" s="216"/>
      <c r="G129" s="216">
        <f t="shared" si="10"/>
        <v>0</v>
      </c>
    </row>
    <row r="130" spans="1:7" x14ac:dyDescent="0.25">
      <c r="A130" s="282"/>
      <c r="B130" s="217"/>
      <c r="C130" s="235"/>
      <c r="D130" s="283"/>
      <c r="E130" s="237"/>
      <c r="F130" s="216"/>
      <c r="G130" s="216"/>
    </row>
    <row r="131" spans="1:7" x14ac:dyDescent="0.25">
      <c r="A131" s="239">
        <v>4.2</v>
      </c>
      <c r="B131" s="416" t="s">
        <v>472</v>
      </c>
      <c r="C131" s="417"/>
      <c r="D131" s="417"/>
      <c r="E131" s="417"/>
      <c r="F131" s="240"/>
      <c r="G131" s="240">
        <f>+SUM(G132:G135)</f>
        <v>0</v>
      </c>
    </row>
    <row r="132" spans="1:7" ht="25.5" x14ac:dyDescent="0.25">
      <c r="A132" s="284"/>
      <c r="B132" s="285" t="s">
        <v>488</v>
      </c>
      <c r="C132" s="235" t="s">
        <v>460</v>
      </c>
      <c r="D132" s="286">
        <v>184.44</v>
      </c>
      <c r="E132" s="287"/>
      <c r="F132" s="216"/>
      <c r="G132" s="216">
        <f t="shared" si="10"/>
        <v>0</v>
      </c>
    </row>
    <row r="133" spans="1:7" x14ac:dyDescent="0.25">
      <c r="A133" s="284"/>
      <c r="B133" s="285" t="s">
        <v>489</v>
      </c>
      <c r="C133" s="288" t="s">
        <v>50</v>
      </c>
      <c r="D133" s="286">
        <v>1</v>
      </c>
      <c r="E133" s="287"/>
      <c r="F133" s="216"/>
      <c r="G133" s="216">
        <f t="shared" si="10"/>
        <v>0</v>
      </c>
    </row>
    <row r="134" spans="1:7" ht="15" customHeight="1" x14ac:dyDescent="0.25">
      <c r="A134" s="284"/>
      <c r="B134" s="285" t="s">
        <v>490</v>
      </c>
      <c r="C134" s="288" t="s">
        <v>50</v>
      </c>
      <c r="D134" s="286">
        <v>1</v>
      </c>
      <c r="E134" s="287"/>
      <c r="F134" s="216"/>
      <c r="G134" s="216">
        <f t="shared" si="10"/>
        <v>0</v>
      </c>
    </row>
    <row r="135" spans="1:7" x14ac:dyDescent="0.25">
      <c r="A135" s="247"/>
      <c r="B135" s="217"/>
      <c r="C135" s="229"/>
      <c r="D135" s="230"/>
      <c r="E135" s="243"/>
      <c r="F135" s="223"/>
      <c r="G135" s="223" t="str">
        <f t="shared" si="10"/>
        <v/>
      </c>
    </row>
    <row r="136" spans="1:7" x14ac:dyDescent="0.25">
      <c r="A136" s="249" t="s">
        <v>491</v>
      </c>
      <c r="B136" s="250"/>
      <c r="C136" s="250"/>
      <c r="D136" s="250"/>
      <c r="E136" s="250"/>
      <c r="F136" s="251"/>
      <c r="G136" s="251">
        <f>G131+G126</f>
        <v>0</v>
      </c>
    </row>
    <row r="137" spans="1:7" ht="15.75" thickBot="1" x14ac:dyDescent="0.3">
      <c r="A137" s="200">
        <v>5</v>
      </c>
      <c r="B137" s="419" t="s">
        <v>766</v>
      </c>
      <c r="C137" s="420"/>
      <c r="D137" s="420"/>
      <c r="E137" s="420"/>
      <c r="F137" s="201"/>
      <c r="G137" s="201"/>
    </row>
    <row r="138" spans="1:7" ht="15.75" thickTop="1" x14ac:dyDescent="0.25">
      <c r="A138" s="270"/>
      <c r="B138" s="218"/>
      <c r="C138" s="229"/>
      <c r="D138" s="230"/>
      <c r="E138" s="231"/>
      <c r="F138" s="232"/>
      <c r="G138" s="232"/>
    </row>
    <row r="139" spans="1:7" x14ac:dyDescent="0.25">
      <c r="A139" s="239">
        <v>5</v>
      </c>
      <c r="B139" s="416" t="s">
        <v>122</v>
      </c>
      <c r="C139" s="417"/>
      <c r="D139" s="417"/>
      <c r="E139" s="417"/>
      <c r="F139" s="240"/>
      <c r="G139" s="240" t="str">
        <f t="shared" ref="G139:G143" si="11">+IF(D139="","",(D139*E139+D139*F139))</f>
        <v/>
      </c>
    </row>
    <row r="140" spans="1:7" ht="158.25" customHeight="1" x14ac:dyDescent="0.25">
      <c r="A140" s="276" t="s">
        <v>420</v>
      </c>
      <c r="B140" s="289" t="s">
        <v>492</v>
      </c>
      <c r="C140" s="290"/>
      <c r="D140" s="291"/>
      <c r="E140" s="292"/>
      <c r="F140" s="293"/>
      <c r="G140" s="216" t="str">
        <f t="shared" si="11"/>
        <v/>
      </c>
    </row>
    <row r="141" spans="1:7" ht="38.25" x14ac:dyDescent="0.25">
      <c r="A141" s="253" t="s">
        <v>433</v>
      </c>
      <c r="B141" s="217" t="s">
        <v>493</v>
      </c>
      <c r="C141" s="235"/>
      <c r="D141" s="283"/>
      <c r="E141" s="237"/>
      <c r="F141" s="238"/>
      <c r="G141" s="216" t="str">
        <f t="shared" si="11"/>
        <v/>
      </c>
    </row>
    <row r="142" spans="1:7" ht="38.25" x14ac:dyDescent="0.25">
      <c r="A142" s="253" t="s">
        <v>435</v>
      </c>
      <c r="B142" s="217" t="s">
        <v>494</v>
      </c>
      <c r="C142" s="235"/>
      <c r="D142" s="283"/>
      <c r="E142" s="237"/>
      <c r="F142" s="238"/>
      <c r="G142" s="216" t="str">
        <f t="shared" si="11"/>
        <v/>
      </c>
    </row>
    <row r="143" spans="1:7" ht="25.5" x14ac:dyDescent="0.25">
      <c r="A143" s="253" t="s">
        <v>437</v>
      </c>
      <c r="B143" s="217" t="s">
        <v>495</v>
      </c>
      <c r="C143" s="235"/>
      <c r="D143" s="283"/>
      <c r="E143" s="237"/>
      <c r="F143" s="238"/>
      <c r="G143" s="216" t="str">
        <f t="shared" si="11"/>
        <v/>
      </c>
    </row>
    <row r="144" spans="1:7" x14ac:dyDescent="0.25">
      <c r="A144" s="294"/>
      <c r="B144" s="295"/>
      <c r="C144" s="296"/>
      <c r="D144" s="297"/>
      <c r="E144" s="280"/>
      <c r="F144" s="281"/>
      <c r="G144" s="281"/>
    </row>
    <row r="145" spans="1:7" x14ac:dyDescent="0.25">
      <c r="A145" s="239">
        <v>5.0999999999999996</v>
      </c>
      <c r="B145" s="421" t="s">
        <v>484</v>
      </c>
      <c r="C145" s="422"/>
      <c r="D145" s="422"/>
      <c r="E145" s="422"/>
      <c r="F145" s="240"/>
      <c r="G145" s="240">
        <f>SUM(G148:G155)</f>
        <v>0</v>
      </c>
    </row>
    <row r="146" spans="1:7" x14ac:dyDescent="0.25">
      <c r="A146" s="298"/>
      <c r="B146" s="299"/>
      <c r="C146" s="288"/>
      <c r="D146" s="300"/>
      <c r="E146" s="287"/>
      <c r="F146" s="301"/>
      <c r="G146" s="301"/>
    </row>
    <row r="147" spans="1:7" x14ac:dyDescent="0.25">
      <c r="A147" s="247" t="s">
        <v>415</v>
      </c>
      <c r="B147" s="218" t="s">
        <v>496</v>
      </c>
      <c r="C147" s="302"/>
      <c r="D147" s="303"/>
      <c r="E147" s="264"/>
      <c r="F147" s="216"/>
      <c r="G147" s="216" t="str">
        <f t="shared" ref="G147:G155" si="12">+IF(D147="","",(D147*E147+D147*F147))</f>
        <v/>
      </c>
    </row>
    <row r="148" spans="1:7" x14ac:dyDescent="0.25">
      <c r="A148" s="253"/>
      <c r="B148" s="245" t="s">
        <v>497</v>
      </c>
      <c r="C148" s="235" t="s">
        <v>460</v>
      </c>
      <c r="D148" s="283">
        <v>186.85499999999999</v>
      </c>
      <c r="E148" s="237"/>
      <c r="F148" s="216"/>
      <c r="G148" s="216">
        <f t="shared" si="12"/>
        <v>0</v>
      </c>
    </row>
    <row r="149" spans="1:7" x14ac:dyDescent="0.25">
      <c r="A149" s="253"/>
      <c r="B149" s="245" t="s">
        <v>498</v>
      </c>
      <c r="C149" s="235" t="s">
        <v>460</v>
      </c>
      <c r="D149" s="283">
        <v>105.447</v>
      </c>
      <c r="E149" s="237"/>
      <c r="F149" s="216"/>
      <c r="G149" s="216">
        <f t="shared" si="12"/>
        <v>0</v>
      </c>
    </row>
    <row r="150" spans="1:7" x14ac:dyDescent="0.25">
      <c r="A150" s="304"/>
      <c r="B150" s="245"/>
      <c r="C150" s="235"/>
      <c r="D150" s="305"/>
      <c r="E150" s="237"/>
      <c r="F150" s="216"/>
      <c r="G150" s="216" t="str">
        <f t="shared" si="12"/>
        <v/>
      </c>
    </row>
    <row r="151" spans="1:7" x14ac:dyDescent="0.25">
      <c r="A151" s="247" t="s">
        <v>450</v>
      </c>
      <c r="B151" s="218" t="s">
        <v>499</v>
      </c>
      <c r="C151" s="302"/>
      <c r="D151" s="303"/>
      <c r="E151" s="264"/>
      <c r="F151" s="216"/>
      <c r="G151" s="216" t="str">
        <f t="shared" si="12"/>
        <v/>
      </c>
    </row>
    <row r="152" spans="1:7" x14ac:dyDescent="0.25">
      <c r="A152" s="253"/>
      <c r="B152" s="245" t="s">
        <v>500</v>
      </c>
      <c r="C152" s="235" t="s">
        <v>460</v>
      </c>
      <c r="D152" s="283">
        <v>186.85499999999999</v>
      </c>
      <c r="E152" s="237"/>
      <c r="F152" s="216"/>
      <c r="G152" s="216">
        <f t="shared" si="12"/>
        <v>0</v>
      </c>
    </row>
    <row r="153" spans="1:7" x14ac:dyDescent="0.25">
      <c r="A153" s="253"/>
      <c r="B153" s="245" t="s">
        <v>501</v>
      </c>
      <c r="C153" s="235" t="s">
        <v>460</v>
      </c>
      <c r="D153" s="283">
        <v>397.74900000000002</v>
      </c>
      <c r="E153" s="237"/>
      <c r="F153" s="216"/>
      <c r="G153" s="216">
        <f t="shared" si="12"/>
        <v>0</v>
      </c>
    </row>
    <row r="154" spans="1:7" x14ac:dyDescent="0.25">
      <c r="A154" s="253"/>
      <c r="B154" s="245" t="s">
        <v>502</v>
      </c>
      <c r="C154" s="235" t="s">
        <v>460</v>
      </c>
      <c r="D154" s="283">
        <v>150.5</v>
      </c>
      <c r="E154" s="237"/>
      <c r="F154" s="216"/>
      <c r="G154" s="216">
        <f t="shared" si="12"/>
        <v>0</v>
      </c>
    </row>
    <row r="155" spans="1:7" x14ac:dyDescent="0.25">
      <c r="A155" s="282"/>
      <c r="B155" s="217"/>
      <c r="C155" s="235"/>
      <c r="D155" s="215"/>
      <c r="E155" s="237"/>
      <c r="F155" s="216"/>
      <c r="G155" s="216" t="str">
        <f t="shared" si="12"/>
        <v/>
      </c>
    </row>
    <row r="156" spans="1:7" x14ac:dyDescent="0.25">
      <c r="A156" s="249" t="s">
        <v>503</v>
      </c>
      <c r="B156" s="250"/>
      <c r="C156" s="250"/>
      <c r="D156" s="250"/>
      <c r="E156" s="250"/>
      <c r="F156" s="251"/>
      <c r="G156" s="251">
        <f>G145</f>
        <v>0</v>
      </c>
    </row>
    <row r="157" spans="1:7" ht="15.75" thickBot="1" x14ac:dyDescent="0.3">
      <c r="A157" s="200">
        <v>6</v>
      </c>
      <c r="B157" s="419" t="s">
        <v>767</v>
      </c>
      <c r="C157" s="420"/>
      <c r="D157" s="420"/>
      <c r="E157" s="420"/>
      <c r="F157" s="201"/>
      <c r="G157" s="201"/>
    </row>
    <row r="158" spans="1:7" ht="15.75" thickTop="1" x14ac:dyDescent="0.25">
      <c r="A158" s="270"/>
      <c r="B158" s="218"/>
      <c r="C158" s="229"/>
      <c r="D158" s="230"/>
      <c r="E158" s="231"/>
      <c r="F158" s="232"/>
      <c r="G158" s="232"/>
    </row>
    <row r="159" spans="1:7" x14ac:dyDescent="0.25">
      <c r="A159" s="239">
        <v>6</v>
      </c>
      <c r="B159" s="416" t="s">
        <v>122</v>
      </c>
      <c r="C159" s="417"/>
      <c r="D159" s="417"/>
      <c r="E159" s="417"/>
      <c r="F159" s="240"/>
      <c r="G159" s="240" t="str">
        <f t="shared" ref="G159" si="13">+IF(D159="","",(D159*E159+D159*F159))</f>
        <v/>
      </c>
    </row>
    <row r="160" spans="1:7" ht="51" x14ac:dyDescent="0.25">
      <c r="A160" s="253" t="s">
        <v>420</v>
      </c>
      <c r="B160" s="245" t="s">
        <v>504</v>
      </c>
      <c r="C160" s="229"/>
      <c r="D160" s="271"/>
      <c r="E160" s="272"/>
      <c r="F160" s="273"/>
      <c r="G160" s="273"/>
    </row>
    <row r="161" spans="1:7" ht="51" x14ac:dyDescent="0.25">
      <c r="A161" s="253" t="s">
        <v>433</v>
      </c>
      <c r="B161" s="245" t="s">
        <v>505</v>
      </c>
      <c r="C161" s="229"/>
      <c r="D161" s="271"/>
      <c r="E161" s="272"/>
      <c r="F161" s="273"/>
      <c r="G161" s="273"/>
    </row>
    <row r="162" spans="1:7" ht="25.5" x14ac:dyDescent="0.25">
      <c r="A162" s="253" t="s">
        <v>435</v>
      </c>
      <c r="B162" s="245" t="s">
        <v>506</v>
      </c>
      <c r="C162" s="274"/>
      <c r="D162" s="275"/>
      <c r="E162" s="231"/>
      <c r="F162" s="232"/>
      <c r="G162" s="232"/>
    </row>
    <row r="163" spans="1:7" x14ac:dyDescent="0.25">
      <c r="A163" s="276"/>
      <c r="B163" s="277"/>
      <c r="C163" s="278"/>
      <c r="D163" s="279"/>
      <c r="E163" s="280"/>
      <c r="F163" s="281"/>
      <c r="G163" s="281"/>
    </row>
    <row r="164" spans="1:7" x14ac:dyDescent="0.25">
      <c r="A164" s="239">
        <v>6.1</v>
      </c>
      <c r="B164" s="421" t="s">
        <v>484</v>
      </c>
      <c r="C164" s="422"/>
      <c r="D164" s="422"/>
      <c r="E164" s="422"/>
      <c r="F164" s="240"/>
      <c r="G164" s="240">
        <f>SUM(G165:G173)</f>
        <v>0</v>
      </c>
    </row>
    <row r="165" spans="1:7" x14ac:dyDescent="0.25">
      <c r="A165" s="306"/>
      <c r="B165" s="307" t="s">
        <v>507</v>
      </c>
      <c r="C165" s="288" t="s">
        <v>256</v>
      </c>
      <c r="D165" s="308">
        <v>2</v>
      </c>
      <c r="E165" s="287"/>
      <c r="F165" s="216"/>
      <c r="G165" s="216">
        <f t="shared" ref="G165:G173" si="14">+IF(D165="","",(D165*E165+D165*F165))</f>
        <v>0</v>
      </c>
    </row>
    <row r="166" spans="1:7" x14ac:dyDescent="0.25">
      <c r="A166" s="309"/>
      <c r="B166" s="307" t="s">
        <v>508</v>
      </c>
      <c r="C166" s="288" t="s">
        <v>256</v>
      </c>
      <c r="D166" s="305">
        <v>1</v>
      </c>
      <c r="E166" s="237"/>
      <c r="F166" s="216"/>
      <c r="G166" s="216">
        <f t="shared" si="14"/>
        <v>0</v>
      </c>
    </row>
    <row r="167" spans="1:7" x14ac:dyDescent="0.25">
      <c r="A167" s="309"/>
      <c r="B167" s="307" t="s">
        <v>509</v>
      </c>
      <c r="C167" s="288" t="s">
        <v>256</v>
      </c>
      <c r="D167" s="305">
        <v>3</v>
      </c>
      <c r="E167" s="237"/>
      <c r="F167" s="216"/>
      <c r="G167" s="216">
        <f t="shared" si="14"/>
        <v>0</v>
      </c>
    </row>
    <row r="168" spans="1:7" x14ac:dyDescent="0.25">
      <c r="A168" s="309"/>
      <c r="B168" s="229" t="s">
        <v>510</v>
      </c>
      <c r="C168" s="288" t="s">
        <v>256</v>
      </c>
      <c r="D168" s="305">
        <v>1</v>
      </c>
      <c r="E168" s="237"/>
      <c r="F168" s="216"/>
      <c r="G168" s="216">
        <f t="shared" si="14"/>
        <v>0</v>
      </c>
    </row>
    <row r="169" spans="1:7" x14ac:dyDescent="0.25">
      <c r="A169" s="309"/>
      <c r="B169" s="229" t="s">
        <v>511</v>
      </c>
      <c r="C169" s="288" t="s">
        <v>256</v>
      </c>
      <c r="D169" s="305">
        <v>1</v>
      </c>
      <c r="E169" s="237"/>
      <c r="F169" s="216"/>
      <c r="G169" s="216">
        <f t="shared" si="14"/>
        <v>0</v>
      </c>
    </row>
    <row r="170" spans="1:7" x14ac:dyDescent="0.25">
      <c r="A170" s="309"/>
      <c r="B170" s="229" t="s">
        <v>512</v>
      </c>
      <c r="C170" s="288" t="s">
        <v>256</v>
      </c>
      <c r="D170" s="305">
        <v>1</v>
      </c>
      <c r="E170" s="237"/>
      <c r="F170" s="216"/>
      <c r="G170" s="216">
        <f t="shared" si="14"/>
        <v>0</v>
      </c>
    </row>
    <row r="171" spans="1:7" x14ac:dyDescent="0.25">
      <c r="A171" s="309"/>
      <c r="B171" s="229" t="s">
        <v>513</v>
      </c>
      <c r="C171" s="288" t="s">
        <v>256</v>
      </c>
      <c r="D171" s="305">
        <v>2</v>
      </c>
      <c r="E171" s="237"/>
      <c r="F171" s="216"/>
      <c r="G171" s="216">
        <f t="shared" si="14"/>
        <v>0</v>
      </c>
    </row>
    <row r="172" spans="1:7" x14ac:dyDescent="0.25">
      <c r="A172" s="309"/>
      <c r="B172" s="229" t="s">
        <v>514</v>
      </c>
      <c r="C172" s="288" t="s">
        <v>256</v>
      </c>
      <c r="D172" s="305">
        <v>1</v>
      </c>
      <c r="E172" s="237"/>
      <c r="F172" s="216"/>
      <c r="G172" s="216">
        <f t="shared" si="14"/>
        <v>0</v>
      </c>
    </row>
    <row r="173" spans="1:7" x14ac:dyDescent="0.25">
      <c r="A173" s="309"/>
      <c r="B173" s="310"/>
      <c r="C173" s="310"/>
      <c r="D173" s="311"/>
      <c r="E173" s="243"/>
      <c r="F173" s="223"/>
      <c r="G173" s="223" t="str">
        <f t="shared" si="14"/>
        <v/>
      </c>
    </row>
    <row r="174" spans="1:7" x14ac:dyDescent="0.25">
      <c r="A174" s="249" t="s">
        <v>515</v>
      </c>
      <c r="B174" s="250"/>
      <c r="C174" s="250"/>
      <c r="D174" s="250"/>
      <c r="E174" s="250"/>
      <c r="F174" s="251"/>
      <c r="G174" s="251">
        <f>G164</f>
        <v>0</v>
      </c>
    </row>
    <row r="175" spans="1:7" ht="15.75" thickBot="1" x14ac:dyDescent="0.3">
      <c r="A175" s="200">
        <v>7</v>
      </c>
      <c r="B175" s="419" t="s">
        <v>768</v>
      </c>
      <c r="C175" s="420"/>
      <c r="D175" s="420"/>
      <c r="E175" s="420"/>
      <c r="F175" s="201"/>
      <c r="G175" s="201"/>
    </row>
    <row r="176" spans="1:7" ht="15.75" thickTop="1" x14ac:dyDescent="0.25">
      <c r="A176" s="270"/>
      <c r="B176" s="218"/>
      <c r="C176" s="229"/>
      <c r="D176" s="230"/>
      <c r="E176" s="231"/>
      <c r="F176" s="232"/>
      <c r="G176" s="232"/>
    </row>
    <row r="177" spans="1:7" x14ac:dyDescent="0.25">
      <c r="A177" s="239">
        <v>7</v>
      </c>
      <c r="B177" s="416" t="s">
        <v>122</v>
      </c>
      <c r="C177" s="417"/>
      <c r="D177" s="417"/>
      <c r="E177" s="417"/>
      <c r="F177" s="240"/>
      <c r="G177" s="240" t="str">
        <f t="shared" ref="G177" si="15">+IF(D177="","",(D177*E177+D177*F177))</f>
        <v/>
      </c>
    </row>
    <row r="178" spans="1:7" ht="63.75" x14ac:dyDescent="0.25">
      <c r="A178" s="253" t="s">
        <v>420</v>
      </c>
      <c r="B178" s="245" t="s">
        <v>517</v>
      </c>
      <c r="C178" s="229"/>
      <c r="D178" s="312"/>
      <c r="E178" s="243"/>
      <c r="F178" s="313"/>
      <c r="G178" s="313"/>
    </row>
    <row r="179" spans="1:7" ht="25.5" x14ac:dyDescent="0.25">
      <c r="A179" s="253" t="s">
        <v>433</v>
      </c>
      <c r="B179" s="245" t="s">
        <v>518</v>
      </c>
      <c r="C179" s="229"/>
      <c r="D179" s="312"/>
      <c r="E179" s="243"/>
      <c r="F179" s="313"/>
      <c r="G179" s="313"/>
    </row>
    <row r="180" spans="1:7" ht="25.5" x14ac:dyDescent="0.25">
      <c r="A180" s="253" t="s">
        <v>435</v>
      </c>
      <c r="B180" s="245" t="s">
        <v>519</v>
      </c>
      <c r="C180" s="229"/>
      <c r="D180" s="312"/>
      <c r="E180" s="243"/>
      <c r="F180" s="313"/>
      <c r="G180" s="313"/>
    </row>
    <row r="181" spans="1:7" x14ac:dyDescent="0.25">
      <c r="A181" s="294"/>
      <c r="B181" s="295"/>
      <c r="C181" s="296"/>
      <c r="D181" s="297"/>
      <c r="E181" s="280"/>
      <c r="F181" s="281"/>
      <c r="G181" s="281"/>
    </row>
    <row r="182" spans="1:7" x14ac:dyDescent="0.25">
      <c r="A182" s="239">
        <v>7.1</v>
      </c>
      <c r="B182" s="416" t="s">
        <v>484</v>
      </c>
      <c r="C182" s="417"/>
      <c r="D182" s="417"/>
      <c r="E182" s="417"/>
      <c r="F182" s="240"/>
      <c r="G182" s="240">
        <f>+SUM(G183:G188)</f>
        <v>0</v>
      </c>
    </row>
    <row r="183" spans="1:7" x14ac:dyDescent="0.25">
      <c r="A183" s="314"/>
      <c r="B183" s="203"/>
      <c r="C183" s="307"/>
      <c r="D183" s="315"/>
      <c r="E183" s="206"/>
      <c r="F183" s="223"/>
      <c r="G183" s="223" t="str">
        <f>IF(F183="","",E183*F183)</f>
        <v/>
      </c>
    </row>
    <row r="184" spans="1:7" x14ac:dyDescent="0.25">
      <c r="A184" s="316"/>
      <c r="B184" s="245" t="s">
        <v>520</v>
      </c>
      <c r="C184" s="235" t="s">
        <v>460</v>
      </c>
      <c r="D184" s="317">
        <f>D152</f>
        <v>186.85499999999999</v>
      </c>
      <c r="E184" s="237"/>
      <c r="F184" s="216"/>
      <c r="G184" s="216">
        <f t="shared" ref="G184:G188" si="16">+IF(D184="","",(D184*E184+D184*F184))</f>
        <v>0</v>
      </c>
    </row>
    <row r="185" spans="1:7" x14ac:dyDescent="0.25">
      <c r="A185" s="316"/>
      <c r="B185" s="245" t="s">
        <v>521</v>
      </c>
      <c r="C185" s="235" t="s">
        <v>460</v>
      </c>
      <c r="D185" s="317">
        <f>D153</f>
        <v>397.74900000000002</v>
      </c>
      <c r="E185" s="237"/>
      <c r="F185" s="216"/>
      <c r="G185" s="216">
        <f t="shared" si="16"/>
        <v>0</v>
      </c>
    </row>
    <row r="186" spans="1:7" x14ac:dyDescent="0.25">
      <c r="A186" s="316"/>
      <c r="B186" s="245" t="s">
        <v>522</v>
      </c>
      <c r="C186" s="235" t="s">
        <v>460</v>
      </c>
      <c r="D186" s="317">
        <f>9+17+8+4+3</f>
        <v>41</v>
      </c>
      <c r="E186" s="237"/>
      <c r="F186" s="216"/>
      <c r="G186" s="216">
        <f t="shared" si="16"/>
        <v>0</v>
      </c>
    </row>
    <row r="187" spans="1:7" x14ac:dyDescent="0.25">
      <c r="A187" s="316"/>
      <c r="B187" s="245" t="s">
        <v>523</v>
      </c>
      <c r="C187" s="235" t="s">
        <v>460</v>
      </c>
      <c r="D187" s="317">
        <v>92</v>
      </c>
      <c r="E187" s="237"/>
      <c r="F187" s="216"/>
      <c r="G187" s="216">
        <f t="shared" si="16"/>
        <v>0</v>
      </c>
    </row>
    <row r="188" spans="1:7" x14ac:dyDescent="0.25">
      <c r="A188" s="316"/>
      <c r="B188" s="245"/>
      <c r="C188" s="229"/>
      <c r="D188" s="221"/>
      <c r="E188" s="318"/>
      <c r="F188" s="223"/>
      <c r="G188" s="223" t="str">
        <f t="shared" si="16"/>
        <v/>
      </c>
    </row>
    <row r="189" spans="1:7" x14ac:dyDescent="0.25">
      <c r="A189" s="249" t="s">
        <v>524</v>
      </c>
      <c r="B189" s="250"/>
      <c r="C189" s="250"/>
      <c r="D189" s="250"/>
      <c r="E189" s="250"/>
      <c r="F189" s="251"/>
      <c r="G189" s="251">
        <f>G182</f>
        <v>0</v>
      </c>
    </row>
    <row r="190" spans="1:7" ht="15.75" thickBot="1" x14ac:dyDescent="0.3">
      <c r="A190" s="200">
        <v>8</v>
      </c>
      <c r="B190" s="419" t="s">
        <v>769</v>
      </c>
      <c r="C190" s="420"/>
      <c r="D190" s="420"/>
      <c r="E190" s="420"/>
      <c r="F190" s="201"/>
      <c r="G190" s="201"/>
    </row>
    <row r="191" spans="1:7" ht="15.75" thickTop="1" x14ac:dyDescent="0.25">
      <c r="A191" s="319"/>
      <c r="B191" s="218"/>
      <c r="C191" s="229"/>
      <c r="D191" s="230"/>
      <c r="E191" s="231"/>
      <c r="F191" s="232"/>
      <c r="G191" s="232"/>
    </row>
    <row r="192" spans="1:7" x14ac:dyDescent="0.25">
      <c r="A192" s="239">
        <v>8</v>
      </c>
      <c r="B192" s="416" t="s">
        <v>122</v>
      </c>
      <c r="C192" s="417"/>
      <c r="D192" s="417"/>
      <c r="E192" s="417"/>
      <c r="F192" s="240"/>
      <c r="G192" s="240" t="str">
        <f t="shared" ref="G192" si="17">+IF(D192="","",(D192*E192+D192*F192))</f>
        <v/>
      </c>
    </row>
    <row r="193" spans="1:7" ht="51" x14ac:dyDescent="0.25">
      <c r="A193" s="253" t="s">
        <v>420</v>
      </c>
      <c r="B193" s="245" t="s">
        <v>525</v>
      </c>
      <c r="C193" s="229"/>
      <c r="D193" s="230"/>
      <c r="E193" s="231"/>
      <c r="F193" s="232"/>
      <c r="G193" s="232"/>
    </row>
    <row r="194" spans="1:7" ht="127.5" x14ac:dyDescent="0.25">
      <c r="A194" s="253" t="s">
        <v>433</v>
      </c>
      <c r="B194" s="245" t="s">
        <v>526</v>
      </c>
      <c r="C194" s="229"/>
      <c r="D194" s="230"/>
      <c r="E194" s="231"/>
      <c r="F194" s="232"/>
      <c r="G194" s="232"/>
    </row>
    <row r="195" spans="1:7" x14ac:dyDescent="0.25">
      <c r="A195" s="239">
        <v>8.1</v>
      </c>
      <c r="B195" s="421" t="s">
        <v>484</v>
      </c>
      <c r="C195" s="422"/>
      <c r="D195" s="422"/>
      <c r="E195" s="422"/>
      <c r="F195" s="240"/>
      <c r="G195" s="240">
        <f>+SUM(G196:G201)</f>
        <v>0</v>
      </c>
    </row>
    <row r="196" spans="1:7" x14ac:dyDescent="0.25">
      <c r="A196" s="314"/>
      <c r="B196" s="320" t="s">
        <v>527</v>
      </c>
      <c r="C196" s="235"/>
      <c r="D196" s="305"/>
      <c r="E196" s="237"/>
      <c r="F196" s="216"/>
      <c r="G196" s="216" t="str">
        <f t="shared" ref="G196:G201" si="18">+IF(D196="","",(D196*E196+D196*F196))</f>
        <v/>
      </c>
    </row>
    <row r="197" spans="1:7" x14ac:dyDescent="0.25">
      <c r="A197" s="321"/>
      <c r="B197" s="322" t="s">
        <v>528</v>
      </c>
      <c r="C197" s="235" t="s">
        <v>460</v>
      </c>
      <c r="D197" s="323">
        <f>57.21-3</f>
        <v>54.21</v>
      </c>
      <c r="E197" s="237"/>
      <c r="F197" s="216"/>
      <c r="G197" s="216">
        <f t="shared" si="18"/>
        <v>0</v>
      </c>
    </row>
    <row r="198" spans="1:7" ht="30" x14ac:dyDescent="0.25">
      <c r="A198" s="321"/>
      <c r="B198" s="324" t="s">
        <v>529</v>
      </c>
      <c r="C198" s="235" t="s">
        <v>50</v>
      </c>
      <c r="D198" s="323">
        <v>3</v>
      </c>
      <c r="E198" s="237"/>
      <c r="F198" s="216"/>
      <c r="G198" s="216">
        <f t="shared" si="18"/>
        <v>0</v>
      </c>
    </row>
    <row r="199" spans="1:7" x14ac:dyDescent="0.25">
      <c r="A199" s="321"/>
      <c r="B199" s="320" t="s">
        <v>530</v>
      </c>
      <c r="C199" s="235"/>
      <c r="D199" s="323"/>
      <c r="E199" s="237"/>
      <c r="F199" s="216"/>
      <c r="G199" s="216" t="str">
        <f t="shared" si="18"/>
        <v/>
      </c>
    </row>
    <row r="200" spans="1:7" x14ac:dyDescent="0.25">
      <c r="A200" s="321"/>
      <c r="B200" s="322" t="s">
        <v>531</v>
      </c>
      <c r="C200" s="235" t="s">
        <v>460</v>
      </c>
      <c r="D200" s="323">
        <v>18</v>
      </c>
      <c r="E200" s="237"/>
      <c r="F200" s="216"/>
      <c r="G200" s="216">
        <f t="shared" si="18"/>
        <v>0</v>
      </c>
    </row>
    <row r="201" spans="1:7" x14ac:dyDescent="0.25">
      <c r="A201" s="321"/>
      <c r="B201" s="325"/>
      <c r="C201" s="229"/>
      <c r="D201" s="326"/>
      <c r="E201" s="243"/>
      <c r="F201" s="223"/>
      <c r="G201" s="223" t="str">
        <f t="shared" si="18"/>
        <v/>
      </c>
    </row>
    <row r="202" spans="1:7" x14ac:dyDescent="0.25">
      <c r="A202" s="249" t="s">
        <v>532</v>
      </c>
      <c r="B202" s="250"/>
      <c r="C202" s="250"/>
      <c r="D202" s="250"/>
      <c r="E202" s="250"/>
      <c r="F202" s="251"/>
      <c r="G202" s="251">
        <f>G195</f>
        <v>0</v>
      </c>
    </row>
    <row r="203" spans="1:7" ht="15.75" thickBot="1" x14ac:dyDescent="0.3">
      <c r="A203" s="200">
        <v>9</v>
      </c>
      <c r="B203" s="419" t="s">
        <v>770</v>
      </c>
      <c r="C203" s="420"/>
      <c r="D203" s="420"/>
      <c r="E203" s="420"/>
      <c r="F203" s="201"/>
      <c r="G203" s="201"/>
    </row>
    <row r="204" spans="1:7" ht="15.75" thickTop="1" x14ac:dyDescent="0.25">
      <c r="A204" s="319"/>
      <c r="B204" s="218"/>
      <c r="C204" s="229"/>
      <c r="D204" s="230"/>
      <c r="E204" s="231"/>
      <c r="F204" s="232"/>
      <c r="G204" s="232"/>
    </row>
    <row r="205" spans="1:7" x14ac:dyDescent="0.25">
      <c r="A205" s="239">
        <v>9</v>
      </c>
      <c r="B205" s="416" t="s">
        <v>122</v>
      </c>
      <c r="C205" s="417"/>
      <c r="D205" s="417"/>
      <c r="E205" s="417"/>
      <c r="F205" s="240"/>
      <c r="G205" s="240" t="str">
        <f t="shared" ref="G205" si="19">+IF(D205="","",(D205*E205+D205*F205))</f>
        <v/>
      </c>
    </row>
    <row r="206" spans="1:7" ht="89.25" x14ac:dyDescent="0.25">
      <c r="A206" s="253" t="s">
        <v>420</v>
      </c>
      <c r="B206" s="245" t="s">
        <v>533</v>
      </c>
      <c r="C206" s="229"/>
      <c r="D206" s="243"/>
      <c r="E206" s="243"/>
      <c r="F206" s="313"/>
      <c r="G206" s="313"/>
    </row>
    <row r="207" spans="1:7" ht="63.75" x14ac:dyDescent="0.25">
      <c r="A207" s="253" t="s">
        <v>433</v>
      </c>
      <c r="B207" s="245" t="s">
        <v>534</v>
      </c>
      <c r="C207" s="229"/>
      <c r="D207" s="243"/>
      <c r="E207" s="243"/>
      <c r="F207" s="313"/>
      <c r="G207" s="313"/>
    </row>
    <row r="208" spans="1:7" ht="38.25" x14ac:dyDescent="0.25">
      <c r="A208" s="253" t="s">
        <v>435</v>
      </c>
      <c r="B208" s="245" t="s">
        <v>535</v>
      </c>
      <c r="C208" s="229"/>
      <c r="D208" s="243"/>
      <c r="E208" s="243"/>
      <c r="F208" s="313"/>
      <c r="G208" s="313"/>
    </row>
    <row r="209" spans="1:7" x14ac:dyDescent="0.25">
      <c r="A209" s="253" t="s">
        <v>437</v>
      </c>
      <c r="B209" s="245" t="s">
        <v>536</v>
      </c>
      <c r="C209" s="274"/>
      <c r="D209" s="275"/>
      <c r="E209" s="231"/>
      <c r="F209" s="232"/>
      <c r="G209" s="232"/>
    </row>
    <row r="210" spans="1:7" x14ac:dyDescent="0.25">
      <c r="A210" s="239">
        <v>9.1</v>
      </c>
      <c r="B210" s="421" t="s">
        <v>484</v>
      </c>
      <c r="C210" s="422"/>
      <c r="D210" s="422"/>
      <c r="E210" s="422"/>
      <c r="F210" s="240"/>
      <c r="G210" s="240">
        <f>SUM(G211:G228)</f>
        <v>0</v>
      </c>
    </row>
    <row r="211" spans="1:7" x14ac:dyDescent="0.25">
      <c r="A211" s="327"/>
      <c r="B211" s="203" t="s">
        <v>537</v>
      </c>
      <c r="C211" s="328"/>
      <c r="D211" s="329"/>
      <c r="E211" s="330"/>
      <c r="F211" s="331"/>
      <c r="G211" s="331"/>
    </row>
    <row r="212" spans="1:7" ht="63.75" x14ac:dyDescent="0.25">
      <c r="A212" s="253">
        <v>1</v>
      </c>
      <c r="B212" s="332" t="s">
        <v>538</v>
      </c>
      <c r="C212" s="235" t="s">
        <v>50</v>
      </c>
      <c r="D212" s="215">
        <v>1</v>
      </c>
      <c r="E212" s="333"/>
      <c r="F212" s="216"/>
      <c r="G212" s="216">
        <f t="shared" ref="G212:G228" si="20">+IF(D212="","",(D212*E212+D212*F212))</f>
        <v>0</v>
      </c>
    </row>
    <row r="213" spans="1:7" ht="25.5" x14ac:dyDescent="0.25">
      <c r="A213" s="253">
        <v>2</v>
      </c>
      <c r="B213" s="217" t="s">
        <v>539</v>
      </c>
      <c r="C213" s="235" t="s">
        <v>50</v>
      </c>
      <c r="D213" s="215">
        <v>1</v>
      </c>
      <c r="E213" s="333"/>
      <c r="F213" s="216"/>
      <c r="G213" s="216">
        <f t="shared" si="20"/>
        <v>0</v>
      </c>
    </row>
    <row r="214" spans="1:7" ht="25.5" x14ac:dyDescent="0.25">
      <c r="A214" s="253">
        <v>3</v>
      </c>
      <c r="B214" s="217" t="s">
        <v>540</v>
      </c>
      <c r="C214" s="235" t="s">
        <v>50</v>
      </c>
      <c r="D214" s="215">
        <v>1</v>
      </c>
      <c r="E214" s="333"/>
      <c r="F214" s="216"/>
      <c r="G214" s="216">
        <f t="shared" si="20"/>
        <v>0</v>
      </c>
    </row>
    <row r="215" spans="1:7" x14ac:dyDescent="0.25">
      <c r="A215" s="334">
        <v>4</v>
      </c>
      <c r="B215" s="218" t="s">
        <v>541</v>
      </c>
      <c r="C215" s="302"/>
      <c r="D215" s="215"/>
      <c r="E215" s="264"/>
      <c r="F215" s="216"/>
      <c r="G215" s="216" t="str">
        <f t="shared" si="20"/>
        <v/>
      </c>
    </row>
    <row r="216" spans="1:7" x14ac:dyDescent="0.25">
      <c r="A216" s="253"/>
      <c r="B216" s="217" t="s">
        <v>542</v>
      </c>
      <c r="C216" s="235" t="s">
        <v>256</v>
      </c>
      <c r="D216" s="215">
        <v>2</v>
      </c>
      <c r="E216" s="333"/>
      <c r="F216" s="216"/>
      <c r="G216" s="216">
        <f t="shared" si="20"/>
        <v>0</v>
      </c>
    </row>
    <row r="217" spans="1:7" x14ac:dyDescent="0.25">
      <c r="A217" s="253"/>
      <c r="B217" s="217" t="s">
        <v>543</v>
      </c>
      <c r="C217" s="235" t="s">
        <v>256</v>
      </c>
      <c r="D217" s="215">
        <v>3</v>
      </c>
      <c r="E217" s="333"/>
      <c r="F217" s="216"/>
      <c r="G217" s="216">
        <f t="shared" si="20"/>
        <v>0</v>
      </c>
    </row>
    <row r="218" spans="1:7" x14ac:dyDescent="0.25">
      <c r="A218" s="253"/>
      <c r="B218" s="245" t="s">
        <v>779</v>
      </c>
      <c r="C218" s="235" t="s">
        <v>256</v>
      </c>
      <c r="D218" s="215">
        <v>1</v>
      </c>
      <c r="E218" s="333"/>
      <c r="F218" s="216"/>
      <c r="G218" s="216">
        <f t="shared" si="20"/>
        <v>0</v>
      </c>
    </row>
    <row r="219" spans="1:7" x14ac:dyDescent="0.25">
      <c r="A219" s="253"/>
      <c r="B219" s="217" t="s">
        <v>544</v>
      </c>
      <c r="C219" s="235" t="s">
        <v>256</v>
      </c>
      <c r="D219" s="215">
        <v>1</v>
      </c>
      <c r="E219" s="333"/>
      <c r="F219" s="216"/>
      <c r="G219" s="216">
        <f t="shared" si="20"/>
        <v>0</v>
      </c>
    </row>
    <row r="220" spans="1:7" x14ac:dyDescent="0.25">
      <c r="A220" s="253"/>
      <c r="B220" s="245" t="s">
        <v>545</v>
      </c>
      <c r="C220" s="235" t="s">
        <v>256</v>
      </c>
      <c r="D220" s="215">
        <v>3</v>
      </c>
      <c r="E220" s="333"/>
      <c r="F220" s="216"/>
      <c r="G220" s="216">
        <f t="shared" si="20"/>
        <v>0</v>
      </c>
    </row>
    <row r="221" spans="1:7" x14ac:dyDescent="0.25">
      <c r="A221" s="253"/>
      <c r="B221" s="335" t="s">
        <v>780</v>
      </c>
      <c r="C221" s="235" t="s">
        <v>256</v>
      </c>
      <c r="D221" s="215">
        <v>2</v>
      </c>
      <c r="E221" s="333"/>
      <c r="F221" s="216"/>
      <c r="G221" s="216">
        <f t="shared" si="20"/>
        <v>0</v>
      </c>
    </row>
    <row r="222" spans="1:7" x14ac:dyDescent="0.25">
      <c r="A222" s="253"/>
      <c r="B222" s="245" t="s">
        <v>546</v>
      </c>
      <c r="C222" s="235" t="s">
        <v>256</v>
      </c>
      <c r="D222" s="215">
        <v>2</v>
      </c>
      <c r="E222" s="333"/>
      <c r="F222" s="216"/>
      <c r="G222" s="216">
        <f t="shared" si="20"/>
        <v>0</v>
      </c>
    </row>
    <row r="223" spans="1:7" x14ac:dyDescent="0.25">
      <c r="A223" s="253"/>
      <c r="B223" s="245" t="s">
        <v>547</v>
      </c>
      <c r="C223" s="235" t="s">
        <v>256</v>
      </c>
      <c r="D223" s="215">
        <v>1</v>
      </c>
      <c r="E223" s="333"/>
      <c r="F223" s="216"/>
      <c r="G223" s="216">
        <f t="shared" si="20"/>
        <v>0</v>
      </c>
    </row>
    <row r="224" spans="1:7" x14ac:dyDescent="0.25">
      <c r="A224" s="253"/>
      <c r="B224" s="245" t="s">
        <v>548</v>
      </c>
      <c r="C224" s="235" t="s">
        <v>256</v>
      </c>
      <c r="D224" s="215">
        <v>1</v>
      </c>
      <c r="E224" s="333"/>
      <c r="F224" s="216"/>
      <c r="G224" s="216">
        <f t="shared" si="20"/>
        <v>0</v>
      </c>
    </row>
    <row r="225" spans="1:7" x14ac:dyDescent="0.25">
      <c r="A225" s="253"/>
      <c r="B225" s="245" t="s">
        <v>549</v>
      </c>
      <c r="C225" s="235" t="s">
        <v>256</v>
      </c>
      <c r="D225" s="215">
        <v>1</v>
      </c>
      <c r="E225" s="333"/>
      <c r="F225" s="216"/>
      <c r="G225" s="216">
        <f t="shared" si="20"/>
        <v>0</v>
      </c>
    </row>
    <row r="226" spans="1:7" x14ac:dyDescent="0.25">
      <c r="A226" s="253"/>
      <c r="B226" s="245" t="s">
        <v>550</v>
      </c>
      <c r="C226" s="235" t="s">
        <v>256</v>
      </c>
      <c r="D226" s="215">
        <v>3</v>
      </c>
      <c r="E226" s="333"/>
      <c r="F226" s="216"/>
      <c r="G226" s="216">
        <f t="shared" si="20"/>
        <v>0</v>
      </c>
    </row>
    <row r="227" spans="1:7" x14ac:dyDescent="0.25">
      <c r="A227" s="253"/>
      <c r="B227" s="245" t="s">
        <v>551</v>
      </c>
      <c r="C227" s="235" t="s">
        <v>256</v>
      </c>
      <c r="D227" s="215">
        <v>1</v>
      </c>
      <c r="E227" s="333"/>
      <c r="F227" s="216"/>
      <c r="G227" s="216">
        <f t="shared" si="20"/>
        <v>0</v>
      </c>
    </row>
    <row r="228" spans="1:7" x14ac:dyDescent="0.25">
      <c r="A228" s="253"/>
      <c r="B228" s="245"/>
      <c r="C228" s="229"/>
      <c r="D228" s="221"/>
      <c r="E228" s="318"/>
      <c r="F228" s="223" t="str">
        <f>IF(E228="","",D228*E228)</f>
        <v/>
      </c>
      <c r="G228" s="223" t="str">
        <f t="shared" si="20"/>
        <v/>
      </c>
    </row>
    <row r="229" spans="1:7" x14ac:dyDescent="0.25">
      <c r="A229" s="249" t="s">
        <v>552</v>
      </c>
      <c r="B229" s="250"/>
      <c r="C229" s="250"/>
      <c r="D229" s="250"/>
      <c r="E229" s="250"/>
      <c r="F229" s="251"/>
      <c r="G229" s="251">
        <f>G210</f>
        <v>0</v>
      </c>
    </row>
    <row r="230" spans="1:7" ht="15.75" thickBot="1" x14ac:dyDescent="0.3">
      <c r="A230" s="200">
        <v>10</v>
      </c>
      <c r="B230" s="419" t="s">
        <v>771</v>
      </c>
      <c r="C230" s="420"/>
      <c r="D230" s="420"/>
      <c r="E230" s="420"/>
      <c r="F230" s="201"/>
      <c r="G230" s="201"/>
    </row>
    <row r="231" spans="1:7" ht="15.75" thickTop="1" x14ac:dyDescent="0.25">
      <c r="A231" s="336"/>
      <c r="B231" s="218"/>
      <c r="C231" s="274"/>
      <c r="D231" s="275"/>
      <c r="E231" s="231"/>
      <c r="F231" s="232"/>
      <c r="G231" s="232"/>
    </row>
    <row r="232" spans="1:7" x14ac:dyDescent="0.25">
      <c r="A232" s="239">
        <v>10</v>
      </c>
      <c r="B232" s="416" t="s">
        <v>122</v>
      </c>
      <c r="C232" s="417"/>
      <c r="D232" s="417"/>
      <c r="E232" s="417"/>
      <c r="F232" s="240"/>
      <c r="G232" s="240" t="str">
        <f t="shared" ref="G232" si="21">+IF(D232="","",(D232*E232+D232*F232))</f>
        <v/>
      </c>
    </row>
    <row r="233" spans="1:7" ht="38.25" x14ac:dyDescent="0.25">
      <c r="A233" s="253" t="s">
        <v>420</v>
      </c>
      <c r="B233" s="245" t="s">
        <v>554</v>
      </c>
      <c r="C233" s="229"/>
      <c r="D233" s="271"/>
      <c r="E233" s="272"/>
      <c r="F233" s="273"/>
      <c r="G233" s="273"/>
    </row>
    <row r="234" spans="1:7" ht="51" x14ac:dyDescent="0.25">
      <c r="A234" s="253" t="s">
        <v>433</v>
      </c>
      <c r="B234" s="245" t="s">
        <v>555</v>
      </c>
      <c r="C234" s="229"/>
      <c r="D234" s="271"/>
      <c r="E234" s="272"/>
      <c r="F234" s="273"/>
      <c r="G234" s="273"/>
    </row>
    <row r="235" spans="1:7" ht="38.25" x14ac:dyDescent="0.25">
      <c r="A235" s="253" t="s">
        <v>435</v>
      </c>
      <c r="B235" s="245" t="s">
        <v>556</v>
      </c>
      <c r="C235" s="229"/>
      <c r="D235" s="271"/>
      <c r="E235" s="272"/>
      <c r="F235" s="273"/>
      <c r="G235" s="273"/>
    </row>
    <row r="236" spans="1:7" ht="63.75" x14ac:dyDescent="0.25">
      <c r="A236" s="253" t="s">
        <v>435</v>
      </c>
      <c r="B236" s="245" t="s">
        <v>557</v>
      </c>
      <c r="C236" s="229"/>
      <c r="D236" s="271"/>
      <c r="E236" s="272"/>
      <c r="F236" s="273"/>
      <c r="G236" s="273"/>
    </row>
    <row r="237" spans="1:7" ht="38.25" x14ac:dyDescent="0.25">
      <c r="A237" s="253" t="s">
        <v>437</v>
      </c>
      <c r="B237" s="245" t="s">
        <v>558</v>
      </c>
      <c r="C237" s="229"/>
      <c r="D237" s="271"/>
      <c r="E237" s="272"/>
      <c r="F237" s="273"/>
      <c r="G237" s="273"/>
    </row>
    <row r="238" spans="1:7" ht="25.5" x14ac:dyDescent="0.25">
      <c r="A238" s="253" t="s">
        <v>439</v>
      </c>
      <c r="B238" s="245" t="s">
        <v>506</v>
      </c>
      <c r="C238" s="274"/>
      <c r="D238" s="275"/>
      <c r="E238" s="231"/>
      <c r="F238" s="232"/>
      <c r="G238" s="232"/>
    </row>
    <row r="239" spans="1:7" x14ac:dyDescent="0.25">
      <c r="A239" s="255"/>
      <c r="B239" s="337"/>
      <c r="C239" s="338"/>
      <c r="D239" s="339"/>
      <c r="E239" s="340"/>
      <c r="F239" s="341"/>
      <c r="G239" s="341"/>
    </row>
    <row r="240" spans="1:7" x14ac:dyDescent="0.25">
      <c r="A240" s="239">
        <v>10.1</v>
      </c>
      <c r="B240" s="421" t="s">
        <v>484</v>
      </c>
      <c r="C240" s="422"/>
      <c r="D240" s="422"/>
      <c r="E240" s="422"/>
      <c r="F240" s="240"/>
      <c r="G240" s="240">
        <f>SUM(G243:G270)</f>
        <v>0</v>
      </c>
    </row>
    <row r="241" spans="1:7" x14ac:dyDescent="0.25">
      <c r="A241" s="298"/>
      <c r="B241" s="299"/>
      <c r="C241" s="307"/>
      <c r="D241" s="342"/>
      <c r="E241" s="343"/>
      <c r="F241" s="344"/>
      <c r="G241" s="344"/>
    </row>
    <row r="242" spans="1:7" x14ac:dyDescent="0.25">
      <c r="A242" s="247" t="s">
        <v>415</v>
      </c>
      <c r="B242" s="218" t="s">
        <v>559</v>
      </c>
      <c r="C242" s="229"/>
      <c r="D242" s="221"/>
      <c r="E242" s="318"/>
      <c r="F242" s="223"/>
      <c r="G242" s="223" t="str">
        <f t="shared" ref="G242:G269" si="22">+IF(D242="","",(D242*E242+D242*F242))</f>
        <v/>
      </c>
    </row>
    <row r="243" spans="1:7" x14ac:dyDescent="0.25">
      <c r="A243" s="253"/>
      <c r="B243" s="245" t="s">
        <v>560</v>
      </c>
      <c r="C243" s="235" t="s">
        <v>50</v>
      </c>
      <c r="D243" s="215">
        <v>1</v>
      </c>
      <c r="E243" s="333"/>
      <c r="F243" s="216"/>
      <c r="G243" s="216">
        <f t="shared" si="22"/>
        <v>0</v>
      </c>
    </row>
    <row r="244" spans="1:7" ht="51" x14ac:dyDescent="0.25">
      <c r="A244" s="253"/>
      <c r="B244" s="245" t="s">
        <v>561</v>
      </c>
      <c r="C244" s="235" t="s">
        <v>50</v>
      </c>
      <c r="D244" s="215">
        <v>1</v>
      </c>
      <c r="E244" s="333"/>
      <c r="F244" s="216"/>
      <c r="G244" s="216">
        <f t="shared" si="22"/>
        <v>0</v>
      </c>
    </row>
    <row r="245" spans="1:7" x14ac:dyDescent="0.25">
      <c r="A245" s="253"/>
      <c r="B245" s="245" t="s">
        <v>562</v>
      </c>
      <c r="C245" s="235" t="s">
        <v>50</v>
      </c>
      <c r="D245" s="215">
        <v>1</v>
      </c>
      <c r="E245" s="333"/>
      <c r="F245" s="216"/>
      <c r="G245" s="216">
        <f t="shared" si="22"/>
        <v>0</v>
      </c>
    </row>
    <row r="246" spans="1:7" x14ac:dyDescent="0.25">
      <c r="A246" s="304"/>
      <c r="B246" s="245"/>
      <c r="C246" s="235"/>
      <c r="D246" s="215"/>
      <c r="E246" s="333"/>
      <c r="F246" s="216"/>
      <c r="G246" s="216" t="str">
        <f t="shared" si="22"/>
        <v/>
      </c>
    </row>
    <row r="247" spans="1:7" x14ac:dyDescent="0.25">
      <c r="A247" s="247" t="s">
        <v>450</v>
      </c>
      <c r="B247" s="218" t="s">
        <v>563</v>
      </c>
      <c r="C247" s="235"/>
      <c r="D247" s="215"/>
      <c r="E247" s="333"/>
      <c r="F247" s="216"/>
      <c r="G247" s="216" t="str">
        <f t="shared" si="22"/>
        <v/>
      </c>
    </row>
    <row r="248" spans="1:7" x14ac:dyDescent="0.25">
      <c r="A248" s="253"/>
      <c r="B248" s="217" t="s">
        <v>564</v>
      </c>
      <c r="C248" s="235" t="s">
        <v>256</v>
      </c>
      <c r="D248" s="215">
        <v>10</v>
      </c>
      <c r="E248" s="333"/>
      <c r="F248" s="216"/>
      <c r="G248" s="216">
        <f t="shared" si="22"/>
        <v>0</v>
      </c>
    </row>
    <row r="249" spans="1:7" x14ac:dyDescent="0.25">
      <c r="A249" s="253"/>
      <c r="B249" s="217" t="s">
        <v>565</v>
      </c>
      <c r="C249" s="235" t="s">
        <v>256</v>
      </c>
      <c r="D249" s="215">
        <v>1</v>
      </c>
      <c r="E249" s="333"/>
      <c r="F249" s="216"/>
      <c r="G249" s="216">
        <f t="shared" si="22"/>
        <v>0</v>
      </c>
    </row>
    <row r="250" spans="1:7" x14ac:dyDescent="0.25">
      <c r="A250" s="253"/>
      <c r="B250" s="217" t="s">
        <v>566</v>
      </c>
      <c r="C250" s="235" t="s">
        <v>256</v>
      </c>
      <c r="D250" s="215">
        <v>8</v>
      </c>
      <c r="E250" s="333"/>
      <c r="F250" s="216"/>
      <c r="G250" s="216">
        <f t="shared" si="22"/>
        <v>0</v>
      </c>
    </row>
    <row r="251" spans="1:7" x14ac:dyDescent="0.25">
      <c r="A251" s="253"/>
      <c r="B251" s="217" t="s">
        <v>567</v>
      </c>
      <c r="C251" s="235" t="s">
        <v>256</v>
      </c>
      <c r="D251" s="215">
        <v>10</v>
      </c>
      <c r="E251" s="333"/>
      <c r="F251" s="216"/>
      <c r="G251" s="216">
        <f t="shared" si="22"/>
        <v>0</v>
      </c>
    </row>
    <row r="252" spans="1:7" x14ac:dyDescent="0.25">
      <c r="A252" s="253"/>
      <c r="B252" s="217" t="s">
        <v>568</v>
      </c>
      <c r="C252" s="235" t="s">
        <v>256</v>
      </c>
      <c r="D252" s="215">
        <v>1</v>
      </c>
      <c r="E252" s="333"/>
      <c r="F252" s="216"/>
      <c r="G252" s="216">
        <f t="shared" si="22"/>
        <v>0</v>
      </c>
    </row>
    <row r="253" spans="1:7" x14ac:dyDescent="0.25">
      <c r="A253" s="253"/>
      <c r="B253" s="217" t="s">
        <v>569</v>
      </c>
      <c r="C253" s="235" t="s">
        <v>256</v>
      </c>
      <c r="D253" s="215">
        <v>5</v>
      </c>
      <c r="E253" s="333"/>
      <c r="F253" s="216"/>
      <c r="G253" s="216">
        <f t="shared" si="22"/>
        <v>0</v>
      </c>
    </row>
    <row r="254" spans="1:7" x14ac:dyDescent="0.25">
      <c r="A254" s="253"/>
      <c r="B254" s="217" t="s">
        <v>570</v>
      </c>
      <c r="C254" s="235" t="s">
        <v>256</v>
      </c>
      <c r="D254" s="215">
        <v>2</v>
      </c>
      <c r="E254" s="333"/>
      <c r="F254" s="216"/>
      <c r="G254" s="216">
        <f t="shared" si="22"/>
        <v>0</v>
      </c>
    </row>
    <row r="255" spans="1:7" x14ac:dyDescent="0.25">
      <c r="A255" s="253"/>
      <c r="B255" s="217" t="s">
        <v>571</v>
      </c>
      <c r="C255" s="235" t="s">
        <v>256</v>
      </c>
      <c r="D255" s="215">
        <v>2</v>
      </c>
      <c r="E255" s="333"/>
      <c r="F255" s="216"/>
      <c r="G255" s="216">
        <f t="shared" si="22"/>
        <v>0</v>
      </c>
    </row>
    <row r="256" spans="1:7" x14ac:dyDescent="0.25">
      <c r="A256" s="253"/>
      <c r="B256" s="217" t="s">
        <v>572</v>
      </c>
      <c r="C256" s="235" t="s">
        <v>256</v>
      </c>
      <c r="D256" s="215">
        <v>1</v>
      </c>
      <c r="E256" s="333"/>
      <c r="F256" s="216"/>
      <c r="G256" s="216">
        <f t="shared" si="22"/>
        <v>0</v>
      </c>
    </row>
    <row r="257" spans="1:7" x14ac:dyDescent="0.25">
      <c r="A257" s="253"/>
      <c r="B257" s="217" t="s">
        <v>573</v>
      </c>
      <c r="C257" s="235" t="s">
        <v>256</v>
      </c>
      <c r="D257" s="215">
        <v>2</v>
      </c>
      <c r="E257" s="333"/>
      <c r="F257" s="216"/>
      <c r="G257" s="216">
        <f t="shared" si="22"/>
        <v>0</v>
      </c>
    </row>
    <row r="258" spans="1:7" x14ac:dyDescent="0.25">
      <c r="A258" s="253"/>
      <c r="B258" s="217" t="s">
        <v>574</v>
      </c>
      <c r="C258" s="235" t="s">
        <v>256</v>
      </c>
      <c r="D258" s="215">
        <v>2</v>
      </c>
      <c r="E258" s="333"/>
      <c r="F258" s="216"/>
      <c r="G258" s="216">
        <f t="shared" si="22"/>
        <v>0</v>
      </c>
    </row>
    <row r="259" spans="1:7" x14ac:dyDescent="0.25">
      <c r="A259" s="253"/>
      <c r="B259" s="217" t="s">
        <v>575</v>
      </c>
      <c r="C259" s="235" t="s">
        <v>256</v>
      </c>
      <c r="D259" s="215">
        <v>2</v>
      </c>
      <c r="E259" s="333"/>
      <c r="F259" s="216"/>
      <c r="G259" s="216">
        <f t="shared" si="22"/>
        <v>0</v>
      </c>
    </row>
    <row r="260" spans="1:7" x14ac:dyDescent="0.25">
      <c r="A260" s="253"/>
      <c r="B260" s="217" t="s">
        <v>576</v>
      </c>
      <c r="C260" s="235" t="s">
        <v>256</v>
      </c>
      <c r="D260" s="215">
        <v>9</v>
      </c>
      <c r="E260" s="333"/>
      <c r="F260" s="216"/>
      <c r="G260" s="216">
        <f t="shared" si="22"/>
        <v>0</v>
      </c>
    </row>
    <row r="261" spans="1:7" x14ac:dyDescent="0.25">
      <c r="A261" s="253"/>
      <c r="B261" s="217" t="s">
        <v>577</v>
      </c>
      <c r="C261" s="235" t="s">
        <v>256</v>
      </c>
      <c r="D261" s="215">
        <v>18</v>
      </c>
      <c r="E261" s="333"/>
      <c r="F261" s="216"/>
      <c r="G261" s="216">
        <f t="shared" si="22"/>
        <v>0</v>
      </c>
    </row>
    <row r="262" spans="1:7" x14ac:dyDescent="0.25">
      <c r="A262" s="253"/>
      <c r="B262" s="217" t="s">
        <v>578</v>
      </c>
      <c r="C262" s="235" t="s">
        <v>256</v>
      </c>
      <c r="D262" s="215">
        <v>9</v>
      </c>
      <c r="E262" s="333"/>
      <c r="F262" s="216"/>
      <c r="G262" s="216">
        <f t="shared" si="22"/>
        <v>0</v>
      </c>
    </row>
    <row r="263" spans="1:7" x14ac:dyDescent="0.25">
      <c r="A263" s="253"/>
      <c r="B263" s="217" t="s">
        <v>579</v>
      </c>
      <c r="C263" s="235" t="s">
        <v>256</v>
      </c>
      <c r="D263" s="215">
        <v>4</v>
      </c>
      <c r="E263" s="333"/>
      <c r="F263" s="216"/>
      <c r="G263" s="216">
        <f t="shared" si="22"/>
        <v>0</v>
      </c>
    </row>
    <row r="264" spans="1:7" x14ac:dyDescent="0.25">
      <c r="A264" s="253"/>
      <c r="B264" s="217" t="s">
        <v>580</v>
      </c>
      <c r="C264" s="235" t="s">
        <v>256</v>
      </c>
      <c r="D264" s="215">
        <v>4</v>
      </c>
      <c r="E264" s="333"/>
      <c r="F264" s="216"/>
      <c r="G264" s="216">
        <f t="shared" si="22"/>
        <v>0</v>
      </c>
    </row>
    <row r="265" spans="1:7" x14ac:dyDescent="0.25">
      <c r="A265" s="253"/>
      <c r="B265" s="217" t="s">
        <v>581</v>
      </c>
      <c r="C265" s="235" t="s">
        <v>256</v>
      </c>
      <c r="D265" s="215">
        <v>1</v>
      </c>
      <c r="E265" s="333"/>
      <c r="F265" s="216"/>
      <c r="G265" s="216">
        <f t="shared" si="22"/>
        <v>0</v>
      </c>
    </row>
    <row r="266" spans="1:7" x14ac:dyDescent="0.25">
      <c r="A266" s="253"/>
      <c r="B266" s="217" t="s">
        <v>582</v>
      </c>
      <c r="C266" s="235" t="s">
        <v>256</v>
      </c>
      <c r="D266" s="215">
        <v>6</v>
      </c>
      <c r="E266" s="333"/>
      <c r="F266" s="216"/>
      <c r="G266" s="216">
        <f t="shared" si="22"/>
        <v>0</v>
      </c>
    </row>
    <row r="267" spans="1:7" x14ac:dyDescent="0.25">
      <c r="A267" s="253"/>
      <c r="B267" s="217" t="s">
        <v>583</v>
      </c>
      <c r="C267" s="235" t="s">
        <v>256</v>
      </c>
      <c r="D267" s="215">
        <v>6</v>
      </c>
      <c r="E267" s="333"/>
      <c r="F267" s="216"/>
      <c r="G267" s="216">
        <f t="shared" si="22"/>
        <v>0</v>
      </c>
    </row>
    <row r="268" spans="1:7" x14ac:dyDescent="0.25">
      <c r="A268" s="253"/>
      <c r="B268" s="217" t="s">
        <v>584</v>
      </c>
      <c r="C268" s="235" t="s">
        <v>256</v>
      </c>
      <c r="D268" s="215">
        <v>2</v>
      </c>
      <c r="E268" s="333"/>
      <c r="F268" s="216"/>
      <c r="G268" s="216">
        <f t="shared" si="22"/>
        <v>0</v>
      </c>
    </row>
    <row r="269" spans="1:7" x14ac:dyDescent="0.25">
      <c r="A269" s="253"/>
      <c r="B269" s="217" t="s">
        <v>585</v>
      </c>
      <c r="C269" s="235" t="s">
        <v>256</v>
      </c>
      <c r="D269" s="215">
        <v>1</v>
      </c>
      <c r="E269" s="333"/>
      <c r="F269" s="216"/>
      <c r="G269" s="216">
        <f t="shared" si="22"/>
        <v>0</v>
      </c>
    </row>
    <row r="270" spans="1:7" x14ac:dyDescent="0.25">
      <c r="A270" s="261"/>
      <c r="B270" s="218"/>
      <c r="C270" s="229"/>
      <c r="D270" s="230"/>
      <c r="E270" s="231"/>
      <c r="F270" s="223"/>
      <c r="G270" s="223" t="str">
        <f>IF(F270="","",E270*F270)</f>
        <v/>
      </c>
    </row>
    <row r="271" spans="1:7" x14ac:dyDescent="0.25">
      <c r="A271" s="249" t="s">
        <v>586</v>
      </c>
      <c r="B271" s="250"/>
      <c r="C271" s="250"/>
      <c r="D271" s="250"/>
      <c r="E271" s="250"/>
      <c r="F271" s="251"/>
      <c r="G271" s="251">
        <f>G240</f>
        <v>0</v>
      </c>
    </row>
    <row r="272" spans="1:7" ht="15.75" thickBot="1" x14ac:dyDescent="0.3">
      <c r="A272" s="200">
        <v>11</v>
      </c>
      <c r="B272" s="419" t="s">
        <v>772</v>
      </c>
      <c r="C272" s="420"/>
      <c r="D272" s="420"/>
      <c r="E272" s="420"/>
      <c r="F272" s="201"/>
      <c r="G272" s="201"/>
    </row>
    <row r="273" spans="1:7" ht="15.75" thickTop="1" x14ac:dyDescent="0.25">
      <c r="A273" s="336"/>
      <c r="B273" s="218"/>
      <c r="C273" s="274"/>
      <c r="D273" s="275"/>
      <c r="E273" s="231"/>
      <c r="F273" s="232"/>
      <c r="G273" s="232"/>
    </row>
    <row r="274" spans="1:7" x14ac:dyDescent="0.25">
      <c r="A274" s="239">
        <v>11</v>
      </c>
      <c r="B274" s="416" t="s">
        <v>122</v>
      </c>
      <c r="C274" s="417"/>
      <c r="D274" s="417"/>
      <c r="E274" s="417"/>
      <c r="F274" s="240"/>
      <c r="G274" s="240" t="str">
        <f t="shared" ref="G274" si="23">+IF(D274="","",(D274*E274+D274*F274))</f>
        <v/>
      </c>
    </row>
    <row r="275" spans="1:7" ht="38.25" x14ac:dyDescent="0.25">
      <c r="A275" s="253" t="s">
        <v>420</v>
      </c>
      <c r="B275" s="245" t="s">
        <v>587</v>
      </c>
      <c r="C275" s="229"/>
      <c r="D275" s="312"/>
      <c r="E275" s="243"/>
      <c r="F275" s="313"/>
      <c r="G275" s="313"/>
    </row>
    <row r="276" spans="1:7" x14ac:dyDescent="0.25">
      <c r="A276" s="253" t="s">
        <v>433</v>
      </c>
      <c r="B276" s="245" t="s">
        <v>588</v>
      </c>
      <c r="C276" s="229"/>
      <c r="D276" s="312"/>
      <c r="E276" s="243"/>
      <c r="F276" s="313"/>
      <c r="G276" s="313"/>
    </row>
    <row r="277" spans="1:7" ht="25.5" x14ac:dyDescent="0.25">
      <c r="A277" s="253" t="s">
        <v>435</v>
      </c>
      <c r="B277" s="245" t="s">
        <v>589</v>
      </c>
      <c r="C277" s="229"/>
      <c r="D277" s="312"/>
      <c r="E277" s="243"/>
      <c r="F277" s="313"/>
      <c r="G277" s="313"/>
    </row>
    <row r="278" spans="1:7" ht="25.5" x14ac:dyDescent="0.25">
      <c r="A278" s="253" t="s">
        <v>437</v>
      </c>
      <c r="B278" s="245" t="s">
        <v>590</v>
      </c>
      <c r="C278" s="229"/>
      <c r="D278" s="312"/>
      <c r="E278" s="243"/>
      <c r="F278" s="313"/>
      <c r="G278" s="313"/>
    </row>
    <row r="279" spans="1:7" ht="25.5" x14ac:dyDescent="0.25">
      <c r="A279" s="253" t="s">
        <v>439</v>
      </c>
      <c r="B279" s="245" t="s">
        <v>591</v>
      </c>
      <c r="C279" s="229"/>
      <c r="D279" s="312"/>
      <c r="E279" s="243"/>
      <c r="F279" s="313"/>
      <c r="G279" s="313"/>
    </row>
    <row r="280" spans="1:7" x14ac:dyDescent="0.25">
      <c r="A280" s="294"/>
      <c r="B280" s="295"/>
      <c r="C280" s="296"/>
      <c r="D280" s="297"/>
      <c r="E280" s="280"/>
      <c r="F280" s="281"/>
      <c r="G280" s="281"/>
    </row>
    <row r="281" spans="1:7" x14ac:dyDescent="0.25">
      <c r="A281" s="239">
        <v>11.1</v>
      </c>
      <c r="B281" s="416" t="s">
        <v>484</v>
      </c>
      <c r="C281" s="417"/>
      <c r="D281" s="417"/>
      <c r="E281" s="417"/>
      <c r="F281" s="240"/>
      <c r="G281" s="240">
        <f>SUM(G283:G294)</f>
        <v>0</v>
      </c>
    </row>
    <row r="282" spans="1:7" x14ac:dyDescent="0.25">
      <c r="A282" s="314"/>
      <c r="B282" s="203"/>
      <c r="C282" s="307"/>
      <c r="D282" s="315"/>
      <c r="E282" s="206"/>
      <c r="F282" s="207"/>
      <c r="G282" s="207"/>
    </row>
    <row r="283" spans="1:7" ht="25.5" x14ac:dyDescent="0.25">
      <c r="A283" s="316">
        <v>1</v>
      </c>
      <c r="B283" s="245" t="s">
        <v>781</v>
      </c>
      <c r="C283" s="235" t="s">
        <v>256</v>
      </c>
      <c r="D283" s="317">
        <v>4</v>
      </c>
      <c r="E283" s="237"/>
      <c r="F283" s="216"/>
      <c r="G283" s="216">
        <f t="shared" ref="G283:G294" si="24">+IF(D283="","",(D283*E283+D283*F283))</f>
        <v>0</v>
      </c>
    </row>
    <row r="284" spans="1:7" ht="25.5" x14ac:dyDescent="0.25">
      <c r="A284" s="316">
        <v>2</v>
      </c>
      <c r="B284" s="245" t="s">
        <v>782</v>
      </c>
      <c r="C284" s="235" t="s">
        <v>256</v>
      </c>
      <c r="D284" s="317">
        <v>3</v>
      </c>
      <c r="E284" s="237"/>
      <c r="F284" s="216"/>
      <c r="G284" s="216">
        <f t="shared" si="24"/>
        <v>0</v>
      </c>
    </row>
    <row r="285" spans="1:7" ht="25.5" x14ac:dyDescent="0.25">
      <c r="A285" s="316">
        <v>3</v>
      </c>
      <c r="B285" s="245" t="s">
        <v>592</v>
      </c>
      <c r="C285" s="235" t="s">
        <v>256</v>
      </c>
      <c r="D285" s="317">
        <v>2</v>
      </c>
      <c r="E285" s="237"/>
      <c r="F285" s="216"/>
      <c r="G285" s="216">
        <f t="shared" si="24"/>
        <v>0</v>
      </c>
    </row>
    <row r="286" spans="1:7" x14ac:dyDescent="0.25">
      <c r="A286" s="316">
        <v>4</v>
      </c>
      <c r="B286" s="245" t="s">
        <v>593</v>
      </c>
      <c r="C286" s="235" t="s">
        <v>256</v>
      </c>
      <c r="D286" s="317">
        <v>5</v>
      </c>
      <c r="E286" s="237"/>
      <c r="F286" s="216"/>
      <c r="G286" s="216">
        <f t="shared" si="24"/>
        <v>0</v>
      </c>
    </row>
    <row r="287" spans="1:7" x14ac:dyDescent="0.25">
      <c r="A287" s="316">
        <v>5</v>
      </c>
      <c r="B287" s="245" t="s">
        <v>594</v>
      </c>
      <c r="C287" s="235" t="s">
        <v>256</v>
      </c>
      <c r="D287" s="317">
        <v>3</v>
      </c>
      <c r="E287" s="237"/>
      <c r="F287" s="216"/>
      <c r="G287" s="216">
        <f t="shared" si="24"/>
        <v>0</v>
      </c>
    </row>
    <row r="288" spans="1:7" x14ac:dyDescent="0.25">
      <c r="A288" s="316">
        <v>6</v>
      </c>
      <c r="B288" s="245" t="s">
        <v>595</v>
      </c>
      <c r="C288" s="235" t="s">
        <v>256</v>
      </c>
      <c r="D288" s="317">
        <v>5</v>
      </c>
      <c r="E288" s="237"/>
      <c r="F288" s="216"/>
      <c r="G288" s="216">
        <f t="shared" si="24"/>
        <v>0</v>
      </c>
    </row>
    <row r="289" spans="1:7" x14ac:dyDescent="0.25">
      <c r="A289" s="316">
        <v>7</v>
      </c>
      <c r="B289" s="245" t="s">
        <v>596</v>
      </c>
      <c r="C289" s="235" t="s">
        <v>256</v>
      </c>
      <c r="D289" s="317">
        <v>1</v>
      </c>
      <c r="E289" s="237"/>
      <c r="F289" s="216"/>
      <c r="G289" s="216">
        <f t="shared" si="24"/>
        <v>0</v>
      </c>
    </row>
    <row r="290" spans="1:7" x14ac:dyDescent="0.25">
      <c r="A290" s="316">
        <v>8</v>
      </c>
      <c r="B290" s="245" t="s">
        <v>597</v>
      </c>
      <c r="C290" s="235" t="s">
        <v>256</v>
      </c>
      <c r="D290" s="317">
        <v>1</v>
      </c>
      <c r="E290" s="237"/>
      <c r="F290" s="216"/>
      <c r="G290" s="216">
        <f t="shared" si="24"/>
        <v>0</v>
      </c>
    </row>
    <row r="291" spans="1:7" x14ac:dyDescent="0.25">
      <c r="A291" s="316">
        <v>9</v>
      </c>
      <c r="B291" s="245" t="s">
        <v>598</v>
      </c>
      <c r="C291" s="235" t="s">
        <v>256</v>
      </c>
      <c r="D291" s="317">
        <v>1</v>
      </c>
      <c r="E291" s="237"/>
      <c r="F291" s="216"/>
      <c r="G291" s="216">
        <f t="shared" si="24"/>
        <v>0</v>
      </c>
    </row>
    <row r="292" spans="1:7" x14ac:dyDescent="0.25">
      <c r="A292" s="316">
        <v>10</v>
      </c>
      <c r="B292" s="245" t="s">
        <v>599</v>
      </c>
      <c r="C292" s="235" t="s">
        <v>256</v>
      </c>
      <c r="D292" s="317">
        <v>4</v>
      </c>
      <c r="E292" s="237"/>
      <c r="F292" s="216"/>
      <c r="G292" s="216">
        <f t="shared" si="24"/>
        <v>0</v>
      </c>
    </row>
    <row r="293" spans="1:7" x14ac:dyDescent="0.25">
      <c r="A293" s="316">
        <v>11</v>
      </c>
      <c r="B293" s="245" t="s">
        <v>600</v>
      </c>
      <c r="C293" s="235" t="s">
        <v>256</v>
      </c>
      <c r="D293" s="317">
        <v>1</v>
      </c>
      <c r="E293" s="237"/>
      <c r="F293" s="216"/>
      <c r="G293" s="216">
        <f t="shared" si="24"/>
        <v>0</v>
      </c>
    </row>
    <row r="294" spans="1:7" x14ac:dyDescent="0.25">
      <c r="A294" s="316"/>
      <c r="B294" s="245"/>
      <c r="C294" s="229"/>
      <c r="D294" s="346"/>
      <c r="E294" s="243"/>
      <c r="F294" s="223"/>
      <c r="G294" s="223" t="str">
        <f t="shared" si="24"/>
        <v/>
      </c>
    </row>
    <row r="295" spans="1:7" x14ac:dyDescent="0.25">
      <c r="A295" s="249" t="s">
        <v>601</v>
      </c>
      <c r="B295" s="250"/>
      <c r="C295" s="250"/>
      <c r="D295" s="250"/>
      <c r="E295" s="250"/>
      <c r="F295" s="251"/>
      <c r="G295" s="251">
        <f>G281</f>
        <v>0</v>
      </c>
    </row>
    <row r="296" spans="1:7" ht="15.75" thickBot="1" x14ac:dyDescent="0.3">
      <c r="A296" s="200">
        <v>12</v>
      </c>
      <c r="B296" s="419" t="s">
        <v>773</v>
      </c>
      <c r="C296" s="420"/>
      <c r="D296" s="420"/>
      <c r="E296" s="420"/>
      <c r="F296" s="201"/>
      <c r="G296" s="201"/>
    </row>
    <row r="297" spans="1:7" ht="15.75" thickTop="1" x14ac:dyDescent="0.25">
      <c r="A297" s="276"/>
      <c r="B297" s="277"/>
      <c r="C297" s="278"/>
      <c r="D297" s="279"/>
      <c r="E297" s="280"/>
      <c r="F297" s="281"/>
      <c r="G297" s="281"/>
    </row>
    <row r="298" spans="1:7" x14ac:dyDescent="0.25">
      <c r="A298" s="239">
        <v>12.1</v>
      </c>
      <c r="B298" s="421" t="s">
        <v>602</v>
      </c>
      <c r="C298" s="422"/>
      <c r="D298" s="422"/>
      <c r="E298" s="422"/>
      <c r="F298" s="240"/>
      <c r="G298" s="240"/>
    </row>
    <row r="299" spans="1:7" x14ac:dyDescent="0.25">
      <c r="A299" s="298"/>
      <c r="B299" s="299"/>
      <c r="C299" s="307"/>
      <c r="D299" s="342"/>
      <c r="E299" s="343"/>
      <c r="F299" s="344"/>
      <c r="G299" s="344"/>
    </row>
    <row r="300" spans="1:7" ht="63.75" x14ac:dyDescent="0.25">
      <c r="A300" s="253" t="s">
        <v>420</v>
      </c>
      <c r="B300" s="245" t="s">
        <v>603</v>
      </c>
      <c r="C300" s="235"/>
      <c r="D300" s="215"/>
      <c r="E300" s="333"/>
      <c r="F300" s="216"/>
      <c r="G300" s="216"/>
    </row>
    <row r="301" spans="1:7" x14ac:dyDescent="0.25">
      <c r="A301" s="298"/>
      <c r="B301" s="299"/>
      <c r="C301" s="307"/>
      <c r="D301" s="342"/>
      <c r="E301" s="343"/>
      <c r="F301" s="344"/>
      <c r="G301" s="344"/>
    </row>
    <row r="302" spans="1:7" x14ac:dyDescent="0.25">
      <c r="A302" s="239" t="s">
        <v>604</v>
      </c>
      <c r="B302" s="421" t="s">
        <v>605</v>
      </c>
      <c r="C302" s="422"/>
      <c r="D302" s="422"/>
      <c r="E302" s="422"/>
      <c r="F302" s="240"/>
      <c r="G302" s="240">
        <f>SUM(G304:G306)</f>
        <v>0</v>
      </c>
    </row>
    <row r="303" spans="1:7" x14ac:dyDescent="0.25">
      <c r="A303" s="314"/>
      <c r="B303" s="203"/>
      <c r="C303" s="307"/>
      <c r="D303" s="315"/>
      <c r="E303" s="206"/>
      <c r="F303" s="207"/>
      <c r="G303" s="207"/>
    </row>
    <row r="304" spans="1:7" ht="26.25" x14ac:dyDescent="0.25">
      <c r="A304" s="253">
        <v>1</v>
      </c>
      <c r="B304" s="347" t="s">
        <v>606</v>
      </c>
      <c r="C304" s="235" t="s">
        <v>50</v>
      </c>
      <c r="D304" s="215">
        <v>2</v>
      </c>
      <c r="E304" s="333"/>
      <c r="F304" s="216"/>
      <c r="G304" s="216">
        <f t="shared" ref="G304:G306" si="25">+IF(D304="","",(D304*E304+D304*F304))</f>
        <v>0</v>
      </c>
    </row>
    <row r="305" spans="1:7" ht="26.25" x14ac:dyDescent="0.25">
      <c r="A305" s="253">
        <v>2</v>
      </c>
      <c r="B305" s="347" t="s">
        <v>607</v>
      </c>
      <c r="C305" s="235" t="s">
        <v>50</v>
      </c>
      <c r="D305" s="215">
        <v>1</v>
      </c>
      <c r="E305" s="333"/>
      <c r="F305" s="216"/>
      <c r="G305" s="216">
        <f t="shared" si="25"/>
        <v>0</v>
      </c>
    </row>
    <row r="306" spans="1:7" x14ac:dyDescent="0.25">
      <c r="A306" s="261"/>
      <c r="B306" s="218"/>
      <c r="C306" s="229"/>
      <c r="D306" s="230"/>
      <c r="E306" s="231"/>
      <c r="F306" s="223"/>
      <c r="G306" s="223" t="str">
        <f t="shared" si="25"/>
        <v/>
      </c>
    </row>
    <row r="307" spans="1:7" x14ac:dyDescent="0.25">
      <c r="A307" s="249" t="s">
        <v>608</v>
      </c>
      <c r="B307" s="250"/>
      <c r="C307" s="250"/>
      <c r="D307" s="250"/>
      <c r="E307" s="250"/>
      <c r="F307" s="251"/>
      <c r="G307" s="251">
        <f>G302</f>
        <v>0</v>
      </c>
    </row>
    <row r="308" spans="1:7" ht="15.75" thickBot="1" x14ac:dyDescent="0.3">
      <c r="A308" s="200">
        <v>13</v>
      </c>
      <c r="B308" s="419" t="s">
        <v>774</v>
      </c>
      <c r="C308" s="420"/>
      <c r="D308" s="420"/>
      <c r="E308" s="420"/>
      <c r="F308" s="201"/>
      <c r="G308" s="201"/>
    </row>
    <row r="309" spans="1:7" ht="15.75" thickTop="1" x14ac:dyDescent="0.25">
      <c r="A309" s="276"/>
      <c r="B309" s="277"/>
      <c r="C309" s="278"/>
      <c r="D309" s="279"/>
      <c r="E309" s="280"/>
      <c r="F309" s="281"/>
      <c r="G309" s="281"/>
    </row>
    <row r="310" spans="1:7" x14ac:dyDescent="0.25">
      <c r="A310" s="239">
        <v>13</v>
      </c>
      <c r="B310" s="421" t="s">
        <v>609</v>
      </c>
      <c r="C310" s="422"/>
      <c r="D310" s="422"/>
      <c r="E310" s="422"/>
      <c r="F310" s="348"/>
      <c r="G310" s="348">
        <f>SUM(G312:G325)</f>
        <v>0</v>
      </c>
    </row>
    <row r="311" spans="1:7" s="349" customFormat="1" ht="12.75" x14ac:dyDescent="0.25">
      <c r="A311" s="314" t="s">
        <v>610</v>
      </c>
      <c r="B311" s="203" t="s">
        <v>265</v>
      </c>
      <c r="C311" s="288"/>
      <c r="D311" s="204"/>
      <c r="E311" s="208"/>
      <c r="F311" s="209"/>
      <c r="G311" s="216" t="str">
        <f t="shared" ref="G311:G373" si="26">+IF(D311="","",(D311*E311+D311*F311))</f>
        <v/>
      </c>
    </row>
    <row r="312" spans="1:7" s="349" customFormat="1" ht="51" x14ac:dyDescent="0.25">
      <c r="A312" s="253" t="s">
        <v>420</v>
      </c>
      <c r="B312" s="245" t="s">
        <v>611</v>
      </c>
      <c r="C312" s="235"/>
      <c r="D312" s="215"/>
      <c r="E312" s="333"/>
      <c r="F312" s="216"/>
      <c r="G312" s="216" t="str">
        <f t="shared" si="26"/>
        <v/>
      </c>
    </row>
    <row r="313" spans="1:7" s="349" customFormat="1" ht="12.75" x14ac:dyDescent="0.25">
      <c r="A313" s="253"/>
      <c r="B313" s="245"/>
      <c r="C313" s="235"/>
      <c r="D313" s="215"/>
      <c r="E313" s="333"/>
      <c r="F313" s="216"/>
      <c r="G313" s="216" t="str">
        <f t="shared" si="26"/>
        <v/>
      </c>
    </row>
    <row r="314" spans="1:7" s="349" customFormat="1" ht="12.75" x14ac:dyDescent="0.25">
      <c r="A314" s="314" t="s">
        <v>612</v>
      </c>
      <c r="B314" s="203" t="s">
        <v>614</v>
      </c>
      <c r="C314" s="288"/>
      <c r="D314" s="204"/>
      <c r="E314" s="208"/>
      <c r="F314" s="209"/>
      <c r="G314" s="216" t="str">
        <f t="shared" si="26"/>
        <v/>
      </c>
    </row>
    <row r="315" spans="1:7" s="349" customFormat="1" ht="51" x14ac:dyDescent="0.25">
      <c r="A315" s="253" t="s">
        <v>420</v>
      </c>
      <c r="B315" s="245" t="s">
        <v>615</v>
      </c>
      <c r="C315" s="235"/>
      <c r="D315" s="237"/>
      <c r="E315" s="333"/>
      <c r="F315" s="216"/>
      <c r="G315" s="216" t="str">
        <f t="shared" si="26"/>
        <v/>
      </c>
    </row>
    <row r="316" spans="1:7" s="350" customFormat="1" ht="12.75" x14ac:dyDescent="0.2">
      <c r="A316" s="253" t="s">
        <v>415</v>
      </c>
      <c r="B316" s="245" t="s">
        <v>616</v>
      </c>
      <c r="C316" s="235" t="s">
        <v>617</v>
      </c>
      <c r="D316" s="237">
        <v>5.0625</v>
      </c>
      <c r="E316" s="333"/>
      <c r="F316" s="216"/>
      <c r="G316" s="216">
        <f t="shared" si="26"/>
        <v>0</v>
      </c>
    </row>
    <row r="317" spans="1:7" s="349" customFormat="1" ht="12.75" x14ac:dyDescent="0.25">
      <c r="A317" s="253"/>
      <c r="B317" s="245"/>
      <c r="C317" s="235"/>
      <c r="D317" s="237"/>
      <c r="E317" s="333"/>
      <c r="F317" s="216"/>
      <c r="G317" s="216" t="str">
        <f t="shared" si="26"/>
        <v/>
      </c>
    </row>
    <row r="318" spans="1:7" s="349" customFormat="1" ht="12.75" x14ac:dyDescent="0.25">
      <c r="A318" s="314" t="s">
        <v>613</v>
      </c>
      <c r="B318" s="203" t="s">
        <v>619</v>
      </c>
      <c r="C318" s="235"/>
      <c r="D318" s="237"/>
      <c r="E318" s="333"/>
      <c r="F318" s="216"/>
      <c r="G318" s="216" t="str">
        <f t="shared" si="26"/>
        <v/>
      </c>
    </row>
    <row r="319" spans="1:7" s="349" customFormat="1" ht="25.5" customHeight="1" x14ac:dyDescent="0.25">
      <c r="A319" s="253" t="s">
        <v>420</v>
      </c>
      <c r="B319" s="245" t="s">
        <v>620</v>
      </c>
      <c r="C319" s="235"/>
      <c r="D319" s="237"/>
      <c r="E319" s="333"/>
      <c r="F319" s="216"/>
      <c r="G319" s="216" t="str">
        <f t="shared" si="26"/>
        <v/>
      </c>
    </row>
    <row r="320" spans="1:7" s="349" customFormat="1" ht="25.5" customHeight="1" x14ac:dyDescent="0.25">
      <c r="A320" s="253" t="s">
        <v>433</v>
      </c>
      <c r="B320" s="245" t="s">
        <v>621</v>
      </c>
      <c r="C320" s="235"/>
      <c r="D320" s="237"/>
      <c r="E320" s="333"/>
      <c r="F320" s="216"/>
      <c r="G320" s="216" t="str">
        <f t="shared" si="26"/>
        <v/>
      </c>
    </row>
    <row r="321" spans="1:7" s="349" customFormat="1" ht="12.75" x14ac:dyDescent="0.25">
      <c r="A321" s="253" t="s">
        <v>415</v>
      </c>
      <c r="B321" s="245" t="str">
        <f>B316</f>
        <v xml:space="preserve">Foundation Pad </v>
      </c>
      <c r="C321" s="235" t="s">
        <v>622</v>
      </c>
      <c r="D321" s="237">
        <v>3.5437500000000002</v>
      </c>
      <c r="E321" s="333"/>
      <c r="F321" s="216"/>
      <c r="G321" s="216">
        <f t="shared" si="26"/>
        <v>0</v>
      </c>
    </row>
    <row r="322" spans="1:7" s="349" customFormat="1" ht="12.75" x14ac:dyDescent="0.25">
      <c r="A322" s="253"/>
      <c r="B322" s="245"/>
      <c r="C322" s="235"/>
      <c r="D322" s="237"/>
      <c r="E322" s="333"/>
      <c r="F322" s="216"/>
      <c r="G322" s="216"/>
    </row>
    <row r="323" spans="1:7" s="349" customFormat="1" ht="12.75" x14ac:dyDescent="0.25">
      <c r="A323" s="314" t="s">
        <v>618</v>
      </c>
      <c r="B323" s="203" t="s">
        <v>623</v>
      </c>
      <c r="C323" s="345"/>
      <c r="D323" s="237"/>
      <c r="E323" s="333"/>
      <c r="F323" s="216"/>
      <c r="G323" s="216" t="str">
        <f t="shared" si="26"/>
        <v/>
      </c>
    </row>
    <row r="324" spans="1:7" s="349" customFormat="1" ht="27" customHeight="1" x14ac:dyDescent="0.25">
      <c r="A324" s="253" t="s">
        <v>420</v>
      </c>
      <c r="B324" s="245" t="s">
        <v>624</v>
      </c>
      <c r="C324" s="235"/>
      <c r="D324" s="237"/>
      <c r="E324" s="333"/>
      <c r="F324" s="216"/>
      <c r="G324" s="216" t="str">
        <f t="shared" si="26"/>
        <v/>
      </c>
    </row>
    <row r="325" spans="1:7" s="349" customFormat="1" ht="25.5" x14ac:dyDescent="0.25">
      <c r="A325" s="253" t="s">
        <v>415</v>
      </c>
      <c r="B325" s="245" t="s">
        <v>625</v>
      </c>
      <c r="C325" s="235" t="s">
        <v>622</v>
      </c>
      <c r="D325" s="237">
        <v>5.0625</v>
      </c>
      <c r="E325" s="333"/>
      <c r="F325" s="216"/>
      <c r="G325" s="216">
        <f t="shared" si="26"/>
        <v>0</v>
      </c>
    </row>
    <row r="326" spans="1:7" s="349" customFormat="1" ht="12.75" x14ac:dyDescent="0.25">
      <c r="A326" s="253"/>
      <c r="B326" s="245"/>
      <c r="C326" s="235"/>
      <c r="D326" s="237"/>
      <c r="E326" s="333"/>
      <c r="F326" s="216"/>
      <c r="G326" s="216"/>
    </row>
    <row r="327" spans="1:7" s="349" customFormat="1" ht="12.75" x14ac:dyDescent="0.25">
      <c r="A327" s="239">
        <v>13.1</v>
      </c>
      <c r="B327" s="421" t="s">
        <v>431</v>
      </c>
      <c r="C327" s="422"/>
      <c r="D327" s="422"/>
      <c r="E327" s="422"/>
      <c r="F327" s="348"/>
      <c r="G327" s="348">
        <f>SUM(G330:G373)</f>
        <v>0</v>
      </c>
    </row>
    <row r="328" spans="1:7" s="349" customFormat="1" ht="12.75" x14ac:dyDescent="0.25">
      <c r="A328" s="314" t="s">
        <v>626</v>
      </c>
      <c r="B328" s="203" t="s">
        <v>265</v>
      </c>
      <c r="C328" s="288"/>
      <c r="D328" s="204"/>
      <c r="E328" s="208"/>
      <c r="F328" s="209"/>
      <c r="G328" s="216" t="str">
        <f t="shared" ref="G328" si="27">+IF(D328="","",(D328*E328+D328*F328))</f>
        <v/>
      </c>
    </row>
    <row r="329" spans="1:7" s="349" customFormat="1" ht="58.5" customHeight="1" x14ac:dyDescent="0.25">
      <c r="A329" s="253" t="s">
        <v>420</v>
      </c>
      <c r="B329" s="245" t="s">
        <v>432</v>
      </c>
      <c r="C329" s="235"/>
      <c r="D329" s="237"/>
      <c r="E329" s="333"/>
      <c r="F329" s="216"/>
      <c r="G329" s="216" t="str">
        <f t="shared" si="26"/>
        <v/>
      </c>
    </row>
    <row r="330" spans="1:7" s="349" customFormat="1" ht="35.25" customHeight="1" x14ac:dyDescent="0.25">
      <c r="A330" s="253" t="s">
        <v>433</v>
      </c>
      <c r="B330" s="245" t="s">
        <v>627</v>
      </c>
      <c r="C330" s="235"/>
      <c r="D330" s="237"/>
      <c r="E330" s="333"/>
      <c r="F330" s="216"/>
      <c r="G330" s="216" t="str">
        <f t="shared" si="26"/>
        <v/>
      </c>
    </row>
    <row r="331" spans="1:7" s="349" customFormat="1" ht="51" x14ac:dyDescent="0.25">
      <c r="A331" s="253" t="s">
        <v>435</v>
      </c>
      <c r="B331" s="245" t="s">
        <v>628</v>
      </c>
      <c r="C331" s="235"/>
      <c r="D331" s="237"/>
      <c r="E331" s="333"/>
      <c r="F331" s="216"/>
      <c r="G331" s="216" t="str">
        <f t="shared" si="26"/>
        <v/>
      </c>
    </row>
    <row r="332" spans="1:7" s="349" customFormat="1" ht="12.75" x14ac:dyDescent="0.25">
      <c r="A332" s="351"/>
      <c r="B332" s="352"/>
      <c r="C332" s="235"/>
      <c r="D332" s="237"/>
      <c r="E332" s="333"/>
      <c r="F332" s="216"/>
      <c r="G332" s="216"/>
    </row>
    <row r="333" spans="1:7" s="349" customFormat="1" ht="15" customHeight="1" x14ac:dyDescent="0.25">
      <c r="A333" s="314" t="s">
        <v>629</v>
      </c>
      <c r="B333" s="203" t="s">
        <v>630</v>
      </c>
      <c r="C333" s="235"/>
      <c r="D333" s="237"/>
      <c r="E333" s="333"/>
      <c r="F333" s="216"/>
      <c r="G333" s="216" t="str">
        <f t="shared" si="26"/>
        <v/>
      </c>
    </row>
    <row r="334" spans="1:7" s="354" customFormat="1" ht="14.25" customHeight="1" x14ac:dyDescent="0.25">
      <c r="A334" s="253"/>
      <c r="B334" s="353" t="s">
        <v>631</v>
      </c>
      <c r="C334" s="235"/>
      <c r="D334" s="237"/>
      <c r="E334" s="333"/>
      <c r="F334" s="216"/>
      <c r="G334" s="216" t="str">
        <f t="shared" si="26"/>
        <v/>
      </c>
    </row>
    <row r="335" spans="1:7" s="349" customFormat="1" ht="12" customHeight="1" x14ac:dyDescent="0.25">
      <c r="A335" s="321" t="s">
        <v>415</v>
      </c>
      <c r="B335" s="245" t="s">
        <v>632</v>
      </c>
      <c r="C335" s="235" t="s">
        <v>622</v>
      </c>
      <c r="D335" s="237">
        <v>5.0625</v>
      </c>
      <c r="E335" s="333"/>
      <c r="F335" s="216"/>
      <c r="G335" s="216">
        <f t="shared" si="26"/>
        <v>0</v>
      </c>
    </row>
    <row r="336" spans="1:7" s="349" customFormat="1" ht="12" customHeight="1" x14ac:dyDescent="0.25">
      <c r="A336" s="321"/>
      <c r="B336" s="352"/>
      <c r="C336" s="235"/>
      <c r="D336" s="237"/>
      <c r="E336" s="333"/>
      <c r="F336" s="216"/>
      <c r="G336" s="216"/>
    </row>
    <row r="337" spans="1:7" s="349" customFormat="1" ht="12" customHeight="1" x14ac:dyDescent="0.25">
      <c r="A337" s="314" t="s">
        <v>633</v>
      </c>
      <c r="B337" s="203" t="s">
        <v>634</v>
      </c>
      <c r="C337" s="235"/>
      <c r="D337" s="237"/>
      <c r="E337" s="333"/>
      <c r="F337" s="216"/>
      <c r="G337" s="216"/>
    </row>
    <row r="338" spans="1:7" s="350" customFormat="1" ht="12.75" x14ac:dyDescent="0.2">
      <c r="A338" s="314"/>
      <c r="B338" s="355" t="s">
        <v>635</v>
      </c>
      <c r="C338" s="235"/>
      <c r="D338" s="237"/>
      <c r="E338" s="333"/>
      <c r="F338" s="216"/>
      <c r="G338" s="216" t="str">
        <f t="shared" si="26"/>
        <v/>
      </c>
    </row>
    <row r="339" spans="1:7" s="350" customFormat="1" ht="12.75" x14ac:dyDescent="0.2">
      <c r="A339" s="321" t="s">
        <v>415</v>
      </c>
      <c r="B339" s="245" t="s">
        <v>616</v>
      </c>
      <c r="C339" s="235" t="s">
        <v>617</v>
      </c>
      <c r="D339" s="237">
        <v>1.5187499999999998</v>
      </c>
      <c r="E339" s="333"/>
      <c r="F339" s="216"/>
      <c r="G339" s="216">
        <f t="shared" si="26"/>
        <v>0</v>
      </c>
    </row>
    <row r="340" spans="1:7" s="350" customFormat="1" ht="12.75" x14ac:dyDescent="0.2">
      <c r="A340" s="321"/>
      <c r="B340" s="352"/>
      <c r="C340" s="235"/>
      <c r="D340" s="237"/>
      <c r="E340" s="333"/>
      <c r="F340" s="216"/>
      <c r="G340" s="216"/>
    </row>
    <row r="341" spans="1:7" s="350" customFormat="1" ht="12.75" x14ac:dyDescent="0.2">
      <c r="A341" s="314"/>
      <c r="B341" s="355" t="s">
        <v>484</v>
      </c>
      <c r="C341" s="235"/>
      <c r="D341" s="237"/>
      <c r="E341" s="333"/>
      <c r="F341" s="216"/>
      <c r="G341" s="216" t="str">
        <f t="shared" si="26"/>
        <v/>
      </c>
    </row>
    <row r="342" spans="1:7" s="350" customFormat="1" ht="12.75" x14ac:dyDescent="0.2">
      <c r="A342" s="314"/>
      <c r="B342" s="355" t="s">
        <v>636</v>
      </c>
      <c r="C342" s="235"/>
      <c r="D342" s="237"/>
      <c r="E342" s="333"/>
      <c r="F342" s="216"/>
      <c r="G342" s="216" t="str">
        <f t="shared" si="26"/>
        <v/>
      </c>
    </row>
    <row r="343" spans="1:7" s="350" customFormat="1" x14ac:dyDescent="0.2">
      <c r="A343" s="321" t="s">
        <v>415</v>
      </c>
      <c r="B343" s="245" t="s">
        <v>637</v>
      </c>
      <c r="C343" s="235" t="s">
        <v>638</v>
      </c>
      <c r="D343" s="237">
        <v>0.43200000000000005</v>
      </c>
      <c r="E343" s="333"/>
      <c r="F343" s="216"/>
      <c r="G343" s="216">
        <f t="shared" si="26"/>
        <v>0</v>
      </c>
    </row>
    <row r="344" spans="1:7" s="350" customFormat="1" ht="12.75" x14ac:dyDescent="0.2">
      <c r="A344" s="321"/>
      <c r="B344" s="245"/>
      <c r="C344" s="235"/>
      <c r="D344" s="237"/>
      <c r="E344" s="333"/>
      <c r="F344" s="216"/>
      <c r="G344" s="216" t="str">
        <f t="shared" si="26"/>
        <v/>
      </c>
    </row>
    <row r="345" spans="1:7" s="350" customFormat="1" ht="12.75" x14ac:dyDescent="0.2">
      <c r="A345" s="314" t="s">
        <v>639</v>
      </c>
      <c r="B345" s="203" t="s">
        <v>640</v>
      </c>
      <c r="C345" s="235"/>
      <c r="D345" s="237"/>
      <c r="E345" s="333"/>
      <c r="F345" s="216"/>
      <c r="G345" s="216" t="str">
        <f t="shared" si="26"/>
        <v/>
      </c>
    </row>
    <row r="346" spans="1:7" s="350" customFormat="1" ht="25.5" x14ac:dyDescent="0.2">
      <c r="A346" s="321" t="s">
        <v>420</v>
      </c>
      <c r="B346" s="245" t="s">
        <v>641</v>
      </c>
      <c r="C346" s="235"/>
      <c r="D346" s="237"/>
      <c r="E346" s="333"/>
      <c r="F346" s="216"/>
      <c r="G346" s="216" t="str">
        <f t="shared" si="26"/>
        <v/>
      </c>
    </row>
    <row r="347" spans="1:7" s="350" customFormat="1" ht="25.5" customHeight="1" x14ac:dyDescent="0.2">
      <c r="A347" s="321" t="s">
        <v>433</v>
      </c>
      <c r="B347" s="245" t="s">
        <v>642</v>
      </c>
      <c r="C347" s="235"/>
      <c r="D347" s="237"/>
      <c r="E347" s="333"/>
      <c r="F347" s="216"/>
      <c r="G347" s="216" t="str">
        <f t="shared" si="26"/>
        <v/>
      </c>
    </row>
    <row r="348" spans="1:7" s="350" customFormat="1" ht="48.75" customHeight="1" x14ac:dyDescent="0.2">
      <c r="A348" s="321" t="s">
        <v>435</v>
      </c>
      <c r="B348" s="245" t="s">
        <v>643</v>
      </c>
      <c r="C348" s="235"/>
      <c r="D348" s="237"/>
      <c r="E348" s="333"/>
      <c r="F348" s="216"/>
      <c r="G348" s="216" t="str">
        <f t="shared" si="26"/>
        <v/>
      </c>
    </row>
    <row r="349" spans="1:7" s="350" customFormat="1" ht="63.75" customHeight="1" x14ac:dyDescent="0.2">
      <c r="A349" s="321" t="s">
        <v>437</v>
      </c>
      <c r="B349" s="245" t="s">
        <v>644</v>
      </c>
      <c r="C349" s="235"/>
      <c r="D349" s="237"/>
      <c r="E349" s="333"/>
      <c r="F349" s="216"/>
      <c r="G349" s="216" t="str">
        <f t="shared" si="26"/>
        <v/>
      </c>
    </row>
    <row r="350" spans="1:7" s="350" customFormat="1" ht="12.75" x14ac:dyDescent="0.2">
      <c r="A350" s="321"/>
      <c r="B350" s="352"/>
      <c r="C350" s="235"/>
      <c r="D350" s="237"/>
      <c r="E350" s="333"/>
      <c r="F350" s="216"/>
      <c r="G350" s="216"/>
    </row>
    <row r="351" spans="1:7" s="350" customFormat="1" ht="13.5" customHeight="1" x14ac:dyDescent="0.2">
      <c r="A351" s="314"/>
      <c r="B351" s="355" t="s">
        <v>635</v>
      </c>
      <c r="C351" s="235"/>
      <c r="D351" s="237"/>
      <c r="E351" s="333"/>
      <c r="F351" s="216"/>
      <c r="G351" s="216" t="str">
        <f t="shared" si="26"/>
        <v/>
      </c>
    </row>
    <row r="352" spans="1:7" s="350" customFormat="1" x14ac:dyDescent="0.2">
      <c r="A352" s="321" t="s">
        <v>415</v>
      </c>
      <c r="B352" s="245" t="s">
        <v>645</v>
      </c>
      <c r="C352" s="235" t="s">
        <v>460</v>
      </c>
      <c r="D352" s="237">
        <v>0.89999999999999991</v>
      </c>
      <c r="E352" s="333"/>
      <c r="F352" s="216"/>
      <c r="G352" s="216">
        <f t="shared" si="26"/>
        <v>0</v>
      </c>
    </row>
    <row r="353" spans="1:7" s="350" customFormat="1" ht="12.75" x14ac:dyDescent="0.2">
      <c r="A353" s="321"/>
      <c r="B353" s="352"/>
      <c r="C353" s="235"/>
      <c r="D353" s="237"/>
      <c r="E353" s="333"/>
      <c r="F353" s="216"/>
      <c r="G353" s="216"/>
    </row>
    <row r="354" spans="1:7" s="350" customFormat="1" ht="12.75" x14ac:dyDescent="0.2">
      <c r="A354" s="314"/>
      <c r="B354" s="355" t="s">
        <v>484</v>
      </c>
      <c r="C354" s="235"/>
      <c r="D354" s="237"/>
      <c r="E354" s="333"/>
      <c r="F354" s="216"/>
      <c r="G354" s="216" t="str">
        <f t="shared" si="26"/>
        <v/>
      </c>
    </row>
    <row r="355" spans="1:7" s="350" customFormat="1" ht="12.75" x14ac:dyDescent="0.2">
      <c r="A355" s="356"/>
      <c r="B355" s="357" t="s">
        <v>636</v>
      </c>
      <c r="C355" s="235"/>
      <c r="D355" s="237"/>
      <c r="E355" s="333"/>
      <c r="F355" s="216"/>
      <c r="G355" s="216" t="str">
        <f t="shared" si="26"/>
        <v/>
      </c>
    </row>
    <row r="356" spans="1:7" s="350" customFormat="1" x14ac:dyDescent="0.2">
      <c r="A356" s="321" t="s">
        <v>415</v>
      </c>
      <c r="B356" s="245" t="str">
        <f>B343</f>
        <v>Column Stump</v>
      </c>
      <c r="C356" s="235" t="s">
        <v>460</v>
      </c>
      <c r="D356" s="237">
        <v>8.64</v>
      </c>
      <c r="E356" s="333"/>
      <c r="F356" s="216"/>
      <c r="G356" s="216">
        <f t="shared" si="26"/>
        <v>0</v>
      </c>
    </row>
    <row r="357" spans="1:7" s="350" customFormat="1" ht="12.75" x14ac:dyDescent="0.2">
      <c r="A357" s="321"/>
      <c r="B357" s="245"/>
      <c r="C357" s="235"/>
      <c r="D357" s="237"/>
      <c r="E357" s="333"/>
      <c r="F357" s="216"/>
      <c r="G357" s="216" t="str">
        <f t="shared" si="26"/>
        <v/>
      </c>
    </row>
    <row r="358" spans="1:7" s="358" customFormat="1" ht="12.75" x14ac:dyDescent="0.2">
      <c r="A358" s="314" t="s">
        <v>646</v>
      </c>
      <c r="B358" s="203" t="s">
        <v>647</v>
      </c>
      <c r="C358" s="235"/>
      <c r="D358" s="237"/>
      <c r="E358" s="333"/>
      <c r="F358" s="216"/>
      <c r="G358" s="216" t="str">
        <f t="shared" si="26"/>
        <v/>
      </c>
    </row>
    <row r="359" spans="1:7" s="350" customFormat="1" ht="51" x14ac:dyDescent="0.2">
      <c r="A359" s="321" t="s">
        <v>420</v>
      </c>
      <c r="B359" s="245" t="s">
        <v>648</v>
      </c>
      <c r="C359" s="235"/>
      <c r="D359" s="237"/>
      <c r="E359" s="333"/>
      <c r="F359" s="216"/>
      <c r="G359" s="216" t="str">
        <f t="shared" si="26"/>
        <v/>
      </c>
    </row>
    <row r="360" spans="1:7" s="350" customFormat="1" ht="38.25" x14ac:dyDescent="0.2">
      <c r="A360" s="321" t="s">
        <v>433</v>
      </c>
      <c r="B360" s="245" t="s">
        <v>649</v>
      </c>
      <c r="C360" s="235"/>
      <c r="D360" s="237"/>
      <c r="E360" s="333"/>
      <c r="F360" s="216"/>
      <c r="G360" s="216" t="str">
        <f t="shared" si="26"/>
        <v/>
      </c>
    </row>
    <row r="361" spans="1:7" s="350" customFormat="1" ht="51" x14ac:dyDescent="0.2">
      <c r="A361" s="321" t="s">
        <v>435</v>
      </c>
      <c r="B361" s="245" t="s">
        <v>650</v>
      </c>
      <c r="C361" s="235"/>
      <c r="D361" s="237"/>
      <c r="E361" s="333"/>
      <c r="F361" s="216"/>
      <c r="G361" s="216" t="str">
        <f t="shared" si="26"/>
        <v/>
      </c>
    </row>
    <row r="362" spans="1:7" s="350" customFormat="1" ht="12.75" x14ac:dyDescent="0.2">
      <c r="A362" s="321"/>
      <c r="B362" s="352"/>
      <c r="C362" s="235"/>
      <c r="D362" s="237"/>
      <c r="E362" s="333"/>
      <c r="F362" s="216"/>
      <c r="G362" s="216"/>
    </row>
    <row r="363" spans="1:7" s="350" customFormat="1" ht="12.75" x14ac:dyDescent="0.2">
      <c r="A363" s="314"/>
      <c r="B363" s="355" t="s">
        <v>651</v>
      </c>
      <c r="C363" s="235"/>
      <c r="D363" s="237"/>
      <c r="E363" s="333"/>
      <c r="F363" s="216"/>
      <c r="G363" s="216" t="str">
        <f t="shared" si="26"/>
        <v/>
      </c>
    </row>
    <row r="364" spans="1:7" s="359" customFormat="1" ht="12.75" x14ac:dyDescent="0.2">
      <c r="A364" s="253"/>
      <c r="B364" s="353" t="s">
        <v>635</v>
      </c>
      <c r="C364" s="235"/>
      <c r="D364" s="237"/>
      <c r="E364" s="333"/>
      <c r="F364" s="216"/>
      <c r="G364" s="216" t="str">
        <f t="shared" si="26"/>
        <v/>
      </c>
    </row>
    <row r="365" spans="1:7" s="350" customFormat="1" ht="12.75" x14ac:dyDescent="0.2">
      <c r="A365" s="321" t="s">
        <v>415</v>
      </c>
      <c r="B365" s="245" t="str">
        <f>B352</f>
        <v>Foundation Pad</v>
      </c>
      <c r="C365" s="235"/>
      <c r="D365" s="237"/>
      <c r="E365" s="333"/>
      <c r="F365" s="216"/>
      <c r="G365" s="216" t="str">
        <f t="shared" si="26"/>
        <v/>
      </c>
    </row>
    <row r="366" spans="1:7" s="350" customFormat="1" ht="12.75" x14ac:dyDescent="0.2">
      <c r="A366" s="321"/>
      <c r="B366" s="245" t="s">
        <v>652</v>
      </c>
      <c r="C366" s="235" t="s">
        <v>455</v>
      </c>
      <c r="D366" s="237">
        <v>41.85</v>
      </c>
      <c r="E366" s="333"/>
      <c r="F366" s="216"/>
      <c r="G366" s="216">
        <f t="shared" si="26"/>
        <v>0</v>
      </c>
    </row>
    <row r="367" spans="1:7" s="350" customFormat="1" ht="12.75" x14ac:dyDescent="0.2">
      <c r="A367" s="321"/>
      <c r="B367" s="245"/>
      <c r="C367" s="235"/>
      <c r="D367" s="237"/>
      <c r="E367" s="333"/>
      <c r="F367" s="216"/>
      <c r="G367" s="216"/>
    </row>
    <row r="368" spans="1:7" s="350" customFormat="1" ht="12.75" x14ac:dyDescent="0.2">
      <c r="A368" s="314"/>
      <c r="B368" s="353" t="s">
        <v>484</v>
      </c>
      <c r="C368" s="235"/>
      <c r="D368" s="237"/>
      <c r="E368" s="333"/>
      <c r="F368" s="216"/>
      <c r="G368" s="216" t="str">
        <f t="shared" si="26"/>
        <v/>
      </c>
    </row>
    <row r="369" spans="1:7" s="350" customFormat="1" ht="12.75" x14ac:dyDescent="0.2">
      <c r="A369" s="253"/>
      <c r="B369" s="353" t="s">
        <v>636</v>
      </c>
      <c r="C369" s="235"/>
      <c r="D369" s="237"/>
      <c r="E369" s="333"/>
      <c r="F369" s="216"/>
      <c r="G369" s="216" t="str">
        <f t="shared" si="26"/>
        <v/>
      </c>
    </row>
    <row r="370" spans="1:7" s="350" customFormat="1" ht="12.75" x14ac:dyDescent="0.2">
      <c r="A370" s="321" t="s">
        <v>415</v>
      </c>
      <c r="B370" s="245" t="str">
        <f>B356</f>
        <v>Column Stump</v>
      </c>
      <c r="C370" s="235"/>
      <c r="D370" s="237"/>
      <c r="E370" s="333"/>
      <c r="F370" s="216"/>
      <c r="G370" s="216" t="str">
        <f t="shared" si="26"/>
        <v/>
      </c>
    </row>
    <row r="371" spans="1:7" s="350" customFormat="1" ht="12.75" x14ac:dyDescent="0.2">
      <c r="A371" s="321"/>
      <c r="B371" s="245" t="s">
        <v>652</v>
      </c>
      <c r="C371" s="235" t="s">
        <v>455</v>
      </c>
      <c r="D371" s="237">
        <v>26.783999999999999</v>
      </c>
      <c r="E371" s="333"/>
      <c r="F371" s="216"/>
      <c r="G371" s="216">
        <f t="shared" si="26"/>
        <v>0</v>
      </c>
    </row>
    <row r="372" spans="1:7" s="350" customFormat="1" ht="12.75" x14ac:dyDescent="0.2">
      <c r="A372" s="321"/>
      <c r="B372" s="245" t="s">
        <v>653</v>
      </c>
      <c r="C372" s="235" t="s">
        <v>455</v>
      </c>
      <c r="D372" s="237">
        <v>12.7872</v>
      </c>
      <c r="E372" s="333"/>
      <c r="F372" s="216"/>
      <c r="G372" s="216">
        <f t="shared" si="26"/>
        <v>0</v>
      </c>
    </row>
    <row r="373" spans="1:7" s="350" customFormat="1" ht="12.75" x14ac:dyDescent="0.2">
      <c r="A373" s="321"/>
      <c r="B373" s="245"/>
      <c r="C373" s="235"/>
      <c r="D373" s="237"/>
      <c r="E373" s="333"/>
      <c r="F373" s="216"/>
      <c r="G373" s="216" t="str">
        <f t="shared" si="26"/>
        <v/>
      </c>
    </row>
    <row r="374" spans="1:7" s="350" customFormat="1" ht="12.75" x14ac:dyDescent="0.2">
      <c r="A374" s="239">
        <v>13.2</v>
      </c>
      <c r="B374" s="416" t="s">
        <v>516</v>
      </c>
      <c r="C374" s="417"/>
      <c r="D374" s="417"/>
      <c r="E374" s="417"/>
      <c r="F374" s="360"/>
      <c r="G374" s="360">
        <f>SUM(G376:G382)</f>
        <v>0</v>
      </c>
    </row>
    <row r="375" spans="1:7" s="350" customFormat="1" ht="12.75" x14ac:dyDescent="0.2">
      <c r="A375" s="314" t="s">
        <v>654</v>
      </c>
      <c r="B375" s="203" t="s">
        <v>265</v>
      </c>
      <c r="C375" s="288" t="s">
        <v>70</v>
      </c>
      <c r="D375" s="204"/>
      <c r="E375" s="208"/>
      <c r="F375" s="209"/>
      <c r="G375" s="216" t="str">
        <f t="shared" ref="G375:G382" si="28">+IF(D375="","",(D375*E375+D375*F375))</f>
        <v/>
      </c>
    </row>
    <row r="376" spans="1:7" s="350" customFormat="1" ht="76.5" x14ac:dyDescent="0.2">
      <c r="A376" s="321" t="s">
        <v>420</v>
      </c>
      <c r="B376" s="245" t="s">
        <v>655</v>
      </c>
      <c r="C376" s="235"/>
      <c r="D376" s="237"/>
      <c r="E376" s="333"/>
      <c r="F376" s="216"/>
      <c r="G376" s="216" t="str">
        <f t="shared" si="28"/>
        <v/>
      </c>
    </row>
    <row r="377" spans="1:7" s="350" customFormat="1" ht="25.5" x14ac:dyDescent="0.2">
      <c r="A377" s="321" t="s">
        <v>433</v>
      </c>
      <c r="B377" s="245" t="s">
        <v>656</v>
      </c>
      <c r="C377" s="235"/>
      <c r="D377" s="237"/>
      <c r="E377" s="333"/>
      <c r="F377" s="216"/>
      <c r="G377" s="216" t="str">
        <f t="shared" si="28"/>
        <v/>
      </c>
    </row>
    <row r="378" spans="1:7" s="350" customFormat="1" ht="38.25" x14ac:dyDescent="0.2">
      <c r="A378" s="321" t="s">
        <v>435</v>
      </c>
      <c r="B378" s="245" t="s">
        <v>657</v>
      </c>
      <c r="C378" s="235"/>
      <c r="D378" s="237"/>
      <c r="E378" s="333"/>
      <c r="F378" s="216"/>
      <c r="G378" s="216" t="str">
        <f t="shared" si="28"/>
        <v/>
      </c>
    </row>
    <row r="379" spans="1:7" s="350" customFormat="1" ht="12.75" x14ac:dyDescent="0.2">
      <c r="A379" s="321"/>
      <c r="B379" s="245"/>
      <c r="C379" s="235"/>
      <c r="D379" s="237"/>
      <c r="E379" s="333"/>
      <c r="F379" s="216"/>
      <c r="G379" s="216" t="str">
        <f t="shared" si="28"/>
        <v/>
      </c>
    </row>
    <row r="380" spans="1:7" s="350" customFormat="1" ht="12.75" x14ac:dyDescent="0.2">
      <c r="A380" s="253"/>
      <c r="B380" s="353" t="s">
        <v>484</v>
      </c>
      <c r="C380" s="235"/>
      <c r="D380" s="237"/>
      <c r="E380" s="333"/>
      <c r="F380" s="216"/>
      <c r="G380" s="216" t="str">
        <f t="shared" si="28"/>
        <v/>
      </c>
    </row>
    <row r="381" spans="1:7" s="350" customFormat="1" ht="12.75" x14ac:dyDescent="0.2">
      <c r="A381" s="314" t="s">
        <v>658</v>
      </c>
      <c r="B381" s="245" t="s">
        <v>659</v>
      </c>
      <c r="C381" s="235" t="s">
        <v>50</v>
      </c>
      <c r="D381" s="237">
        <v>1</v>
      </c>
      <c r="E381" s="333"/>
      <c r="F381" s="216"/>
      <c r="G381" s="216">
        <f t="shared" si="28"/>
        <v>0</v>
      </c>
    </row>
    <row r="382" spans="1:7" s="350" customFormat="1" ht="12.75" x14ac:dyDescent="0.2">
      <c r="A382" s="314" t="s">
        <v>660</v>
      </c>
      <c r="B382" s="277" t="s">
        <v>661</v>
      </c>
      <c r="C382" s="290" t="s">
        <v>50</v>
      </c>
      <c r="D382" s="292">
        <v>1</v>
      </c>
      <c r="E382" s="362"/>
      <c r="F382" s="363"/>
      <c r="G382" s="363">
        <f t="shared" si="28"/>
        <v>0</v>
      </c>
    </row>
    <row r="383" spans="1:7" s="350" customFormat="1" ht="12.75" x14ac:dyDescent="0.2">
      <c r="A383" s="321"/>
      <c r="B383" s="245"/>
      <c r="C383" s="235"/>
      <c r="D383" s="237"/>
      <c r="E383" s="333"/>
      <c r="F383" s="216"/>
      <c r="G383" s="216"/>
    </row>
    <row r="384" spans="1:7" s="350" customFormat="1" ht="12" customHeight="1" x14ac:dyDescent="0.2">
      <c r="A384" s="239">
        <v>13.3</v>
      </c>
      <c r="B384" s="416" t="s">
        <v>662</v>
      </c>
      <c r="C384" s="417"/>
      <c r="D384" s="417"/>
      <c r="E384" s="417"/>
      <c r="F384" s="360"/>
      <c r="G384" s="360">
        <f>SUM(G386:G392)</f>
        <v>0</v>
      </c>
    </row>
    <row r="385" spans="1:7" s="350" customFormat="1" ht="12" customHeight="1" x14ac:dyDescent="0.2">
      <c r="A385" s="314" t="s">
        <v>663</v>
      </c>
      <c r="B385" s="203" t="s">
        <v>265</v>
      </c>
      <c r="C385" s="288"/>
      <c r="D385" s="204"/>
      <c r="E385" s="208"/>
      <c r="F385" s="209"/>
      <c r="G385" s="216"/>
    </row>
    <row r="386" spans="1:7" s="350" customFormat="1" ht="53.25" customHeight="1" x14ac:dyDescent="0.2">
      <c r="A386" s="321" t="s">
        <v>420</v>
      </c>
      <c r="B386" s="245" t="s">
        <v>664</v>
      </c>
      <c r="C386" s="235"/>
      <c r="D386" s="237"/>
      <c r="E386" s="333"/>
      <c r="F386" s="216"/>
      <c r="G386" s="216" t="str">
        <f t="shared" ref="G386:G393" si="29">+IF(D386="","",(D386*E386+D386*F386))</f>
        <v/>
      </c>
    </row>
    <row r="387" spans="1:7" s="350" customFormat="1" ht="12.75" x14ac:dyDescent="0.2">
      <c r="A387" s="321"/>
      <c r="B387" s="352"/>
      <c r="C387" s="288"/>
      <c r="D387" s="287"/>
      <c r="E387" s="364"/>
      <c r="F387" s="365"/>
      <c r="G387" s="216"/>
    </row>
    <row r="388" spans="1:7" s="358" customFormat="1" ht="51" x14ac:dyDescent="0.2">
      <c r="A388" s="314" t="s">
        <v>665</v>
      </c>
      <c r="B388" s="203" t="s">
        <v>666</v>
      </c>
      <c r="C388" s="288"/>
      <c r="D388" s="204"/>
      <c r="E388" s="208"/>
      <c r="F388" s="209"/>
      <c r="G388" s="216" t="str">
        <f t="shared" si="29"/>
        <v/>
      </c>
    </row>
    <row r="389" spans="1:7" s="350" customFormat="1" ht="12.75" x14ac:dyDescent="0.2">
      <c r="A389" s="253"/>
      <c r="B389" s="353" t="s">
        <v>667</v>
      </c>
      <c r="C389" s="235"/>
      <c r="D389" s="237"/>
      <c r="E389" s="333"/>
      <c r="F389" s="216"/>
      <c r="G389" s="216" t="str">
        <f t="shared" si="29"/>
        <v/>
      </c>
    </row>
    <row r="390" spans="1:7" s="359" customFormat="1" ht="25.5" customHeight="1" x14ac:dyDescent="0.2">
      <c r="A390" s="321" t="s">
        <v>415</v>
      </c>
      <c r="B390" s="245" t="s">
        <v>668</v>
      </c>
      <c r="C390" s="235" t="s">
        <v>256</v>
      </c>
      <c r="D390" s="237">
        <v>9</v>
      </c>
      <c r="E390" s="333"/>
      <c r="F390" s="216"/>
      <c r="G390" s="216">
        <f t="shared" si="29"/>
        <v>0</v>
      </c>
    </row>
    <row r="391" spans="1:7" s="359" customFormat="1" ht="25.5" customHeight="1" x14ac:dyDescent="0.2">
      <c r="A391" s="321" t="s">
        <v>450</v>
      </c>
      <c r="B391" s="245" t="s">
        <v>669</v>
      </c>
      <c r="C391" s="235" t="s">
        <v>256</v>
      </c>
      <c r="D391" s="237">
        <v>3</v>
      </c>
      <c r="E391" s="333"/>
      <c r="F391" s="216"/>
      <c r="G391" s="216">
        <f t="shared" si="29"/>
        <v>0</v>
      </c>
    </row>
    <row r="392" spans="1:7" s="359" customFormat="1" ht="25.5" customHeight="1" x14ac:dyDescent="0.2">
      <c r="A392" s="321" t="s">
        <v>457</v>
      </c>
      <c r="B392" s="245" t="s">
        <v>670</v>
      </c>
      <c r="C392" s="235" t="s">
        <v>460</v>
      </c>
      <c r="D392" s="237">
        <f>7*7.04</f>
        <v>49.28</v>
      </c>
      <c r="E392" s="333"/>
      <c r="F392" s="216"/>
      <c r="G392" s="216">
        <f t="shared" si="29"/>
        <v>0</v>
      </c>
    </row>
    <row r="393" spans="1:7" s="350" customFormat="1" ht="12.75" customHeight="1" x14ac:dyDescent="0.2">
      <c r="A393" s="321"/>
      <c r="B393" s="245"/>
      <c r="C393" s="235"/>
      <c r="D393" s="237"/>
      <c r="E393" s="333"/>
      <c r="F393" s="216"/>
      <c r="G393" s="216" t="str">
        <f t="shared" si="29"/>
        <v/>
      </c>
    </row>
    <row r="394" spans="1:7" s="350" customFormat="1" x14ac:dyDescent="0.25">
      <c r="A394" s="249" t="s">
        <v>678</v>
      </c>
      <c r="B394" s="250"/>
      <c r="C394" s="368"/>
      <c r="D394" s="368"/>
      <c r="E394" s="368"/>
      <c r="F394" s="369"/>
      <c r="G394" s="369">
        <f>+G384+G374+G327+G310</f>
        <v>0</v>
      </c>
    </row>
    <row r="395" spans="1:7" ht="15.75" thickBot="1" x14ac:dyDescent="0.3">
      <c r="A395" s="200">
        <v>14</v>
      </c>
      <c r="B395" s="419" t="s">
        <v>775</v>
      </c>
      <c r="C395" s="420"/>
      <c r="D395" s="420"/>
      <c r="E395" s="420"/>
      <c r="F395" s="201"/>
      <c r="G395" s="201"/>
    </row>
    <row r="396" spans="1:7" ht="15.75" thickTop="1" x14ac:dyDescent="0.25">
      <c r="A396" s="276"/>
      <c r="B396" s="277"/>
      <c r="C396" s="278"/>
      <c r="D396" s="279"/>
      <c r="E396" s="280"/>
      <c r="F396" s="281"/>
      <c r="G396" s="281"/>
    </row>
    <row r="397" spans="1:7" s="349" customFormat="1" ht="12.75" x14ac:dyDescent="0.2">
      <c r="A397" s="239">
        <v>14</v>
      </c>
      <c r="B397" s="416" t="s">
        <v>609</v>
      </c>
      <c r="C397" s="417"/>
      <c r="D397" s="417"/>
      <c r="E397" s="417"/>
      <c r="F397" s="370"/>
      <c r="G397" s="370">
        <f>+SUM(G399:G407)</f>
        <v>0</v>
      </c>
    </row>
    <row r="398" spans="1:7" s="349" customFormat="1" ht="12.75" x14ac:dyDescent="0.2">
      <c r="A398" s="314" t="s">
        <v>679</v>
      </c>
      <c r="B398" s="218" t="s">
        <v>265</v>
      </c>
      <c r="C398" s="229"/>
      <c r="D398" s="243"/>
      <c r="E398" s="318"/>
      <c r="F398" s="223"/>
      <c r="G398" s="223"/>
    </row>
    <row r="399" spans="1:7" s="349" customFormat="1" ht="51" x14ac:dyDescent="0.2">
      <c r="A399" s="321" t="s">
        <v>420</v>
      </c>
      <c r="B399" s="347" t="s">
        <v>611</v>
      </c>
      <c r="C399" s="235"/>
      <c r="D399" s="237"/>
      <c r="E399" s="333"/>
      <c r="F399" s="216"/>
      <c r="G399" s="216" t="str">
        <f t="shared" ref="G399:G434" si="30">+IF(D399="","",(D399*E399+D399*F399))</f>
        <v/>
      </c>
    </row>
    <row r="400" spans="1:7" s="349" customFormat="1" ht="12.75" x14ac:dyDescent="0.25">
      <c r="A400" s="314"/>
      <c r="B400" s="203"/>
      <c r="C400" s="288"/>
      <c r="D400" s="204"/>
      <c r="E400" s="208"/>
      <c r="F400" s="209"/>
      <c r="G400" s="216" t="str">
        <f t="shared" si="30"/>
        <v/>
      </c>
    </row>
    <row r="401" spans="1:7" s="349" customFormat="1" ht="12.75" x14ac:dyDescent="0.25">
      <c r="A401" s="314" t="s">
        <v>680</v>
      </c>
      <c r="B401" s="203" t="s">
        <v>614</v>
      </c>
      <c r="C401" s="288"/>
      <c r="D401" s="204"/>
      <c r="E401" s="208"/>
      <c r="F401" s="209"/>
      <c r="G401" s="216" t="str">
        <f t="shared" si="30"/>
        <v/>
      </c>
    </row>
    <row r="402" spans="1:7" s="349" customFormat="1" ht="50.25" customHeight="1" x14ac:dyDescent="0.2">
      <c r="A402" s="321" t="s">
        <v>420</v>
      </c>
      <c r="B402" s="347" t="s">
        <v>615</v>
      </c>
      <c r="C402" s="235"/>
      <c r="D402" s="237"/>
      <c r="E402" s="333"/>
      <c r="F402" s="216"/>
      <c r="G402" s="216" t="str">
        <f t="shared" si="30"/>
        <v/>
      </c>
    </row>
    <row r="403" spans="1:7" s="349" customFormat="1" ht="27" customHeight="1" x14ac:dyDescent="0.2">
      <c r="A403" s="321" t="s">
        <v>433</v>
      </c>
      <c r="B403" s="347" t="s">
        <v>681</v>
      </c>
      <c r="C403" s="235"/>
      <c r="D403" s="237"/>
      <c r="E403" s="333"/>
      <c r="F403" s="216"/>
      <c r="G403" s="216" t="str">
        <f t="shared" si="30"/>
        <v/>
      </c>
    </row>
    <row r="404" spans="1:7" s="349" customFormat="1" ht="27" customHeight="1" x14ac:dyDescent="0.2">
      <c r="A404" s="321" t="s">
        <v>435</v>
      </c>
      <c r="B404" s="347" t="s">
        <v>620</v>
      </c>
      <c r="C404" s="235"/>
      <c r="D404" s="237"/>
      <c r="E404" s="333"/>
      <c r="F404" s="216"/>
      <c r="G404" s="216" t="str">
        <f t="shared" si="30"/>
        <v/>
      </c>
    </row>
    <row r="405" spans="1:7" s="349" customFormat="1" ht="27" customHeight="1" x14ac:dyDescent="0.2">
      <c r="A405" s="321" t="s">
        <v>437</v>
      </c>
      <c r="B405" s="347" t="s">
        <v>682</v>
      </c>
      <c r="C405" s="235"/>
      <c r="D405" s="237"/>
      <c r="E405" s="333"/>
      <c r="F405" s="216"/>
      <c r="G405" s="216" t="str">
        <f t="shared" si="30"/>
        <v/>
      </c>
    </row>
    <row r="406" spans="1:7" s="350" customFormat="1" ht="12.75" x14ac:dyDescent="0.2">
      <c r="A406" s="321" t="s">
        <v>415</v>
      </c>
      <c r="B406" s="347" t="s">
        <v>683</v>
      </c>
      <c r="C406" s="235" t="s">
        <v>783</v>
      </c>
      <c r="D406" s="237">
        <v>112.21</v>
      </c>
      <c r="E406" s="333"/>
      <c r="F406" s="216"/>
      <c r="G406" s="216">
        <f t="shared" si="30"/>
        <v>0</v>
      </c>
    </row>
    <row r="407" spans="1:7" s="349" customFormat="1" ht="12.75" x14ac:dyDescent="0.2">
      <c r="A407" s="366"/>
      <c r="B407" s="371"/>
      <c r="C407" s="296"/>
      <c r="D407" s="372"/>
      <c r="E407" s="373"/>
      <c r="F407" s="374"/>
      <c r="G407" s="223" t="str">
        <f t="shared" si="30"/>
        <v/>
      </c>
    </row>
    <row r="408" spans="1:7" s="349" customFormat="1" ht="12.75" x14ac:dyDescent="0.2">
      <c r="A408" s="239">
        <v>14.1</v>
      </c>
      <c r="B408" s="416" t="s">
        <v>431</v>
      </c>
      <c r="C408" s="417"/>
      <c r="D408" s="417"/>
      <c r="E408" s="417"/>
      <c r="F408" s="370"/>
      <c r="G408" s="370">
        <f>+SUM(G410:G435)</f>
        <v>0</v>
      </c>
    </row>
    <row r="409" spans="1:7" s="349" customFormat="1" ht="12.75" x14ac:dyDescent="0.2">
      <c r="A409" s="314" t="s">
        <v>684</v>
      </c>
      <c r="B409" s="218" t="s">
        <v>265</v>
      </c>
      <c r="C409" s="229"/>
      <c r="D409" s="243"/>
      <c r="E409" s="318"/>
      <c r="F409" s="223"/>
      <c r="G409" s="223"/>
    </row>
    <row r="410" spans="1:7" s="349" customFormat="1" ht="58.5" customHeight="1" x14ac:dyDescent="0.25">
      <c r="A410" s="321" t="s">
        <v>420</v>
      </c>
      <c r="B410" s="245" t="s">
        <v>432</v>
      </c>
      <c r="C410" s="235"/>
      <c r="D410" s="237"/>
      <c r="E410" s="333"/>
      <c r="F410" s="216"/>
      <c r="G410" s="216" t="str">
        <f t="shared" si="30"/>
        <v/>
      </c>
    </row>
    <row r="411" spans="1:7" s="349" customFormat="1" ht="35.25" customHeight="1" x14ac:dyDescent="0.25">
      <c r="A411" s="321" t="s">
        <v>433</v>
      </c>
      <c r="B411" s="245" t="s">
        <v>627</v>
      </c>
      <c r="C411" s="235"/>
      <c r="D411" s="237"/>
      <c r="E411" s="333"/>
      <c r="F411" s="216"/>
      <c r="G411" s="216" t="str">
        <f t="shared" si="30"/>
        <v/>
      </c>
    </row>
    <row r="412" spans="1:7" s="349" customFormat="1" ht="25.5" x14ac:dyDescent="0.25">
      <c r="A412" s="321" t="s">
        <v>435</v>
      </c>
      <c r="B412" s="245" t="s">
        <v>685</v>
      </c>
      <c r="C412" s="235"/>
      <c r="D412" s="237"/>
      <c r="E412" s="333"/>
      <c r="F412" s="216"/>
      <c r="G412" s="216" t="str">
        <f t="shared" si="30"/>
        <v/>
      </c>
    </row>
    <row r="413" spans="1:7" s="350" customFormat="1" ht="51" x14ac:dyDescent="0.2">
      <c r="A413" s="321" t="s">
        <v>437</v>
      </c>
      <c r="B413" s="245" t="s">
        <v>648</v>
      </c>
      <c r="C413" s="235"/>
      <c r="D413" s="237"/>
      <c r="E413" s="333"/>
      <c r="F413" s="216"/>
      <c r="G413" s="216" t="str">
        <f t="shared" si="30"/>
        <v/>
      </c>
    </row>
    <row r="414" spans="1:7" s="350" customFormat="1" ht="38.25" x14ac:dyDescent="0.2">
      <c r="A414" s="321" t="s">
        <v>439</v>
      </c>
      <c r="B414" s="245" t="s">
        <v>649</v>
      </c>
      <c r="C414" s="235"/>
      <c r="D414" s="237"/>
      <c r="E414" s="333"/>
      <c r="F414" s="216"/>
      <c r="G414" s="216" t="str">
        <f t="shared" si="30"/>
        <v/>
      </c>
    </row>
    <row r="415" spans="1:7" s="350" customFormat="1" ht="51" x14ac:dyDescent="0.2">
      <c r="A415" s="321" t="s">
        <v>441</v>
      </c>
      <c r="B415" s="245" t="s">
        <v>650</v>
      </c>
      <c r="C415" s="235"/>
      <c r="D415" s="237"/>
      <c r="E415" s="333"/>
      <c r="F415" s="216"/>
      <c r="G415" s="216" t="str">
        <f t="shared" si="30"/>
        <v/>
      </c>
    </row>
    <row r="416" spans="1:7" s="350" customFormat="1" ht="25.5" x14ac:dyDescent="0.2">
      <c r="A416" s="321" t="s">
        <v>443</v>
      </c>
      <c r="B416" s="245" t="s">
        <v>641</v>
      </c>
      <c r="C416" s="235"/>
      <c r="D416" s="237"/>
      <c r="E416" s="333"/>
      <c r="F416" s="216"/>
      <c r="G416" s="216" t="str">
        <f t="shared" si="30"/>
        <v/>
      </c>
    </row>
    <row r="417" spans="1:7" s="350" customFormat="1" ht="63.75" x14ac:dyDescent="0.2">
      <c r="A417" s="321" t="s">
        <v>445</v>
      </c>
      <c r="B417" s="245" t="s">
        <v>642</v>
      </c>
      <c r="C417" s="235"/>
      <c r="D417" s="237"/>
      <c r="E417" s="333"/>
      <c r="F417" s="216"/>
      <c r="G417" s="216" t="str">
        <f t="shared" si="30"/>
        <v/>
      </c>
    </row>
    <row r="418" spans="1:7" s="350" customFormat="1" ht="51" x14ac:dyDescent="0.2">
      <c r="A418" s="321" t="s">
        <v>686</v>
      </c>
      <c r="B418" s="245" t="s">
        <v>643</v>
      </c>
      <c r="C418" s="235"/>
      <c r="D418" s="237"/>
      <c r="E418" s="333"/>
      <c r="F418" s="216"/>
      <c r="G418" s="216" t="str">
        <f t="shared" si="30"/>
        <v/>
      </c>
    </row>
    <row r="419" spans="1:7" s="350" customFormat="1" ht="63.75" customHeight="1" x14ac:dyDescent="0.2">
      <c r="A419" s="321" t="s">
        <v>687</v>
      </c>
      <c r="B419" s="245" t="s">
        <v>644</v>
      </c>
      <c r="C419" s="235"/>
      <c r="D419" s="237"/>
      <c r="E419" s="333"/>
      <c r="F419" s="216"/>
      <c r="G419" s="216" t="str">
        <f t="shared" si="30"/>
        <v/>
      </c>
    </row>
    <row r="420" spans="1:7" s="349" customFormat="1" ht="12.75" x14ac:dyDescent="0.2">
      <c r="A420" s="321"/>
      <c r="B420" s="347"/>
      <c r="C420" s="235"/>
      <c r="D420" s="237"/>
      <c r="E420" s="333"/>
      <c r="F420" s="216"/>
      <c r="G420" s="216" t="str">
        <f t="shared" si="30"/>
        <v/>
      </c>
    </row>
    <row r="421" spans="1:7" s="349" customFormat="1" ht="15" customHeight="1" x14ac:dyDescent="0.25">
      <c r="A421" s="314" t="s">
        <v>688</v>
      </c>
      <c r="B421" s="203" t="s">
        <v>630</v>
      </c>
      <c r="C421" s="288"/>
      <c r="D421" s="204"/>
      <c r="E421" s="208"/>
      <c r="F421" s="209"/>
      <c r="G421" s="216" t="str">
        <f t="shared" si="30"/>
        <v/>
      </c>
    </row>
    <row r="422" spans="1:7" s="354" customFormat="1" ht="14.25" customHeight="1" x14ac:dyDescent="0.25">
      <c r="A422" s="367"/>
      <c r="B422" s="353" t="s">
        <v>631</v>
      </c>
      <c r="C422" s="235"/>
      <c r="D422" s="237"/>
      <c r="E422" s="333"/>
      <c r="F422" s="216"/>
      <c r="G422" s="216" t="str">
        <f t="shared" si="30"/>
        <v/>
      </c>
    </row>
    <row r="423" spans="1:7" s="349" customFormat="1" ht="12" customHeight="1" x14ac:dyDescent="0.2">
      <c r="A423" s="321" t="s">
        <v>415</v>
      </c>
      <c r="B423" s="347" t="s">
        <v>689</v>
      </c>
      <c r="C423" s="235" t="s">
        <v>50</v>
      </c>
      <c r="D423" s="237">
        <v>1</v>
      </c>
      <c r="E423" s="333"/>
      <c r="F423" s="216"/>
      <c r="G423" s="216">
        <f t="shared" si="30"/>
        <v>0</v>
      </c>
    </row>
    <row r="424" spans="1:7" s="349" customFormat="1" ht="12" customHeight="1" x14ac:dyDescent="0.2">
      <c r="A424" s="321"/>
      <c r="B424" s="347"/>
      <c r="C424" s="235"/>
      <c r="D424" s="237"/>
      <c r="E424" s="333"/>
      <c r="F424" s="216"/>
      <c r="G424" s="216" t="str">
        <f t="shared" si="30"/>
        <v/>
      </c>
    </row>
    <row r="425" spans="1:7" s="349" customFormat="1" ht="15" customHeight="1" x14ac:dyDescent="0.25">
      <c r="A425" s="314" t="s">
        <v>690</v>
      </c>
      <c r="B425" s="218" t="s">
        <v>634</v>
      </c>
      <c r="C425" s="235"/>
      <c r="D425" s="237"/>
      <c r="E425" s="333"/>
      <c r="F425" s="216"/>
      <c r="G425" s="216" t="str">
        <f t="shared" si="30"/>
        <v/>
      </c>
    </row>
    <row r="426" spans="1:7" s="350" customFormat="1" ht="12.75" x14ac:dyDescent="0.2">
      <c r="A426" s="314"/>
      <c r="B426" s="355" t="s">
        <v>635</v>
      </c>
      <c r="C426" s="288"/>
      <c r="D426" s="204"/>
      <c r="E426" s="208"/>
      <c r="F426" s="209"/>
      <c r="G426" s="216" t="str">
        <f t="shared" si="30"/>
        <v/>
      </c>
    </row>
    <row r="427" spans="1:7" s="350" customFormat="1" ht="12.75" x14ac:dyDescent="0.2">
      <c r="A427" s="321" t="s">
        <v>415</v>
      </c>
      <c r="B427" s="347" t="s">
        <v>691</v>
      </c>
      <c r="C427" s="235" t="s">
        <v>50</v>
      </c>
      <c r="D427" s="237">
        <v>1</v>
      </c>
      <c r="E427" s="333"/>
      <c r="F427" s="216"/>
      <c r="G427" s="216">
        <f t="shared" si="30"/>
        <v>0</v>
      </c>
    </row>
    <row r="428" spans="1:7" s="350" customFormat="1" ht="12.75" x14ac:dyDescent="0.2">
      <c r="A428" s="321" t="s">
        <v>450</v>
      </c>
      <c r="B428" s="347" t="s">
        <v>616</v>
      </c>
      <c r="C428" s="235" t="s">
        <v>50</v>
      </c>
      <c r="D428" s="237">
        <v>1</v>
      </c>
      <c r="E428" s="333"/>
      <c r="F428" s="216"/>
      <c r="G428" s="216">
        <f t="shared" si="30"/>
        <v>0</v>
      </c>
    </row>
    <row r="429" spans="1:7" s="350" customFormat="1" ht="12.75" x14ac:dyDescent="0.2">
      <c r="A429" s="321"/>
      <c r="B429" s="375"/>
      <c r="C429" s="288"/>
      <c r="D429" s="287"/>
      <c r="E429" s="364"/>
      <c r="F429" s="365"/>
      <c r="G429" s="216"/>
    </row>
    <row r="430" spans="1:7" s="350" customFormat="1" ht="12.75" x14ac:dyDescent="0.2">
      <c r="A430" s="314" t="s">
        <v>692</v>
      </c>
      <c r="B430" s="203" t="s">
        <v>484</v>
      </c>
      <c r="C430" s="288"/>
      <c r="D430" s="204"/>
      <c r="E430" s="208"/>
      <c r="F430" s="209"/>
      <c r="G430" s="216" t="str">
        <f t="shared" si="30"/>
        <v/>
      </c>
    </row>
    <row r="431" spans="1:7" s="350" customFormat="1" ht="12.75" x14ac:dyDescent="0.2">
      <c r="A431" s="367"/>
      <c r="B431" s="353" t="s">
        <v>693</v>
      </c>
      <c r="C431" s="235"/>
      <c r="D431" s="237"/>
      <c r="E431" s="333"/>
      <c r="F431" s="216"/>
      <c r="G431" s="216" t="str">
        <f t="shared" si="30"/>
        <v/>
      </c>
    </row>
    <row r="432" spans="1:7" s="350" customFormat="1" ht="12.75" x14ac:dyDescent="0.2">
      <c r="A432" s="321" t="s">
        <v>415</v>
      </c>
      <c r="B432" s="347" t="s">
        <v>694</v>
      </c>
      <c r="C432" s="235" t="s">
        <v>50</v>
      </c>
      <c r="D432" s="237">
        <v>1</v>
      </c>
      <c r="E432" s="333"/>
      <c r="F432" s="216"/>
      <c r="G432" s="216">
        <f t="shared" si="30"/>
        <v>0</v>
      </c>
    </row>
    <row r="433" spans="1:7" s="350" customFormat="1" ht="12.75" x14ac:dyDescent="0.2">
      <c r="A433" s="321" t="s">
        <v>450</v>
      </c>
      <c r="B433" s="347" t="s">
        <v>695</v>
      </c>
      <c r="C433" s="235" t="s">
        <v>50</v>
      </c>
      <c r="D433" s="237">
        <v>1</v>
      </c>
      <c r="E433" s="333"/>
      <c r="F433" s="216"/>
      <c r="G433" s="216">
        <f t="shared" si="30"/>
        <v>0</v>
      </c>
    </row>
    <row r="434" spans="1:7" s="350" customFormat="1" ht="12.75" x14ac:dyDescent="0.2">
      <c r="A434" s="321" t="s">
        <v>457</v>
      </c>
      <c r="B434" s="347" t="s">
        <v>784</v>
      </c>
      <c r="C434" s="235" t="s">
        <v>50</v>
      </c>
      <c r="D434" s="237">
        <v>1</v>
      </c>
      <c r="E434" s="333"/>
      <c r="F434" s="216"/>
      <c r="G434" s="216">
        <f t="shared" si="30"/>
        <v>0</v>
      </c>
    </row>
    <row r="435" spans="1:7" s="350" customFormat="1" ht="12.75" x14ac:dyDescent="0.2">
      <c r="A435" s="321"/>
      <c r="B435" s="347"/>
      <c r="C435" s="229"/>
      <c r="D435" s="243"/>
      <c r="E435" s="318"/>
      <c r="F435" s="223"/>
      <c r="G435" s="223"/>
    </row>
    <row r="436" spans="1:7" s="350" customFormat="1" ht="12.75" x14ac:dyDescent="0.2">
      <c r="A436" s="239">
        <v>14.2</v>
      </c>
      <c r="B436" s="416" t="s">
        <v>696</v>
      </c>
      <c r="C436" s="417"/>
      <c r="D436" s="417"/>
      <c r="E436" s="417"/>
      <c r="F436" s="370"/>
      <c r="G436" s="370">
        <f>+SUM(G438:G463)</f>
        <v>0</v>
      </c>
    </row>
    <row r="437" spans="1:7" s="350" customFormat="1" ht="12.75" x14ac:dyDescent="0.2">
      <c r="A437" s="314" t="s">
        <v>697</v>
      </c>
      <c r="B437" s="353" t="s">
        <v>265</v>
      </c>
      <c r="C437" s="229"/>
      <c r="D437" s="243"/>
      <c r="E437" s="318"/>
      <c r="F437" s="223"/>
      <c r="G437" s="223" t="str">
        <f t="shared" ref="G437:G463" si="31">+IF(D437="","",(D437*E437+D437*F437))</f>
        <v/>
      </c>
    </row>
    <row r="438" spans="1:7" s="350" customFormat="1" ht="63.75" x14ac:dyDescent="0.2">
      <c r="A438" s="321" t="s">
        <v>420</v>
      </c>
      <c r="B438" s="245" t="s">
        <v>698</v>
      </c>
      <c r="C438" s="235"/>
      <c r="D438" s="237"/>
      <c r="E438" s="333"/>
      <c r="F438" s="216"/>
      <c r="G438" s="216" t="str">
        <f t="shared" si="31"/>
        <v/>
      </c>
    </row>
    <row r="439" spans="1:7" s="350" customFormat="1" ht="76.5" x14ac:dyDescent="0.2">
      <c r="A439" s="321" t="s">
        <v>433</v>
      </c>
      <c r="B439" s="245" t="s">
        <v>699</v>
      </c>
      <c r="C439" s="235"/>
      <c r="D439" s="237"/>
      <c r="E439" s="333"/>
      <c r="F439" s="216"/>
      <c r="G439" s="216" t="str">
        <f t="shared" si="31"/>
        <v/>
      </c>
    </row>
    <row r="440" spans="1:7" s="350" customFormat="1" ht="38.25" x14ac:dyDescent="0.2">
      <c r="A440" s="321" t="s">
        <v>435</v>
      </c>
      <c r="B440" s="245" t="s">
        <v>700</v>
      </c>
      <c r="C440" s="235"/>
      <c r="D440" s="237"/>
      <c r="E440" s="333"/>
      <c r="F440" s="216"/>
      <c r="G440" s="216" t="str">
        <f t="shared" si="31"/>
        <v/>
      </c>
    </row>
    <row r="441" spans="1:7" s="350" customFormat="1" ht="12.75" x14ac:dyDescent="0.2">
      <c r="A441" s="321"/>
      <c r="B441" s="352"/>
      <c r="C441" s="288"/>
      <c r="D441" s="287"/>
      <c r="E441" s="364"/>
      <c r="F441" s="365"/>
      <c r="G441" s="216"/>
    </row>
    <row r="442" spans="1:7" s="350" customFormat="1" ht="12.75" x14ac:dyDescent="0.2">
      <c r="A442" s="314"/>
      <c r="B442" s="355" t="s">
        <v>702</v>
      </c>
      <c r="C442" s="288"/>
      <c r="D442" s="204"/>
      <c r="E442" s="208"/>
      <c r="F442" s="209"/>
      <c r="G442" s="216" t="str">
        <f t="shared" si="31"/>
        <v/>
      </c>
    </row>
    <row r="443" spans="1:7" s="350" customFormat="1" ht="12.75" x14ac:dyDescent="0.2">
      <c r="A443" s="314" t="s">
        <v>701</v>
      </c>
      <c r="B443" s="218" t="s">
        <v>703</v>
      </c>
      <c r="C443" s="235"/>
      <c r="D443" s="237"/>
      <c r="E443" s="333"/>
      <c r="F443" s="216"/>
      <c r="G443" s="216" t="str">
        <f t="shared" si="31"/>
        <v/>
      </c>
    </row>
    <row r="444" spans="1:7" s="350" customFormat="1" ht="12.75" x14ac:dyDescent="0.2">
      <c r="A444" s="356"/>
      <c r="B444" s="203" t="s">
        <v>704</v>
      </c>
      <c r="C444" s="288"/>
      <c r="D444" s="204"/>
      <c r="E444" s="208"/>
      <c r="F444" s="209"/>
      <c r="G444" s="216" t="str">
        <f t="shared" si="31"/>
        <v/>
      </c>
    </row>
    <row r="445" spans="1:7" s="350" customFormat="1" ht="25.5" x14ac:dyDescent="0.2">
      <c r="A445" s="321" t="s">
        <v>705</v>
      </c>
      <c r="B445" s="245" t="s">
        <v>785</v>
      </c>
      <c r="C445" s="235" t="s">
        <v>783</v>
      </c>
      <c r="D445" s="237">
        <v>112.21</v>
      </c>
      <c r="E445" s="333"/>
      <c r="F445" s="216"/>
      <c r="G445" s="216">
        <f t="shared" si="31"/>
        <v>0</v>
      </c>
    </row>
    <row r="446" spans="1:7" s="350" customFormat="1" ht="12.75" x14ac:dyDescent="0.2">
      <c r="A446" s="321"/>
      <c r="B446" s="245"/>
      <c r="C446" s="235"/>
      <c r="D446" s="237"/>
      <c r="E446" s="333"/>
      <c r="F446" s="216"/>
      <c r="G446" s="216"/>
    </row>
    <row r="447" spans="1:7" s="350" customFormat="1" ht="12.75" x14ac:dyDescent="0.2">
      <c r="A447" s="367" t="s">
        <v>706</v>
      </c>
      <c r="B447" s="218" t="s">
        <v>707</v>
      </c>
      <c r="C447" s="235"/>
      <c r="D447" s="237"/>
      <c r="E447" s="333"/>
      <c r="F447" s="216"/>
      <c r="G447" s="216" t="str">
        <f t="shared" si="31"/>
        <v/>
      </c>
    </row>
    <row r="448" spans="1:7" s="350" customFormat="1" ht="12.75" x14ac:dyDescent="0.2">
      <c r="A448" s="314"/>
      <c r="B448" s="203" t="s">
        <v>708</v>
      </c>
      <c r="C448" s="288"/>
      <c r="D448" s="204"/>
      <c r="E448" s="208"/>
      <c r="F448" s="209"/>
      <c r="G448" s="216" t="str">
        <f t="shared" si="31"/>
        <v/>
      </c>
    </row>
    <row r="449" spans="1:7" s="350" customFormat="1" ht="25.5" x14ac:dyDescent="0.2">
      <c r="A449" s="321" t="s">
        <v>705</v>
      </c>
      <c r="B449" s="245" t="s">
        <v>709</v>
      </c>
      <c r="C449" s="235" t="s">
        <v>783</v>
      </c>
      <c r="D449" s="237">
        <v>112.21</v>
      </c>
      <c r="E449" s="333"/>
      <c r="F449" s="216"/>
      <c r="G449" s="216">
        <f t="shared" si="31"/>
        <v>0</v>
      </c>
    </row>
    <row r="450" spans="1:7" s="350" customFormat="1" ht="13.5" customHeight="1" x14ac:dyDescent="0.2">
      <c r="A450" s="321"/>
      <c r="B450" s="245"/>
      <c r="C450" s="235"/>
      <c r="D450" s="237"/>
      <c r="E450" s="333"/>
      <c r="F450" s="216"/>
      <c r="G450" s="216" t="str">
        <f t="shared" si="31"/>
        <v/>
      </c>
    </row>
    <row r="451" spans="1:7" s="358" customFormat="1" ht="12" customHeight="1" x14ac:dyDescent="0.2">
      <c r="A451" s="314"/>
      <c r="B451" s="355" t="s">
        <v>711</v>
      </c>
      <c r="C451" s="288"/>
      <c r="D451" s="204"/>
      <c r="E451" s="208"/>
      <c r="F451" s="209"/>
      <c r="G451" s="216" t="str">
        <f t="shared" si="31"/>
        <v/>
      </c>
    </row>
    <row r="452" spans="1:7" s="350" customFormat="1" ht="105.75" customHeight="1" x14ac:dyDescent="0.2">
      <c r="A452" s="321" t="s">
        <v>420</v>
      </c>
      <c r="B452" s="245" t="s">
        <v>712</v>
      </c>
      <c r="C452" s="235"/>
      <c r="D452" s="237"/>
      <c r="E452" s="333"/>
      <c r="F452" s="216"/>
      <c r="G452" s="216" t="str">
        <f t="shared" si="31"/>
        <v/>
      </c>
    </row>
    <row r="453" spans="1:7" s="350" customFormat="1" ht="38.25" x14ac:dyDescent="0.2">
      <c r="A453" s="321" t="s">
        <v>433</v>
      </c>
      <c r="B453" s="245" t="s">
        <v>713</v>
      </c>
      <c r="C453" s="235"/>
      <c r="D453" s="237"/>
      <c r="E453" s="333"/>
      <c r="F453" s="216"/>
      <c r="G453" s="216" t="str">
        <f t="shared" si="31"/>
        <v/>
      </c>
    </row>
    <row r="454" spans="1:7" s="350" customFormat="1" ht="52.5" customHeight="1" x14ac:dyDescent="0.2">
      <c r="A454" s="321" t="s">
        <v>435</v>
      </c>
      <c r="B454" s="245" t="s">
        <v>714</v>
      </c>
      <c r="C454" s="235"/>
      <c r="D454" s="237"/>
      <c r="E454" s="333"/>
      <c r="F454" s="216"/>
      <c r="G454" s="216" t="str">
        <f t="shared" si="31"/>
        <v/>
      </c>
    </row>
    <row r="455" spans="1:7" s="350" customFormat="1" ht="12.75" x14ac:dyDescent="0.2">
      <c r="A455" s="321"/>
      <c r="B455" s="245"/>
      <c r="C455" s="235"/>
      <c r="D455" s="237"/>
      <c r="E455" s="333"/>
      <c r="F455" s="216"/>
      <c r="G455" s="216"/>
    </row>
    <row r="456" spans="1:7" s="350" customFormat="1" ht="12.75" x14ac:dyDescent="0.2">
      <c r="A456" s="367" t="s">
        <v>710</v>
      </c>
      <c r="B456" s="218" t="s">
        <v>703</v>
      </c>
      <c r="C456" s="235"/>
      <c r="D456" s="237"/>
      <c r="E456" s="333"/>
      <c r="F456" s="216"/>
      <c r="G456" s="216" t="str">
        <f t="shared" si="31"/>
        <v/>
      </c>
    </row>
    <row r="457" spans="1:7" s="350" customFormat="1" ht="12" customHeight="1" x14ac:dyDescent="0.2">
      <c r="A457" s="314"/>
      <c r="B457" s="203" t="s">
        <v>716</v>
      </c>
      <c r="C457" s="235"/>
      <c r="D457" s="237"/>
      <c r="E457" s="333"/>
      <c r="F457" s="216"/>
      <c r="G457" s="216" t="str">
        <f t="shared" si="31"/>
        <v/>
      </c>
    </row>
    <row r="458" spans="1:7" s="350" customFormat="1" ht="12.75" customHeight="1" x14ac:dyDescent="0.2">
      <c r="A458" s="321" t="s">
        <v>705</v>
      </c>
      <c r="B458" s="245" t="s">
        <v>717</v>
      </c>
      <c r="C458" s="235" t="s">
        <v>783</v>
      </c>
      <c r="D458" s="237">
        <v>112.21</v>
      </c>
      <c r="E458" s="333"/>
      <c r="F458" s="216"/>
      <c r="G458" s="216">
        <f t="shared" si="31"/>
        <v>0</v>
      </c>
    </row>
    <row r="459" spans="1:7" s="350" customFormat="1" ht="12.75" customHeight="1" x14ac:dyDescent="0.2">
      <c r="A459" s="321"/>
      <c r="B459" s="245"/>
      <c r="C459" s="235"/>
      <c r="D459" s="237"/>
      <c r="E459" s="333"/>
      <c r="F459" s="216"/>
      <c r="G459" s="216"/>
    </row>
    <row r="460" spans="1:7" s="350" customFormat="1" ht="12.75" customHeight="1" x14ac:dyDescent="0.2">
      <c r="A460" s="367" t="s">
        <v>715</v>
      </c>
      <c r="B460" s="218" t="s">
        <v>707</v>
      </c>
      <c r="C460" s="235"/>
      <c r="D460" s="237"/>
      <c r="E460" s="333"/>
      <c r="F460" s="216"/>
      <c r="G460" s="216" t="str">
        <f t="shared" si="31"/>
        <v/>
      </c>
    </row>
    <row r="461" spans="1:7" s="350" customFormat="1" ht="12.75" customHeight="1" x14ac:dyDescent="0.2">
      <c r="A461" s="314"/>
      <c r="B461" s="203" t="s">
        <v>718</v>
      </c>
      <c r="C461" s="235"/>
      <c r="D461" s="237"/>
      <c r="E461" s="333"/>
      <c r="F461" s="216"/>
      <c r="G461" s="216" t="str">
        <f t="shared" si="31"/>
        <v/>
      </c>
    </row>
    <row r="462" spans="1:7" s="350" customFormat="1" ht="12.75" customHeight="1" x14ac:dyDescent="0.2">
      <c r="A462" s="321" t="s">
        <v>705</v>
      </c>
      <c r="B462" s="245" t="s">
        <v>719</v>
      </c>
      <c r="C462" s="235" t="s">
        <v>783</v>
      </c>
      <c r="D462" s="237">
        <v>112.21</v>
      </c>
      <c r="E462" s="333"/>
      <c r="F462" s="216"/>
      <c r="G462" s="216">
        <f t="shared" si="31"/>
        <v>0</v>
      </c>
    </row>
    <row r="463" spans="1:7" s="350" customFormat="1" ht="12.75" customHeight="1" x14ac:dyDescent="0.2">
      <c r="A463" s="321"/>
      <c r="B463" s="245"/>
      <c r="C463" s="229"/>
      <c r="D463" s="243"/>
      <c r="E463" s="318"/>
      <c r="F463" s="223"/>
      <c r="G463" s="223" t="str">
        <f t="shared" si="31"/>
        <v/>
      </c>
    </row>
    <row r="464" spans="1:7" s="350" customFormat="1" ht="12.75" x14ac:dyDescent="0.2">
      <c r="A464" s="239">
        <v>14.3</v>
      </c>
      <c r="B464" s="416" t="s">
        <v>720</v>
      </c>
      <c r="C464" s="417"/>
      <c r="D464" s="417"/>
      <c r="E464" s="417"/>
      <c r="F464" s="370"/>
      <c r="G464" s="370">
        <f>+SUM(G466:G473)</f>
        <v>0</v>
      </c>
    </row>
    <row r="465" spans="1:7" s="350" customFormat="1" ht="12.75" x14ac:dyDescent="0.2">
      <c r="A465" s="314" t="s">
        <v>721</v>
      </c>
      <c r="B465" s="218" t="s">
        <v>265</v>
      </c>
      <c r="C465" s="229"/>
      <c r="D465" s="243"/>
      <c r="E465" s="318"/>
      <c r="F465" s="223"/>
      <c r="G465" s="223"/>
    </row>
    <row r="466" spans="1:7" s="350" customFormat="1" ht="38.25" x14ac:dyDescent="0.2">
      <c r="A466" s="321" t="s">
        <v>420</v>
      </c>
      <c r="B466" s="245" t="s">
        <v>722</v>
      </c>
      <c r="C466" s="229"/>
      <c r="D466" s="243"/>
      <c r="E466" s="318"/>
      <c r="F466" s="223"/>
      <c r="G466" s="223" t="str">
        <f t="shared" ref="G466:G473" si="32">+IF(D466="","",(D466*E466+D466*F466))</f>
        <v/>
      </c>
    </row>
    <row r="467" spans="1:7" s="350" customFormat="1" ht="51" x14ac:dyDescent="0.2">
      <c r="A467" s="321" t="s">
        <v>433</v>
      </c>
      <c r="B467" s="245" t="s">
        <v>723</v>
      </c>
      <c r="C467" s="229"/>
      <c r="D467" s="243"/>
      <c r="E467" s="318"/>
      <c r="F467" s="223"/>
      <c r="G467" s="223" t="str">
        <f t="shared" si="32"/>
        <v/>
      </c>
    </row>
    <row r="468" spans="1:7" s="350" customFormat="1" ht="14.25" customHeight="1" x14ac:dyDescent="0.2">
      <c r="A468" s="321"/>
      <c r="B468" s="245"/>
      <c r="C468" s="229"/>
      <c r="D468" s="243"/>
      <c r="E468" s="318"/>
      <c r="F468" s="223"/>
      <c r="G468" s="223" t="str">
        <f t="shared" si="32"/>
        <v/>
      </c>
    </row>
    <row r="469" spans="1:7" s="350" customFormat="1" ht="12.75" x14ac:dyDescent="0.2">
      <c r="A469" s="367" t="s">
        <v>724</v>
      </c>
      <c r="B469" s="218" t="s">
        <v>725</v>
      </c>
      <c r="C469" s="229"/>
      <c r="D469" s="243"/>
      <c r="E469" s="318"/>
      <c r="F469" s="223"/>
      <c r="G469" s="223" t="str">
        <f t="shared" si="32"/>
        <v/>
      </c>
    </row>
    <row r="470" spans="1:7" s="358" customFormat="1" ht="12.75" x14ac:dyDescent="0.2">
      <c r="A470" s="314"/>
      <c r="B470" s="353" t="s">
        <v>726</v>
      </c>
      <c r="C470" s="229"/>
      <c r="D470" s="243"/>
      <c r="E470" s="318"/>
      <c r="F470" s="223"/>
      <c r="G470" s="223" t="str">
        <f t="shared" si="32"/>
        <v/>
      </c>
    </row>
    <row r="471" spans="1:7" s="350" customFormat="1" ht="12.75" x14ac:dyDescent="0.2">
      <c r="A471" s="321" t="s">
        <v>727</v>
      </c>
      <c r="B471" s="245" t="s">
        <v>728</v>
      </c>
      <c r="C471" s="229" t="s">
        <v>416</v>
      </c>
      <c r="D471" s="243">
        <v>1</v>
      </c>
      <c r="E471" s="318"/>
      <c r="F471" s="223"/>
      <c r="G471" s="223">
        <f t="shared" si="32"/>
        <v>0</v>
      </c>
    </row>
    <row r="472" spans="1:7" s="350" customFormat="1" ht="12.75" x14ac:dyDescent="0.2">
      <c r="A472" s="321" t="s">
        <v>729</v>
      </c>
      <c r="B472" s="245" t="s">
        <v>730</v>
      </c>
      <c r="C472" s="229" t="s">
        <v>416</v>
      </c>
      <c r="D472" s="243">
        <v>1</v>
      </c>
      <c r="E472" s="318"/>
      <c r="F472" s="223"/>
      <c r="G472" s="223">
        <f t="shared" si="32"/>
        <v>0</v>
      </c>
    </row>
    <row r="473" spans="1:7" s="350" customFormat="1" ht="12.75" x14ac:dyDescent="0.2">
      <c r="A473" s="366"/>
      <c r="B473" s="277"/>
      <c r="C473" s="296"/>
      <c r="D473" s="372"/>
      <c r="E473" s="373"/>
      <c r="F473" s="374"/>
      <c r="G473" s="223" t="str">
        <f t="shared" si="32"/>
        <v/>
      </c>
    </row>
    <row r="474" spans="1:7" s="350" customFormat="1" ht="12.75" x14ac:dyDescent="0.2">
      <c r="A474" s="239">
        <v>14.4</v>
      </c>
      <c r="B474" s="416" t="s">
        <v>516</v>
      </c>
      <c r="C474" s="417"/>
      <c r="D474" s="417"/>
      <c r="E474" s="417"/>
      <c r="F474" s="370"/>
      <c r="G474" s="370">
        <f>+SUM(G476:G483)</f>
        <v>0</v>
      </c>
    </row>
    <row r="475" spans="1:7" s="350" customFormat="1" ht="12.75" x14ac:dyDescent="0.2">
      <c r="A475" s="314" t="s">
        <v>731</v>
      </c>
      <c r="B475" s="218" t="s">
        <v>265</v>
      </c>
      <c r="C475" s="229" t="s">
        <v>70</v>
      </c>
      <c r="D475" s="243"/>
      <c r="E475" s="318"/>
      <c r="F475" s="223"/>
      <c r="G475" s="223"/>
    </row>
    <row r="476" spans="1:7" s="350" customFormat="1" ht="76.5" x14ac:dyDescent="0.2">
      <c r="A476" s="321" t="s">
        <v>420</v>
      </c>
      <c r="B476" s="245" t="s">
        <v>655</v>
      </c>
      <c r="C476" s="235"/>
      <c r="D476" s="237"/>
      <c r="E476" s="333"/>
      <c r="F476" s="216"/>
      <c r="G476" s="216" t="str">
        <f t="shared" ref="G476:G483" si="33">+IF(D476="","",(D476*E476+D476*F476))</f>
        <v/>
      </c>
    </row>
    <row r="477" spans="1:7" s="350" customFormat="1" ht="25.5" x14ac:dyDescent="0.2">
      <c r="A477" s="321" t="s">
        <v>433</v>
      </c>
      <c r="B477" s="245" t="s">
        <v>656</v>
      </c>
      <c r="C477" s="235"/>
      <c r="D477" s="237"/>
      <c r="E477" s="333"/>
      <c r="F477" s="216"/>
      <c r="G477" s="216" t="str">
        <f t="shared" si="33"/>
        <v/>
      </c>
    </row>
    <row r="478" spans="1:7" s="350" customFormat="1" ht="51" x14ac:dyDescent="0.2">
      <c r="A478" s="321" t="s">
        <v>435</v>
      </c>
      <c r="B478" s="245" t="s">
        <v>732</v>
      </c>
      <c r="C478" s="235"/>
      <c r="D478" s="237"/>
      <c r="E478" s="333"/>
      <c r="F478" s="216"/>
      <c r="G478" s="216" t="str">
        <f t="shared" si="33"/>
        <v/>
      </c>
    </row>
    <row r="479" spans="1:7" s="350" customFormat="1" ht="63.75" x14ac:dyDescent="0.2">
      <c r="A479" s="321" t="s">
        <v>437</v>
      </c>
      <c r="B479" s="245" t="s">
        <v>733</v>
      </c>
      <c r="C479" s="235"/>
      <c r="D479" s="237"/>
      <c r="E479" s="333"/>
      <c r="F479" s="216"/>
      <c r="G479" s="216" t="str">
        <f t="shared" si="33"/>
        <v/>
      </c>
    </row>
    <row r="480" spans="1:7" s="350" customFormat="1" ht="12.75" x14ac:dyDescent="0.2">
      <c r="A480" s="321"/>
      <c r="B480" s="245"/>
      <c r="C480" s="235"/>
      <c r="D480" s="237"/>
      <c r="E480" s="333"/>
      <c r="F480" s="216"/>
      <c r="G480" s="216"/>
    </row>
    <row r="481" spans="1:7" s="350" customFormat="1" ht="12.75" x14ac:dyDescent="0.2">
      <c r="A481" s="367" t="s">
        <v>734</v>
      </c>
      <c r="B481" s="218" t="s">
        <v>484</v>
      </c>
      <c r="C481" s="235"/>
      <c r="D481" s="237"/>
      <c r="E481" s="333"/>
      <c r="F481" s="216"/>
      <c r="G481" s="216" t="str">
        <f t="shared" si="33"/>
        <v/>
      </c>
    </row>
    <row r="482" spans="1:7" s="350" customFormat="1" ht="25.5" x14ac:dyDescent="0.2">
      <c r="A482" s="321" t="s">
        <v>415</v>
      </c>
      <c r="B482" s="245" t="s">
        <v>786</v>
      </c>
      <c r="C482" s="235" t="s">
        <v>783</v>
      </c>
      <c r="D482" s="237">
        <v>112.21</v>
      </c>
      <c r="E482" s="333"/>
      <c r="F482" s="216"/>
      <c r="G482" s="216">
        <f t="shared" si="33"/>
        <v>0</v>
      </c>
    </row>
    <row r="483" spans="1:7" s="350" customFormat="1" ht="12.75" x14ac:dyDescent="0.2">
      <c r="A483" s="321"/>
      <c r="B483" s="245"/>
      <c r="C483" s="229"/>
      <c r="D483" s="243"/>
      <c r="E483" s="318"/>
      <c r="F483" s="223"/>
      <c r="G483" s="223" t="str">
        <f t="shared" si="33"/>
        <v/>
      </c>
    </row>
    <row r="484" spans="1:7" s="350" customFormat="1" ht="12" customHeight="1" x14ac:dyDescent="0.2">
      <c r="A484" s="239">
        <v>14.5</v>
      </c>
      <c r="B484" s="416" t="s">
        <v>662</v>
      </c>
      <c r="C484" s="417"/>
      <c r="D484" s="417"/>
      <c r="E484" s="417"/>
      <c r="F484" s="370"/>
      <c r="G484" s="370">
        <f>+SUM(G486:G492)</f>
        <v>0</v>
      </c>
    </row>
    <row r="485" spans="1:7" s="350" customFormat="1" ht="12" customHeight="1" x14ac:dyDescent="0.2">
      <c r="A485" s="314" t="s">
        <v>735</v>
      </c>
      <c r="B485" s="218" t="s">
        <v>265</v>
      </c>
      <c r="C485" s="229"/>
      <c r="D485" s="243"/>
      <c r="E485" s="318"/>
      <c r="F485" s="223"/>
      <c r="G485" s="223"/>
    </row>
    <row r="486" spans="1:7" s="350" customFormat="1" ht="53.25" customHeight="1" x14ac:dyDescent="0.2">
      <c r="A486" s="321" t="s">
        <v>420</v>
      </c>
      <c r="B486" s="245" t="s">
        <v>664</v>
      </c>
      <c r="C486" s="235"/>
      <c r="D486" s="237"/>
      <c r="E486" s="333"/>
      <c r="F486" s="216"/>
      <c r="G486" s="216" t="str">
        <f t="shared" ref="G486:G492" si="34">+IF(D486="","",(D486*E486+D486*F486))</f>
        <v/>
      </c>
    </row>
    <row r="487" spans="1:7" s="350" customFormat="1" ht="12.75" x14ac:dyDescent="0.2">
      <c r="A487" s="321"/>
      <c r="B487" s="245"/>
      <c r="C487" s="235"/>
      <c r="D487" s="237"/>
      <c r="E487" s="333"/>
      <c r="F487" s="216"/>
      <c r="G487" s="216"/>
    </row>
    <row r="488" spans="1:7" s="358" customFormat="1" ht="51" x14ac:dyDescent="0.2">
      <c r="A488" s="367" t="s">
        <v>736</v>
      </c>
      <c r="B488" s="218" t="s">
        <v>666</v>
      </c>
      <c r="C488" s="235"/>
      <c r="D488" s="237"/>
      <c r="E488" s="333"/>
      <c r="F488" s="216"/>
      <c r="G488" s="216" t="str">
        <f t="shared" si="34"/>
        <v/>
      </c>
    </row>
    <row r="489" spans="1:7" s="350" customFormat="1" ht="12.75" x14ac:dyDescent="0.2">
      <c r="A489" s="367"/>
      <c r="B489" s="353" t="s">
        <v>737</v>
      </c>
      <c r="C489" s="235"/>
      <c r="D489" s="237"/>
      <c r="E489" s="333"/>
      <c r="F489" s="216"/>
      <c r="G489" s="216" t="str">
        <f t="shared" si="34"/>
        <v/>
      </c>
    </row>
    <row r="490" spans="1:7" s="359" customFormat="1" ht="14.25" customHeight="1" x14ac:dyDescent="0.2">
      <c r="A490" s="376" t="s">
        <v>727</v>
      </c>
      <c r="B490" s="352" t="s">
        <v>738</v>
      </c>
      <c r="C490" s="288"/>
      <c r="D490" s="204"/>
      <c r="E490" s="208"/>
      <c r="F490" s="209"/>
      <c r="G490" s="216" t="str">
        <f t="shared" si="34"/>
        <v/>
      </c>
    </row>
    <row r="491" spans="1:7" s="359" customFormat="1" ht="25.5" customHeight="1" x14ac:dyDescent="0.2">
      <c r="A491" s="321"/>
      <c r="B491" s="245" t="s">
        <v>739</v>
      </c>
      <c r="C491" s="235" t="s">
        <v>783</v>
      </c>
      <c r="D491" s="237">
        <v>112.21</v>
      </c>
      <c r="E491" s="333"/>
      <c r="F491" s="216"/>
      <c r="G491" s="216">
        <f t="shared" si="34"/>
        <v>0</v>
      </c>
    </row>
    <row r="492" spans="1:7" s="350" customFormat="1" ht="12" customHeight="1" x14ac:dyDescent="0.2">
      <c r="A492" s="321"/>
      <c r="B492" s="245"/>
      <c r="C492" s="229"/>
      <c r="D492" s="243"/>
      <c r="E492" s="318"/>
      <c r="F492" s="223"/>
      <c r="G492" s="223" t="str">
        <f t="shared" si="34"/>
        <v/>
      </c>
    </row>
    <row r="493" spans="1:7" s="350" customFormat="1" ht="12.75" x14ac:dyDescent="0.2">
      <c r="A493" s="239">
        <v>14.6</v>
      </c>
      <c r="B493" s="416" t="s">
        <v>553</v>
      </c>
      <c r="C493" s="417"/>
      <c r="D493" s="417"/>
      <c r="E493" s="417"/>
      <c r="F493" s="370"/>
      <c r="G493" s="370">
        <f>+SUM(G495:G512)</f>
        <v>0</v>
      </c>
    </row>
    <row r="494" spans="1:7" s="350" customFormat="1" ht="12.75" x14ac:dyDescent="0.2">
      <c r="A494" s="314" t="s">
        <v>740</v>
      </c>
      <c r="B494" s="353" t="s">
        <v>265</v>
      </c>
      <c r="C494" s="229"/>
      <c r="D494" s="243"/>
      <c r="E494" s="318"/>
      <c r="F494" s="223"/>
      <c r="G494" s="223"/>
    </row>
    <row r="495" spans="1:7" s="350" customFormat="1" ht="51" x14ac:dyDescent="0.2">
      <c r="A495" s="321"/>
      <c r="B495" s="245" t="s">
        <v>741</v>
      </c>
      <c r="C495" s="235"/>
      <c r="D495" s="237"/>
      <c r="E495" s="333"/>
      <c r="F495" s="216"/>
      <c r="G495" s="216" t="str">
        <f t="shared" ref="G495:G512" si="35">+IF(D495="","",(D495*E495+D495*F495))</f>
        <v/>
      </c>
    </row>
    <row r="496" spans="1:7" s="350" customFormat="1" ht="51" x14ac:dyDescent="0.2">
      <c r="A496" s="321"/>
      <c r="B496" s="245" t="s">
        <v>742</v>
      </c>
      <c r="C496" s="235"/>
      <c r="D496" s="237"/>
      <c r="E496" s="333"/>
      <c r="F496" s="216"/>
      <c r="G496" s="216" t="str">
        <f t="shared" si="35"/>
        <v/>
      </c>
    </row>
    <row r="497" spans="1:7" s="350" customFormat="1" ht="63.75" x14ac:dyDescent="0.2">
      <c r="A497" s="321"/>
      <c r="B497" s="245" t="s">
        <v>743</v>
      </c>
      <c r="C497" s="235"/>
      <c r="D497" s="237"/>
      <c r="E497" s="333"/>
      <c r="F497" s="216"/>
      <c r="G497" s="216" t="str">
        <f t="shared" si="35"/>
        <v/>
      </c>
    </row>
    <row r="498" spans="1:7" s="350" customFormat="1" ht="51" x14ac:dyDescent="0.2">
      <c r="A498" s="321"/>
      <c r="B498" s="245" t="s">
        <v>744</v>
      </c>
      <c r="C498" s="235"/>
      <c r="D498" s="237"/>
      <c r="E498" s="333"/>
      <c r="F498" s="216"/>
      <c r="G498" s="216" t="str">
        <f t="shared" si="35"/>
        <v/>
      </c>
    </row>
    <row r="499" spans="1:7" s="350" customFormat="1" ht="25.5" x14ac:dyDescent="0.2">
      <c r="A499" s="321"/>
      <c r="B499" s="245" t="s">
        <v>745</v>
      </c>
      <c r="C499" s="235"/>
      <c r="D499" s="237"/>
      <c r="E499" s="333"/>
      <c r="F499" s="216"/>
      <c r="G499" s="216" t="str">
        <f t="shared" si="35"/>
        <v/>
      </c>
    </row>
    <row r="500" spans="1:7" s="350" customFormat="1" ht="12.75" x14ac:dyDescent="0.2">
      <c r="A500" s="321"/>
      <c r="B500" s="245"/>
      <c r="C500" s="235"/>
      <c r="D500" s="237"/>
      <c r="E500" s="333"/>
      <c r="F500" s="216"/>
      <c r="G500" s="216"/>
    </row>
    <row r="501" spans="1:7" s="350" customFormat="1" ht="12.75" x14ac:dyDescent="0.2">
      <c r="A501" s="367"/>
      <c r="B501" s="353" t="s">
        <v>484</v>
      </c>
      <c r="C501" s="235"/>
      <c r="D501" s="237"/>
      <c r="E501" s="333"/>
      <c r="F501" s="216"/>
      <c r="G501" s="216" t="str">
        <f t="shared" si="35"/>
        <v/>
      </c>
    </row>
    <row r="502" spans="1:7" s="361" customFormat="1" ht="15.75" customHeight="1" x14ac:dyDescent="0.25">
      <c r="A502" s="367" t="s">
        <v>746</v>
      </c>
      <c r="B502" s="218" t="s">
        <v>671</v>
      </c>
      <c r="C502" s="235"/>
      <c r="D502" s="237"/>
      <c r="E502" s="333"/>
      <c r="F502" s="216"/>
      <c r="G502" s="216" t="str">
        <f t="shared" si="35"/>
        <v/>
      </c>
    </row>
    <row r="503" spans="1:7" s="350" customFormat="1" ht="12.75" x14ac:dyDescent="0.2">
      <c r="A503" s="321" t="s">
        <v>415</v>
      </c>
      <c r="B503" s="245" t="s">
        <v>672</v>
      </c>
      <c r="C503" s="235" t="s">
        <v>256</v>
      </c>
      <c r="D503" s="237">
        <v>1</v>
      </c>
      <c r="E503" s="333"/>
      <c r="F503" s="216"/>
      <c r="G503" s="216">
        <f t="shared" si="35"/>
        <v>0</v>
      </c>
    </row>
    <row r="504" spans="1:7" s="350" customFormat="1" ht="12.75" x14ac:dyDescent="0.2">
      <c r="A504" s="321"/>
      <c r="B504" s="245"/>
      <c r="C504" s="235"/>
      <c r="D504" s="237"/>
      <c r="E504" s="333"/>
      <c r="F504" s="216"/>
      <c r="G504" s="216" t="str">
        <f t="shared" si="35"/>
        <v/>
      </c>
    </row>
    <row r="505" spans="1:7" s="350" customFormat="1" ht="12.75" x14ac:dyDescent="0.2">
      <c r="A505" s="367" t="s">
        <v>747</v>
      </c>
      <c r="B505" s="218" t="s">
        <v>673</v>
      </c>
      <c r="C505" s="235"/>
      <c r="D505" s="237"/>
      <c r="E505" s="333"/>
      <c r="F505" s="216"/>
      <c r="G505" s="216" t="str">
        <f t="shared" si="35"/>
        <v/>
      </c>
    </row>
    <row r="506" spans="1:7" s="350" customFormat="1" ht="12" customHeight="1" x14ac:dyDescent="0.2">
      <c r="A506" s="321" t="s">
        <v>415</v>
      </c>
      <c r="B506" s="245" t="s">
        <v>674</v>
      </c>
      <c r="C506" s="235" t="s">
        <v>256</v>
      </c>
      <c r="D506" s="237">
        <v>4</v>
      </c>
      <c r="E506" s="333"/>
      <c r="F506" s="216"/>
      <c r="G506" s="216">
        <f t="shared" si="35"/>
        <v>0</v>
      </c>
    </row>
    <row r="507" spans="1:7" s="350" customFormat="1" ht="25.5" x14ac:dyDescent="0.2">
      <c r="A507" s="321" t="s">
        <v>450</v>
      </c>
      <c r="B507" s="245" t="s">
        <v>787</v>
      </c>
      <c r="C507" s="235" t="s">
        <v>256</v>
      </c>
      <c r="D507" s="237">
        <v>4</v>
      </c>
      <c r="E507" s="333"/>
      <c r="F507" s="216"/>
      <c r="G507" s="216">
        <f t="shared" si="35"/>
        <v>0</v>
      </c>
    </row>
    <row r="508" spans="1:7" s="350" customFormat="1" ht="12.75" x14ac:dyDescent="0.2">
      <c r="A508" s="321" t="s">
        <v>457</v>
      </c>
      <c r="B508" s="245" t="s">
        <v>788</v>
      </c>
      <c r="C508" s="235" t="s">
        <v>256</v>
      </c>
      <c r="D508" s="237">
        <v>4</v>
      </c>
      <c r="E508" s="333"/>
      <c r="F508" s="216"/>
      <c r="G508" s="216">
        <f t="shared" si="35"/>
        <v>0</v>
      </c>
    </row>
    <row r="509" spans="1:7" s="350" customFormat="1" ht="12.75" x14ac:dyDescent="0.2">
      <c r="A509" s="321"/>
      <c r="B509" s="245"/>
      <c r="C509" s="235"/>
      <c r="D509" s="237"/>
      <c r="E509" s="333"/>
      <c r="F509" s="216"/>
      <c r="G509" s="216"/>
    </row>
    <row r="510" spans="1:7" s="350" customFormat="1" ht="12.75" x14ac:dyDescent="0.2">
      <c r="A510" s="367" t="s">
        <v>748</v>
      </c>
      <c r="B510" s="218" t="s">
        <v>675</v>
      </c>
      <c r="C510" s="235"/>
      <c r="D510" s="237"/>
      <c r="E510" s="333"/>
      <c r="F510" s="216"/>
      <c r="G510" s="216" t="str">
        <f t="shared" si="35"/>
        <v/>
      </c>
    </row>
    <row r="511" spans="1:7" s="350" customFormat="1" x14ac:dyDescent="0.2">
      <c r="A511" s="321" t="s">
        <v>415</v>
      </c>
      <c r="B511" s="245" t="s">
        <v>676</v>
      </c>
      <c r="C511" s="235" t="s">
        <v>677</v>
      </c>
      <c r="D511" s="237">
        <v>4</v>
      </c>
      <c r="E511" s="333"/>
      <c r="F511" s="216"/>
      <c r="G511" s="216">
        <f t="shared" si="35"/>
        <v>0</v>
      </c>
    </row>
    <row r="512" spans="1:7" s="350" customFormat="1" ht="12.75" customHeight="1" x14ac:dyDescent="0.2">
      <c r="A512" s="321"/>
      <c r="B512" s="245"/>
      <c r="C512" s="229"/>
      <c r="D512" s="243"/>
      <c r="E512" s="318"/>
      <c r="F512" s="223"/>
      <c r="G512" s="223" t="str">
        <f t="shared" si="35"/>
        <v/>
      </c>
    </row>
    <row r="513" spans="1:7" s="350" customFormat="1" ht="12.75" x14ac:dyDescent="0.2">
      <c r="A513" s="239">
        <v>14.7</v>
      </c>
      <c r="B513" s="416" t="s">
        <v>749</v>
      </c>
      <c r="C513" s="417"/>
      <c r="D513" s="417"/>
      <c r="E513" s="418"/>
      <c r="F513" s="370"/>
      <c r="G513" s="370">
        <f>+SUM(G514:G522)</f>
        <v>0</v>
      </c>
    </row>
    <row r="514" spans="1:7" s="350" customFormat="1" ht="12.75" x14ac:dyDescent="0.2">
      <c r="A514" s="314" t="s">
        <v>750</v>
      </c>
      <c r="B514" s="353" t="s">
        <v>265</v>
      </c>
      <c r="C514" s="229"/>
      <c r="D514" s="243"/>
      <c r="E514" s="318"/>
      <c r="F514" s="223"/>
      <c r="G514" s="223"/>
    </row>
    <row r="515" spans="1:7" s="350" customFormat="1" ht="63.75" x14ac:dyDescent="0.2">
      <c r="A515" s="321" t="s">
        <v>420</v>
      </c>
      <c r="B515" s="245" t="s">
        <v>698</v>
      </c>
      <c r="C515" s="235"/>
      <c r="D515" s="237"/>
      <c r="E515" s="333"/>
      <c r="F515" s="216"/>
      <c r="G515" s="216" t="str">
        <f t="shared" ref="G515:G522" si="36">+IF(D515="","",(D515*E515+D515*F515))</f>
        <v/>
      </c>
    </row>
    <row r="516" spans="1:7" s="350" customFormat="1" ht="63.75" x14ac:dyDescent="0.2">
      <c r="A516" s="321" t="s">
        <v>433</v>
      </c>
      <c r="B516" s="245" t="s">
        <v>751</v>
      </c>
      <c r="C516" s="235"/>
      <c r="D516" s="237"/>
      <c r="E516" s="333"/>
      <c r="F516" s="216"/>
      <c r="G516" s="216" t="str">
        <f t="shared" si="36"/>
        <v/>
      </c>
    </row>
    <row r="517" spans="1:7" s="350" customFormat="1" ht="25.5" x14ac:dyDescent="0.2">
      <c r="A517" s="321" t="s">
        <v>435</v>
      </c>
      <c r="B517" s="245" t="s">
        <v>752</v>
      </c>
      <c r="C517" s="235"/>
      <c r="D517" s="237"/>
      <c r="E517" s="333"/>
      <c r="F517" s="216"/>
      <c r="G517" s="216" t="str">
        <f t="shared" si="36"/>
        <v/>
      </c>
    </row>
    <row r="518" spans="1:7" s="350" customFormat="1" ht="12.75" x14ac:dyDescent="0.2">
      <c r="A518" s="321"/>
      <c r="B518" s="245"/>
      <c r="C518" s="235"/>
      <c r="D518" s="237"/>
      <c r="E518" s="333"/>
      <c r="F518" s="216"/>
      <c r="G518" s="216"/>
    </row>
    <row r="519" spans="1:7" s="350" customFormat="1" ht="12.75" x14ac:dyDescent="0.2">
      <c r="A519" s="314" t="s">
        <v>753</v>
      </c>
      <c r="B519" s="218" t="s">
        <v>749</v>
      </c>
      <c r="C519" s="235"/>
      <c r="D519" s="237"/>
      <c r="E519" s="333"/>
      <c r="F519" s="216"/>
      <c r="G519" s="216" t="str">
        <f t="shared" si="36"/>
        <v/>
      </c>
    </row>
    <row r="520" spans="1:7" s="350" customFormat="1" ht="12.75" x14ac:dyDescent="0.2">
      <c r="A520" s="314"/>
      <c r="B520" s="353" t="s">
        <v>754</v>
      </c>
      <c r="C520" s="235"/>
      <c r="D520" s="237"/>
      <c r="E520" s="333"/>
      <c r="F520" s="216"/>
      <c r="G520" s="216" t="str">
        <f t="shared" si="36"/>
        <v/>
      </c>
    </row>
    <row r="521" spans="1:7" s="350" customFormat="1" x14ac:dyDescent="0.2">
      <c r="A521" s="321"/>
      <c r="B521" s="245" t="s">
        <v>755</v>
      </c>
      <c r="C521" s="235" t="s">
        <v>756</v>
      </c>
      <c r="D521" s="237">
        <v>141</v>
      </c>
      <c r="E521" s="333"/>
      <c r="F521" s="216"/>
      <c r="G521" s="216">
        <f t="shared" si="36"/>
        <v>0</v>
      </c>
    </row>
    <row r="522" spans="1:7" s="350" customFormat="1" ht="12.75" x14ac:dyDescent="0.2">
      <c r="A522" s="321"/>
      <c r="B522" s="245"/>
      <c r="C522" s="229"/>
      <c r="D522" s="243"/>
      <c r="E522" s="318"/>
      <c r="F522" s="223"/>
      <c r="G522" s="223" t="str">
        <f t="shared" si="36"/>
        <v/>
      </c>
    </row>
    <row r="523" spans="1:7" s="350" customFormat="1" x14ac:dyDescent="0.25">
      <c r="A523" s="249" t="s">
        <v>757</v>
      </c>
      <c r="B523" s="377"/>
      <c r="C523" s="377"/>
      <c r="D523" s="377"/>
      <c r="E523" s="377"/>
      <c r="F523" s="378"/>
      <c r="G523" s="378">
        <f>+G513+G493+G484+G464+G474+G436+G408+G397</f>
        <v>0</v>
      </c>
    </row>
    <row r="524" spans="1:7" ht="15.75" thickBot="1" x14ac:dyDescent="0.3">
      <c r="A524" s="200">
        <v>15</v>
      </c>
      <c r="B524" s="419" t="s">
        <v>776</v>
      </c>
      <c r="C524" s="420"/>
      <c r="D524" s="420"/>
      <c r="E524" s="420"/>
      <c r="F524" s="201"/>
      <c r="G524" s="201">
        <f>+SUM(G526:G537)</f>
        <v>0</v>
      </c>
    </row>
    <row r="525" spans="1:7" ht="15.75" thickTop="1" x14ac:dyDescent="0.25">
      <c r="A525" s="298"/>
      <c r="B525" s="299"/>
      <c r="C525" s="288"/>
      <c r="D525" s="300"/>
      <c r="E525" s="287"/>
      <c r="F525" s="301"/>
      <c r="G525" s="301"/>
    </row>
    <row r="526" spans="1:7" x14ac:dyDescent="0.25">
      <c r="A526" s="247">
        <v>1</v>
      </c>
      <c r="B526" s="218" t="s">
        <v>758</v>
      </c>
      <c r="C526" s="302"/>
      <c r="D526" s="303"/>
      <c r="E526" s="264"/>
      <c r="F526" s="216" t="str">
        <f t="shared" ref="F526:F537" si="37">IF(E526="","",D526*E526)</f>
        <v/>
      </c>
      <c r="G526" s="216" t="str">
        <f t="shared" ref="G526:G538" si="38">+IF(D526="","",(D526*E526+D526*F526))</f>
        <v/>
      </c>
    </row>
    <row r="527" spans="1:7" x14ac:dyDescent="0.25">
      <c r="A527" s="247"/>
      <c r="B527" s="218"/>
      <c r="C527" s="302"/>
      <c r="D527" s="303"/>
      <c r="E527" s="264"/>
      <c r="F527" s="216" t="str">
        <f t="shared" si="37"/>
        <v/>
      </c>
      <c r="G527" s="216" t="str">
        <f t="shared" si="38"/>
        <v/>
      </c>
    </row>
    <row r="528" spans="1:7" x14ac:dyDescent="0.25">
      <c r="A528" s="247"/>
      <c r="B528" s="218"/>
      <c r="C528" s="302"/>
      <c r="D528" s="303"/>
      <c r="E528" s="264"/>
      <c r="F528" s="216" t="str">
        <f t="shared" si="37"/>
        <v/>
      </c>
      <c r="G528" s="216" t="str">
        <f t="shared" si="38"/>
        <v/>
      </c>
    </row>
    <row r="529" spans="1:7" x14ac:dyDescent="0.25">
      <c r="A529" s="247"/>
      <c r="B529" s="218"/>
      <c r="C529" s="302"/>
      <c r="D529" s="303"/>
      <c r="E529" s="264"/>
      <c r="F529" s="216" t="str">
        <f t="shared" si="37"/>
        <v/>
      </c>
      <c r="G529" s="216" t="str">
        <f t="shared" si="38"/>
        <v/>
      </c>
    </row>
    <row r="530" spans="1:7" x14ac:dyDescent="0.25">
      <c r="A530" s="247"/>
      <c r="B530" s="218"/>
      <c r="C530" s="302"/>
      <c r="D530" s="303"/>
      <c r="E530" s="264"/>
      <c r="F530" s="216" t="str">
        <f t="shared" si="37"/>
        <v/>
      </c>
      <c r="G530" s="216" t="str">
        <f t="shared" si="38"/>
        <v/>
      </c>
    </row>
    <row r="531" spans="1:7" x14ac:dyDescent="0.25">
      <c r="A531" s="247"/>
      <c r="B531" s="218"/>
      <c r="C531" s="302"/>
      <c r="D531" s="303"/>
      <c r="E531" s="264"/>
      <c r="F531" s="216" t="str">
        <f t="shared" si="37"/>
        <v/>
      </c>
      <c r="G531" s="216" t="str">
        <f t="shared" si="38"/>
        <v/>
      </c>
    </row>
    <row r="532" spans="1:7" x14ac:dyDescent="0.25">
      <c r="A532" s="247"/>
      <c r="B532" s="218"/>
      <c r="C532" s="302"/>
      <c r="D532" s="303"/>
      <c r="E532" s="264"/>
      <c r="F532" s="216" t="str">
        <f t="shared" si="37"/>
        <v/>
      </c>
      <c r="G532" s="216" t="str">
        <f t="shared" si="38"/>
        <v/>
      </c>
    </row>
    <row r="533" spans="1:7" x14ac:dyDescent="0.25">
      <c r="A533" s="247"/>
      <c r="B533" s="218"/>
      <c r="C533" s="302"/>
      <c r="D533" s="303"/>
      <c r="E533" s="264"/>
      <c r="F533" s="216" t="str">
        <f t="shared" si="37"/>
        <v/>
      </c>
      <c r="G533" s="216" t="str">
        <f t="shared" si="38"/>
        <v/>
      </c>
    </row>
    <row r="534" spans="1:7" x14ac:dyDescent="0.25">
      <c r="A534" s="247"/>
      <c r="B534" s="218"/>
      <c r="C534" s="302"/>
      <c r="D534" s="303"/>
      <c r="E534" s="264"/>
      <c r="F534" s="216" t="str">
        <f t="shared" si="37"/>
        <v/>
      </c>
      <c r="G534" s="216" t="str">
        <f t="shared" si="38"/>
        <v/>
      </c>
    </row>
    <row r="535" spans="1:7" x14ac:dyDescent="0.25">
      <c r="A535" s="253"/>
      <c r="B535" s="245"/>
      <c r="C535" s="235"/>
      <c r="D535" s="283"/>
      <c r="E535" s="237"/>
      <c r="F535" s="216" t="str">
        <f t="shared" si="37"/>
        <v/>
      </c>
      <c r="G535" s="216" t="str">
        <f t="shared" si="38"/>
        <v/>
      </c>
    </row>
    <row r="536" spans="1:7" x14ac:dyDescent="0.25">
      <c r="A536" s="253"/>
      <c r="B536" s="245"/>
      <c r="C536" s="235"/>
      <c r="D536" s="283"/>
      <c r="E536" s="237"/>
      <c r="F536" s="216" t="str">
        <f t="shared" si="37"/>
        <v/>
      </c>
      <c r="G536" s="216" t="str">
        <f t="shared" si="38"/>
        <v/>
      </c>
    </row>
    <row r="537" spans="1:7" x14ac:dyDescent="0.25">
      <c r="A537" s="253"/>
      <c r="B537" s="245"/>
      <c r="C537" s="235"/>
      <c r="D537" s="283"/>
      <c r="E537" s="237"/>
      <c r="F537" s="216" t="str">
        <f t="shared" si="37"/>
        <v/>
      </c>
      <c r="G537" s="216" t="str">
        <f t="shared" si="38"/>
        <v/>
      </c>
    </row>
    <row r="538" spans="1:7" x14ac:dyDescent="0.25">
      <c r="A538" s="282"/>
      <c r="B538" s="217"/>
      <c r="C538" s="235"/>
      <c r="D538" s="215"/>
      <c r="E538" s="237"/>
      <c r="F538" s="216"/>
      <c r="G538" s="216" t="str">
        <f t="shared" si="38"/>
        <v/>
      </c>
    </row>
    <row r="539" spans="1:7" x14ac:dyDescent="0.25">
      <c r="A539" s="249" t="s">
        <v>759</v>
      </c>
      <c r="B539" s="250"/>
      <c r="C539" s="250"/>
      <c r="D539" s="250"/>
      <c r="E539" s="250"/>
      <c r="F539" s="251"/>
      <c r="G539" s="251">
        <f>G524</f>
        <v>0</v>
      </c>
    </row>
    <row r="540" spans="1:7" ht="15.75" thickBot="1" x14ac:dyDescent="0.3">
      <c r="A540" s="200">
        <v>16</v>
      </c>
      <c r="B540" s="419" t="s">
        <v>777</v>
      </c>
      <c r="C540" s="420"/>
      <c r="D540" s="420"/>
      <c r="E540" s="420"/>
      <c r="F540" s="201"/>
      <c r="G540" s="201">
        <f>+SUM(G542:G558)</f>
        <v>0</v>
      </c>
    </row>
    <row r="541" spans="1:7" ht="15.75" thickTop="1" x14ac:dyDescent="0.25">
      <c r="A541" s="298"/>
      <c r="B541" s="299"/>
      <c r="C541" s="288"/>
      <c r="D541" s="300"/>
      <c r="E541" s="287"/>
      <c r="F541" s="301"/>
      <c r="G541" s="301"/>
    </row>
    <row r="542" spans="1:7" x14ac:dyDescent="0.25">
      <c r="A542" s="247">
        <v>1</v>
      </c>
      <c r="B542" s="218" t="s">
        <v>760</v>
      </c>
      <c r="C542" s="302"/>
      <c r="D542" s="303"/>
      <c r="E542" s="264"/>
      <c r="F542" s="216" t="str">
        <f t="shared" ref="F542:F558" si="39">IF(E542="","",D542*E542)</f>
        <v/>
      </c>
      <c r="G542" s="216" t="str">
        <f t="shared" ref="G542:G558" si="40">+IF(D542="","",(D542*E542+D542*F542))</f>
        <v/>
      </c>
    </row>
    <row r="543" spans="1:7" x14ac:dyDescent="0.25">
      <c r="A543" s="247"/>
      <c r="B543" s="218"/>
      <c r="C543" s="302"/>
      <c r="D543" s="303"/>
      <c r="E543" s="264"/>
      <c r="F543" s="216" t="str">
        <f t="shared" si="39"/>
        <v/>
      </c>
      <c r="G543" s="216" t="str">
        <f t="shared" si="40"/>
        <v/>
      </c>
    </row>
    <row r="544" spans="1:7" x14ac:dyDescent="0.25">
      <c r="A544" s="247"/>
      <c r="B544" s="218"/>
      <c r="C544" s="302"/>
      <c r="D544" s="303"/>
      <c r="E544" s="264"/>
      <c r="F544" s="216" t="str">
        <f t="shared" si="39"/>
        <v/>
      </c>
      <c r="G544" s="216" t="str">
        <f t="shared" si="40"/>
        <v/>
      </c>
    </row>
    <row r="545" spans="1:7" x14ac:dyDescent="0.25">
      <c r="A545" s="247"/>
      <c r="B545" s="218"/>
      <c r="C545" s="302"/>
      <c r="D545" s="303"/>
      <c r="E545" s="264"/>
      <c r="F545" s="216" t="str">
        <f t="shared" si="39"/>
        <v/>
      </c>
      <c r="G545" s="216" t="str">
        <f t="shared" si="40"/>
        <v/>
      </c>
    </row>
    <row r="546" spans="1:7" x14ac:dyDescent="0.25">
      <c r="A546" s="247"/>
      <c r="B546" s="218"/>
      <c r="C546" s="302"/>
      <c r="D546" s="303"/>
      <c r="E546" s="264"/>
      <c r="F546" s="216" t="str">
        <f t="shared" si="39"/>
        <v/>
      </c>
      <c r="G546" s="216" t="str">
        <f t="shared" si="40"/>
        <v/>
      </c>
    </row>
    <row r="547" spans="1:7" x14ac:dyDescent="0.25">
      <c r="A547" s="247"/>
      <c r="B547" s="218"/>
      <c r="C547" s="302"/>
      <c r="D547" s="303"/>
      <c r="E547" s="264"/>
      <c r="F547" s="216" t="str">
        <f t="shared" si="39"/>
        <v/>
      </c>
      <c r="G547" s="216" t="str">
        <f t="shared" si="40"/>
        <v/>
      </c>
    </row>
    <row r="548" spans="1:7" x14ac:dyDescent="0.25">
      <c r="A548" s="247"/>
      <c r="B548" s="218"/>
      <c r="C548" s="302"/>
      <c r="D548" s="303"/>
      <c r="E548" s="264"/>
      <c r="F548" s="216" t="str">
        <f t="shared" si="39"/>
        <v/>
      </c>
      <c r="G548" s="216" t="str">
        <f t="shared" si="40"/>
        <v/>
      </c>
    </row>
    <row r="549" spans="1:7" x14ac:dyDescent="0.25">
      <c r="A549" s="247"/>
      <c r="B549" s="218"/>
      <c r="C549" s="302"/>
      <c r="D549" s="303"/>
      <c r="E549" s="264"/>
      <c r="F549" s="216" t="str">
        <f t="shared" si="39"/>
        <v/>
      </c>
      <c r="G549" s="216" t="str">
        <f t="shared" si="40"/>
        <v/>
      </c>
    </row>
    <row r="550" spans="1:7" x14ac:dyDescent="0.25">
      <c r="A550" s="247"/>
      <c r="B550" s="218"/>
      <c r="C550" s="302"/>
      <c r="D550" s="303"/>
      <c r="E550" s="264"/>
      <c r="F550" s="216" t="str">
        <f t="shared" si="39"/>
        <v/>
      </c>
      <c r="G550" s="216" t="str">
        <f t="shared" si="40"/>
        <v/>
      </c>
    </row>
    <row r="551" spans="1:7" x14ac:dyDescent="0.25">
      <c r="A551" s="247"/>
      <c r="B551" s="218"/>
      <c r="C551" s="302"/>
      <c r="D551" s="303"/>
      <c r="E551" s="264"/>
      <c r="F551" s="216" t="str">
        <f t="shared" si="39"/>
        <v/>
      </c>
      <c r="G551" s="216" t="str">
        <f t="shared" si="40"/>
        <v/>
      </c>
    </row>
    <row r="552" spans="1:7" x14ac:dyDescent="0.25">
      <c r="A552" s="253"/>
      <c r="B552" s="245"/>
      <c r="C552" s="235"/>
      <c r="D552" s="283"/>
      <c r="E552" s="237"/>
      <c r="F552" s="216" t="str">
        <f t="shared" si="39"/>
        <v/>
      </c>
      <c r="G552" s="216" t="str">
        <f t="shared" si="40"/>
        <v/>
      </c>
    </row>
    <row r="553" spans="1:7" x14ac:dyDescent="0.25">
      <c r="A553" s="253"/>
      <c r="B553" s="245"/>
      <c r="C553" s="235"/>
      <c r="D553" s="283"/>
      <c r="E553" s="237"/>
      <c r="F553" s="216" t="str">
        <f t="shared" si="39"/>
        <v/>
      </c>
      <c r="G553" s="216" t="str">
        <f t="shared" si="40"/>
        <v/>
      </c>
    </row>
    <row r="554" spans="1:7" x14ac:dyDescent="0.25">
      <c r="A554" s="304"/>
      <c r="B554" s="245"/>
      <c r="C554" s="235"/>
      <c r="D554" s="305"/>
      <c r="E554" s="237"/>
      <c r="F554" s="216" t="str">
        <f t="shared" si="39"/>
        <v/>
      </c>
      <c r="G554" s="216" t="str">
        <f t="shared" si="40"/>
        <v/>
      </c>
    </row>
    <row r="555" spans="1:7" x14ac:dyDescent="0.25">
      <c r="A555" s="247"/>
      <c r="B555" s="218"/>
      <c r="C555" s="302"/>
      <c r="D555" s="303"/>
      <c r="E555" s="264"/>
      <c r="F555" s="216" t="str">
        <f t="shared" si="39"/>
        <v/>
      </c>
      <c r="G555" s="216" t="str">
        <f t="shared" si="40"/>
        <v/>
      </c>
    </row>
    <row r="556" spans="1:7" x14ac:dyDescent="0.25">
      <c r="A556" s="253"/>
      <c r="B556" s="245"/>
      <c r="C556" s="235"/>
      <c r="D556" s="283"/>
      <c r="E556" s="237"/>
      <c r="F556" s="216" t="str">
        <f t="shared" si="39"/>
        <v/>
      </c>
      <c r="G556" s="216" t="str">
        <f t="shared" si="40"/>
        <v/>
      </c>
    </row>
    <row r="557" spans="1:7" x14ac:dyDescent="0.25">
      <c r="A557" s="253"/>
      <c r="B557" s="245"/>
      <c r="C557" s="235"/>
      <c r="D557" s="283"/>
      <c r="E557" s="237"/>
      <c r="F557" s="216" t="str">
        <f t="shared" si="39"/>
        <v/>
      </c>
      <c r="G557" s="216" t="str">
        <f t="shared" si="40"/>
        <v/>
      </c>
    </row>
    <row r="558" spans="1:7" x14ac:dyDescent="0.25">
      <c r="A558" s="253"/>
      <c r="B558" s="245"/>
      <c r="C558" s="235"/>
      <c r="D558" s="283"/>
      <c r="E558" s="237"/>
      <c r="F558" s="216" t="str">
        <f t="shared" si="39"/>
        <v/>
      </c>
      <c r="G558" s="216" t="str">
        <f t="shared" si="40"/>
        <v/>
      </c>
    </row>
    <row r="559" spans="1:7" x14ac:dyDescent="0.25">
      <c r="A559" s="282"/>
      <c r="B559" s="217"/>
      <c r="C559" s="235"/>
      <c r="D559" s="215"/>
      <c r="E559" s="237"/>
      <c r="F559" s="216"/>
      <c r="G559" s="216"/>
    </row>
    <row r="560" spans="1:7" x14ac:dyDescent="0.25">
      <c r="A560" s="249" t="s">
        <v>761</v>
      </c>
      <c r="B560" s="250"/>
      <c r="C560" s="250"/>
      <c r="D560" s="250"/>
      <c r="E560" s="250"/>
      <c r="F560" s="251"/>
      <c r="G560" s="251">
        <f>G540</f>
        <v>0</v>
      </c>
    </row>
  </sheetData>
  <mergeCells count="52">
    <mergeCell ref="B55:E55"/>
    <mergeCell ref="B8:E8"/>
    <mergeCell ref="B26:E26"/>
    <mergeCell ref="B29:E29"/>
    <mergeCell ref="B43:E43"/>
    <mergeCell ref="B44:E44"/>
    <mergeCell ref="B164:E164"/>
    <mergeCell ref="B77:E77"/>
    <mergeCell ref="B95:E95"/>
    <mergeCell ref="B116:E116"/>
    <mergeCell ref="B118:E118"/>
    <mergeCell ref="B126:E126"/>
    <mergeCell ref="B131:E131"/>
    <mergeCell ref="B137:E137"/>
    <mergeCell ref="B139:E139"/>
    <mergeCell ref="B145:E145"/>
    <mergeCell ref="B157:E157"/>
    <mergeCell ref="B159:E159"/>
    <mergeCell ref="B240:E240"/>
    <mergeCell ref="B175:E175"/>
    <mergeCell ref="B177:E177"/>
    <mergeCell ref="B182:E182"/>
    <mergeCell ref="B190:E190"/>
    <mergeCell ref="B192:E192"/>
    <mergeCell ref="B195:E195"/>
    <mergeCell ref="B203:E203"/>
    <mergeCell ref="B205:E205"/>
    <mergeCell ref="B210:E210"/>
    <mergeCell ref="B230:E230"/>
    <mergeCell ref="B232:E232"/>
    <mergeCell ref="B395:E395"/>
    <mergeCell ref="B272:E272"/>
    <mergeCell ref="B274:E274"/>
    <mergeCell ref="B281:E281"/>
    <mergeCell ref="B296:E296"/>
    <mergeCell ref="B298:E298"/>
    <mergeCell ref="B302:E302"/>
    <mergeCell ref="B308:E308"/>
    <mergeCell ref="B310:E310"/>
    <mergeCell ref="B327:E327"/>
    <mergeCell ref="B374:E374"/>
    <mergeCell ref="B384:E384"/>
    <mergeCell ref="B493:E493"/>
    <mergeCell ref="B513:E513"/>
    <mergeCell ref="B524:E524"/>
    <mergeCell ref="B540:E540"/>
    <mergeCell ref="B397:E397"/>
    <mergeCell ref="B408:E408"/>
    <mergeCell ref="B436:E436"/>
    <mergeCell ref="B464:E464"/>
    <mergeCell ref="B474:E474"/>
    <mergeCell ref="B484:E48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2020-09-23T12:30:25Z</cp:lastPrinted>
  <dcterms:created xsi:type="dcterms:W3CDTF">2020-08-23T11:17:24Z</dcterms:created>
  <dcterms:modified xsi:type="dcterms:W3CDTF">2020-11-08T11:52:48Z</dcterms:modified>
</cp:coreProperties>
</file>