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X:\WS Projects\Common\3) 10 Islands Water Supply\Procurement\Kudahuvadhoo, Giraidhoo and Vilingili\Response to Queries\"/>
    </mc:Choice>
  </mc:AlternateContent>
  <bookViews>
    <workbookView xWindow="0" yWindow="0" windowWidth="28800" windowHeight="13125" tabRatio="828" activeTab="5"/>
  </bookViews>
  <sheets>
    <sheet name="SUM" sheetId="1" r:id="rId1"/>
    <sheet name="Gen" sheetId="37" r:id="rId2"/>
    <sheet name="Network" sheetId="4" r:id="rId3"/>
    <sheet name="RO Building" sheetId="15" r:id="rId4"/>
    <sheet name="Admin Building" sheetId="16" r:id="rId5"/>
    <sheet name="Supply &amp; Fix" sheetId="35" r:id="rId6"/>
    <sheet name="RTP Tank  " sheetId="38" r:id="rId7"/>
    <sheet name="Pum House " sheetId="39" r:id="rId8"/>
    <sheet name="Rain W" sheetId="36" r:id="rId9"/>
  </sheets>
  <definedNames>
    <definedName name="Con_Value" localSheetId="4">#REF!</definedName>
    <definedName name="Con_Value" localSheetId="2">#REF!</definedName>
    <definedName name="Con_Value" localSheetId="3">#REF!</definedName>
    <definedName name="Con_Value" localSheetId="6">#REF!</definedName>
    <definedName name="Con_Value" localSheetId="5">#REF!</definedName>
    <definedName name="Con_Value">#REF!</definedName>
    <definedName name="Duration" localSheetId="4">#REF!</definedName>
    <definedName name="Duration" localSheetId="2">#REF!</definedName>
    <definedName name="Duration" localSheetId="3">#REF!</definedName>
    <definedName name="Duration" localSheetId="6">#REF!</definedName>
    <definedName name="Duration" localSheetId="5">#REF!</definedName>
    <definedName name="Duration">#REF!</definedName>
    <definedName name="_xlnm.Print_Area" localSheetId="4">'Admin Building'!$B$1:$G$110</definedName>
    <definedName name="_xlnm.Print_Area" localSheetId="2">Network!$B$1:$G$135</definedName>
    <definedName name="_xlnm.Print_Area" localSheetId="3">'RO Building'!$B$1:$G$105</definedName>
    <definedName name="_xlnm.Print_Area" localSheetId="6">'RTP Tank  '!$B$1:$G$45</definedName>
    <definedName name="_xlnm.Print_Area" localSheetId="0">SUM!$A$1:$C$19</definedName>
    <definedName name="_xlnm.Print_Area" localSheetId="5">'Supply &amp; Fix'!$B$1:$G$14</definedName>
    <definedName name="_xlnm.Print_Titles" localSheetId="4">'Admin Building'!$1:$4</definedName>
    <definedName name="_xlnm.Print_Titles" localSheetId="2">Network!$1:$3</definedName>
    <definedName name="_xlnm.Print_Titles" localSheetId="3">'RO Building'!$1:$4</definedName>
    <definedName name="_xlnm.Print_Titles" localSheetId="6">'RTP Tank  '!$1:$4</definedName>
    <definedName name="_xlnm.Print_Titles" localSheetId="5">'Supply &amp; Fix'!$1:$4</definedName>
  </definedNames>
  <calcPr calcId="152511"/>
</workbook>
</file>

<file path=xl/calcChain.xml><?xml version="1.0" encoding="utf-8"?>
<calcChain xmlns="http://schemas.openxmlformats.org/spreadsheetml/2006/main">
  <c r="A7" i="16" l="1"/>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B96"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7" i="4"/>
  <c r="A78" i="4"/>
  <c r="A79" i="4"/>
  <c r="A80" i="4"/>
  <c r="A81"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3" i="4"/>
  <c r="A124" i="4"/>
  <c r="A125" i="4"/>
  <c r="A126" i="4"/>
  <c r="A127" i="4"/>
  <c r="A128" i="4"/>
  <c r="A129" i="4"/>
  <c r="A130" i="4"/>
  <c r="A131" i="4"/>
  <c r="A132" i="4"/>
  <c r="A133" i="4"/>
  <c r="A135" i="4"/>
  <c r="A136" i="4"/>
  <c r="F298" i="39" l="1"/>
  <c r="F233" i="39"/>
  <c r="F161" i="39"/>
  <c r="F160" i="39"/>
  <c r="F159" i="39"/>
  <c r="F158" i="39"/>
  <c r="F157" i="39"/>
  <c r="C155" i="39"/>
  <c r="F154" i="39"/>
  <c r="F153" i="39"/>
  <c r="C150" i="39"/>
  <c r="F149" i="39"/>
  <c r="F148" i="39"/>
  <c r="F147" i="39"/>
  <c r="C146" i="39"/>
  <c r="C145" i="39"/>
  <c r="F144" i="39"/>
  <c r="F143" i="39"/>
  <c r="F142" i="39"/>
  <c r="F141" i="39"/>
  <c r="F140" i="39"/>
  <c r="C138" i="39"/>
  <c r="C135" i="39"/>
  <c r="F135" i="39" s="1"/>
  <c r="F134" i="39"/>
  <c r="C132" i="39"/>
  <c r="F132" i="39" s="1"/>
  <c r="F131" i="39"/>
  <c r="F130" i="39"/>
  <c r="F129" i="39"/>
  <c r="F128" i="39"/>
  <c r="C127" i="39"/>
  <c r="F127" i="39" s="1"/>
  <c r="F126" i="39"/>
  <c r="F125" i="39"/>
  <c r="C124" i="39"/>
  <c r="F124" i="39" s="1"/>
  <c r="F123" i="39"/>
  <c r="F122" i="39"/>
  <c r="C121" i="39"/>
  <c r="F121" i="39" s="1"/>
  <c r="F120" i="39"/>
  <c r="F119" i="39"/>
  <c r="F118" i="39"/>
  <c r="F117" i="39"/>
  <c r="F116" i="39"/>
  <c r="F115" i="39"/>
  <c r="F114" i="39"/>
  <c r="F113" i="39"/>
  <c r="F112" i="39"/>
  <c r="F111" i="39"/>
  <c r="F94" i="39"/>
  <c r="F85" i="39"/>
  <c r="F84" i="39"/>
  <c r="F83" i="39"/>
  <c r="F82" i="39"/>
  <c r="F81" i="39"/>
  <c r="F80" i="39"/>
  <c r="F79" i="39"/>
  <c r="F78" i="39"/>
  <c r="F77" i="39"/>
  <c r="F76" i="39"/>
  <c r="F75" i="39"/>
  <c r="F74" i="39"/>
  <c r="F73" i="39"/>
  <c r="F72" i="39"/>
  <c r="F71" i="39"/>
  <c r="F41" i="39"/>
  <c r="F40" i="39"/>
  <c r="F39" i="39"/>
  <c r="F38" i="39"/>
  <c r="F37" i="39"/>
  <c r="F36" i="39"/>
  <c r="F35" i="39"/>
  <c r="F34" i="39"/>
  <c r="F33" i="39"/>
  <c r="F32" i="39"/>
  <c r="F31" i="39"/>
  <c r="F30" i="39"/>
  <c r="F29" i="39"/>
  <c r="F28" i="39"/>
  <c r="F27" i="39"/>
  <c r="F26" i="39"/>
  <c r="F25" i="39"/>
  <c r="F24" i="39"/>
  <c r="G47" i="38"/>
  <c r="G46" i="38"/>
  <c r="G41" i="38"/>
  <c r="G39" i="38"/>
  <c r="G35" i="38"/>
  <c r="G34" i="38"/>
  <c r="G31" i="38"/>
  <c r="G30" i="38"/>
  <c r="G29" i="38"/>
  <c r="G24" i="38"/>
  <c r="G20" i="38"/>
  <c r="G12" i="38"/>
  <c r="G10" i="38"/>
  <c r="G9" i="38"/>
  <c r="F103" i="39" l="1"/>
  <c r="F171" i="39"/>
  <c r="F61" i="39"/>
  <c r="F14" i="37"/>
  <c r="F15" i="37" s="1"/>
  <c r="F13" i="37"/>
  <c r="I12" i="37"/>
  <c r="F12" i="37"/>
  <c r="F11" i="37"/>
  <c r="F10" i="37"/>
  <c r="F9" i="37"/>
  <c r="F8" i="37"/>
  <c r="F298" i="36"/>
  <c r="F233" i="36"/>
  <c r="F166" i="36"/>
  <c r="F165" i="36"/>
  <c r="F164" i="36"/>
  <c r="F163" i="36"/>
  <c r="F162" i="36"/>
  <c r="F161" i="36"/>
  <c r="F160" i="36"/>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F126" i="36"/>
  <c r="F125" i="36"/>
  <c r="F124" i="36"/>
  <c r="F123" i="36"/>
  <c r="F122" i="36"/>
  <c r="F121" i="36"/>
  <c r="F120" i="36"/>
  <c r="F119" i="36"/>
  <c r="F118" i="36"/>
  <c r="F117" i="36"/>
  <c r="F116" i="36"/>
  <c r="F115" i="36"/>
  <c r="F114" i="36"/>
  <c r="F113" i="36"/>
  <c r="F112" i="36"/>
  <c r="F111" i="36"/>
  <c r="F83" i="36"/>
  <c r="F80" i="36"/>
  <c r="F75" i="36"/>
  <c r="F71" i="36"/>
  <c r="F35" i="36"/>
  <c r="F34" i="36"/>
  <c r="F33" i="36"/>
  <c r="F32" i="36"/>
  <c r="F31" i="36"/>
  <c r="F30" i="36"/>
  <c r="F29" i="36"/>
  <c r="F28" i="36"/>
  <c r="F27" i="36"/>
  <c r="F26" i="36"/>
  <c r="F25" i="36"/>
  <c r="F24" i="36"/>
  <c r="F61" i="36" l="1"/>
  <c r="G61" i="36" s="1"/>
  <c r="F103" i="36"/>
  <c r="G103" i="36" s="1"/>
  <c r="F171" i="36"/>
  <c r="G171" i="36" s="1"/>
  <c r="H24" i="16"/>
  <c r="I28" i="15"/>
  <c r="G59" i="4" l="1"/>
  <c r="G54" i="4"/>
  <c r="B124" i="4" l="1"/>
  <c r="G119" i="4"/>
  <c r="B91" i="4"/>
  <c r="G74" i="4"/>
  <c r="G64" i="4"/>
  <c r="G26" i="4"/>
  <c r="G20" i="4"/>
  <c r="G52" i="4"/>
  <c r="G43" i="4"/>
  <c r="G42" i="4"/>
  <c r="B41" i="4"/>
  <c r="B18" i="16"/>
  <c r="B19" i="16"/>
  <c r="B20" i="16"/>
  <c r="B21" i="16"/>
  <c r="B25" i="16"/>
  <c r="B27" i="16"/>
  <c r="B28" i="16"/>
  <c r="B29" i="16"/>
  <c r="B30" i="16"/>
  <c r="B31" i="16"/>
  <c r="B33" i="16"/>
  <c r="B34" i="16"/>
  <c r="B35" i="16"/>
  <c r="B37" i="16"/>
  <c r="B40" i="16"/>
  <c r="B42" i="16"/>
  <c r="B45" i="16"/>
  <c r="B47" i="16"/>
  <c r="B48" i="16"/>
  <c r="B49" i="16"/>
  <c r="B54" i="16"/>
  <c r="B61" i="16"/>
  <c r="B62" i="16"/>
  <c r="B65" i="16"/>
  <c r="B68" i="16"/>
  <c r="B69" i="16"/>
  <c r="B71" i="16"/>
  <c r="B72" i="16"/>
  <c r="B74" i="16"/>
  <c r="B78" i="16"/>
  <c r="B84" i="16"/>
  <c r="B85" i="16"/>
  <c r="B92" i="16"/>
  <c r="B101" i="16"/>
  <c r="B102" i="16"/>
  <c r="B103" i="16"/>
  <c r="G53" i="4" l="1"/>
  <c r="G95" i="4" l="1"/>
  <c r="G81" i="4"/>
  <c r="G24" i="16" l="1"/>
  <c r="G23" i="16"/>
  <c r="G45" i="15" l="1"/>
  <c r="G73" i="4" l="1"/>
  <c r="G63" i="4"/>
  <c r="G58" i="4"/>
  <c r="G24" i="4"/>
  <c r="G23" i="4"/>
  <c r="G22" i="4"/>
  <c r="B21" i="4"/>
  <c r="G19" i="4"/>
  <c r="G18" i="4"/>
  <c r="G17" i="4"/>
  <c r="G16" i="4"/>
  <c r="B15" i="4"/>
  <c r="B14" i="4"/>
  <c r="B13" i="4"/>
  <c r="B12" i="4"/>
  <c r="B11" i="4"/>
  <c r="B10" i="4"/>
  <c r="G40" i="4"/>
  <c r="G39" i="4"/>
  <c r="B38" i="4"/>
  <c r="B78" i="4" l="1"/>
  <c r="B27" i="4" l="1"/>
  <c r="B28" i="4"/>
  <c r="B29" i="4"/>
  <c r="B30" i="4"/>
  <c r="B31" i="4"/>
  <c r="B32" i="4"/>
  <c r="B35" i="4"/>
  <c r="B44" i="4"/>
  <c r="B45" i="4"/>
  <c r="B46" i="4"/>
  <c r="B47" i="4"/>
  <c r="B48" i="4"/>
  <c r="B57" i="4"/>
  <c r="B62" i="4"/>
  <c r="B65" i="4"/>
  <c r="B66" i="4"/>
  <c r="B67" i="4"/>
  <c r="B68" i="4"/>
  <c r="B69" i="4"/>
  <c r="B70" i="4"/>
  <c r="B79" i="4"/>
  <c r="B84" i="4"/>
  <c r="B85" i="4"/>
  <c r="B86" i="4"/>
  <c r="B87" i="4"/>
  <c r="B88" i="4"/>
  <c r="B89" i="4"/>
  <c r="B93" i="4"/>
  <c r="B98" i="4"/>
  <c r="B99" i="4"/>
  <c r="B100" i="4"/>
  <c r="B101" i="4"/>
  <c r="B102" i="4"/>
  <c r="B103" i="4"/>
  <c r="B104" i="4"/>
  <c r="B105" i="4"/>
  <c r="B106" i="4"/>
  <c r="B107" i="4"/>
  <c r="B108" i="4"/>
  <c r="B111" i="4"/>
  <c r="G83" i="16" l="1"/>
  <c r="G82" i="16"/>
  <c r="G79" i="16"/>
  <c r="G76" i="16"/>
  <c r="G75" i="16"/>
  <c r="G73" i="16"/>
  <c r="G70" i="16"/>
  <c r="G67" i="16"/>
  <c r="G66" i="16"/>
  <c r="G64" i="16"/>
  <c r="G63" i="16"/>
  <c r="G60" i="16"/>
  <c r="G59" i="16"/>
  <c r="G58" i="16"/>
  <c r="G57" i="16"/>
  <c r="G56" i="16"/>
  <c r="G55" i="16"/>
  <c r="G54" i="16"/>
  <c r="G53" i="16"/>
  <c r="G52" i="16"/>
  <c r="G51" i="16"/>
  <c r="G50" i="16"/>
  <c r="G46" i="16"/>
  <c r="G44" i="16"/>
  <c r="G43" i="16"/>
  <c r="G41" i="16"/>
  <c r="G39" i="16"/>
  <c r="G38" i="16"/>
  <c r="G36" i="16"/>
  <c r="G32" i="16"/>
  <c r="G27" i="16"/>
  <c r="G22" i="16"/>
  <c r="G17" i="16"/>
  <c r="G16" i="16"/>
  <c r="G14" i="16"/>
  <c r="G13" i="16"/>
  <c r="G12" i="16"/>
  <c r="G10" i="16"/>
  <c r="G8" i="16"/>
  <c r="G7" i="16"/>
  <c r="G107" i="15"/>
  <c r="G106" i="15"/>
  <c r="G95" i="15"/>
  <c r="G94" i="15"/>
  <c r="G93" i="15"/>
  <c r="G89" i="15"/>
  <c r="G88" i="15"/>
  <c r="G86" i="15"/>
  <c r="G85" i="15"/>
  <c r="G83" i="15"/>
  <c r="G81" i="15"/>
  <c r="G80" i="15"/>
  <c r="G75" i="15"/>
  <c r="G74" i="15"/>
  <c r="G73" i="15"/>
  <c r="G68" i="15"/>
  <c r="G67" i="15"/>
  <c r="G66" i="15"/>
  <c r="G60" i="15"/>
  <c r="G56" i="15"/>
  <c r="G55" i="15"/>
  <c r="G53" i="15"/>
  <c r="G49" i="15"/>
  <c r="G48" i="15"/>
  <c r="G47" i="15"/>
  <c r="G46" i="15"/>
  <c r="G44" i="15"/>
  <c r="G41" i="15"/>
  <c r="G40" i="15"/>
  <c r="G36" i="15"/>
  <c r="G35" i="15"/>
  <c r="G34" i="15"/>
  <c r="G33" i="15"/>
  <c r="G32" i="15"/>
  <c r="G31" i="15"/>
  <c r="G30" i="15"/>
  <c r="G29" i="15"/>
  <c r="G26" i="15"/>
  <c r="G20" i="15"/>
  <c r="G19" i="15"/>
  <c r="G18" i="15"/>
  <c r="G16" i="15"/>
  <c r="G15" i="15"/>
  <c r="G13" i="15"/>
  <c r="G12" i="15"/>
  <c r="G10" i="15"/>
  <c r="G8" i="15"/>
  <c r="G33" i="4" l="1"/>
  <c r="G34" i="4"/>
  <c r="G36" i="4"/>
  <c r="G37" i="4"/>
  <c r="G49" i="4"/>
  <c r="G51" i="4"/>
  <c r="G71" i="4"/>
  <c r="G72" i="4"/>
  <c r="G80" i="4"/>
  <c r="G90" i="4"/>
  <c r="G94" i="4"/>
  <c r="G97" i="4"/>
  <c r="G109" i="4"/>
  <c r="G110" i="4"/>
  <c r="G112" i="4"/>
  <c r="G113" i="4"/>
  <c r="G114" i="4"/>
  <c r="G116" i="4"/>
  <c r="G117" i="4"/>
  <c r="G118" i="4"/>
  <c r="G120" i="4"/>
  <c r="G121" i="4"/>
  <c r="G135" i="4" l="1"/>
  <c r="C19" i="1" l="1"/>
</calcChain>
</file>

<file path=xl/sharedStrings.xml><?xml version="1.0" encoding="utf-8"?>
<sst xmlns="http://schemas.openxmlformats.org/spreadsheetml/2006/main" count="1044" uniqueCount="496">
  <si>
    <t>01</t>
  </si>
  <si>
    <t>Rupees    Cts.</t>
  </si>
  <si>
    <t>Amount</t>
  </si>
  <si>
    <t>Description</t>
  </si>
  <si>
    <t>No.</t>
  </si>
  <si>
    <t>GRAND SUMMARY</t>
  </si>
  <si>
    <t>TOTAL CARRIED TO GRAND SUMMARY</t>
  </si>
  <si>
    <t>nr</t>
  </si>
  <si>
    <t>Rate</t>
  </si>
  <si>
    <t>Qty</t>
  </si>
  <si>
    <t>Unit</t>
  </si>
  <si>
    <t>m</t>
  </si>
  <si>
    <t/>
  </si>
  <si>
    <t>Concrete grade 20 block support for Tee for Washout valve</t>
  </si>
  <si>
    <t>STOOLS AND THRUST BLOCKS</t>
  </si>
  <si>
    <t xml:space="preserve">Extras to excavation in trenches and chambers, excavation of rock - Non explosive blasting </t>
  </si>
  <si>
    <t xml:space="preserve">Extras to excavation in trenches and chambers and concrete pipe supports excavation of rock - Explosive blasting </t>
  </si>
  <si>
    <t>Note:-
Rates for precast pipe supports not in trenches at lagoon crossing shall cover the cost of supply and fabricating of reinforcements, additional widths and depths to suit the site conditions, transporting to the relevant position, storing at site, lifting and driving for support blocks, excavating, backfilling, upholding the sides of excavations and dewatering where necessary</t>
  </si>
  <si>
    <t>Note:-
Rates of Stools and Thrust Blocks deemed to include for additional costs under submerged conditions</t>
  </si>
  <si>
    <t>Note:-
Backfilling to trenches are not paid unless the depth of the filling is up to the required depth of the relevant backfilling strata as shown in the drawings</t>
  </si>
  <si>
    <t>Note:-
Backfilling to trenches are measured along the centerline of the Pipe bore</t>
  </si>
  <si>
    <t xml:space="preserve">Note:-
Depth of the rock excavation is considered to the invert of the pipe bore only </t>
  </si>
  <si>
    <t>Note:-
Excavation of soft rock, artificial hard material, rock within the profile of other material are not considered as excavation of rock</t>
  </si>
  <si>
    <t>Note:-
Excavations and backfilling to excavations  are measured to the net theoretical volume required, no additional payment is allowed for volume over excavated, providing working spaces and bulking conditions of the backfilling materials</t>
  </si>
  <si>
    <t>Note:-
Rate of backfilling shall comprise the cost of filling material, transporting, storing at or adjacent to the site, compaction as per the drawings and specifications and filling to additional excavations over the theoretical volume specified</t>
  </si>
  <si>
    <t>Note:-
Rate of excavations to be included for safety measures, excavation, preparing of surfaces, disposal of excavated material, upholding sides of excavation and dewatering.</t>
  </si>
  <si>
    <t>PIPE WORK – SUPPORTS AND PROTECTION, ANCILLARIES TO LAYING AND EXCAVATION</t>
  </si>
  <si>
    <t>CESMM3 CLASS L</t>
  </si>
  <si>
    <t>Marker Posts</t>
  </si>
  <si>
    <t>Note:-
Depth of the chamber is measured from top of the chamber cover to top of the base slab</t>
  </si>
  <si>
    <t>Note:-
Rate to be included for excavation, preparation of surfaces, disposal of excavated materials, upholding sides of excavation, backfilling, compacted granular filling, reinstatement to damaged carriageways and road shoulders, 300 x 300 x 200mm porous material fill, concrete, reinforcement, formwork, forming holes, joints and finishes, dewatering, MS Steps, fixing manhole cover including frame, chamber cover, dismantling joint or flange adaptors if required and other related items as indicated in the drawings and specification</t>
  </si>
  <si>
    <t>CONSTRUCTION OF VALVE CHAMBERS AND PIPE WORK ANCILLARIES</t>
  </si>
  <si>
    <t>PIPE WORK ANCILLARIES</t>
  </si>
  <si>
    <t xml:space="preserve">CESMM3 CLASS K </t>
  </si>
  <si>
    <t>VALVES</t>
  </si>
  <si>
    <t>160 x 160 mm</t>
  </si>
  <si>
    <t>FITTINGS FOR PIPE WORK</t>
  </si>
  <si>
    <t>Note:-
Rates for Valves shall also include supplying cost of Nuts and Bolts, Washers, mastic protection for exposed bolts and stem, isolating cocks and operating keys and such other accessories as per the specifications</t>
  </si>
  <si>
    <t>Note:-
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</si>
  <si>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90 deg. Bend</t>
  </si>
  <si>
    <t>45 deg. bend</t>
  </si>
  <si>
    <t>FIXING OF FITTINGS</t>
  </si>
  <si>
    <t>PIPE WORK – FITTINGS AND VALVES</t>
  </si>
  <si>
    <t>CESMM3 CLASS J</t>
  </si>
  <si>
    <t>110 mm dia. pipes</t>
  </si>
  <si>
    <t>90 mm dia. pipes</t>
  </si>
  <si>
    <t xml:space="preserve">Note:-
Pipes not in Trenches shall cover the whole of the works other than the works stated in Class L. Rates shall comprise delivering, placing in position, fixing to the supports with Pipe brackets as per the Drawings and Specifications of the Pipes, excavation, filling with imported soil, dewatering, upholding sides of excavation where necessity prevails as per the site condition </t>
  </si>
  <si>
    <t>PIPE WORK – PIPES</t>
  </si>
  <si>
    <t>CESMM3 CLASS I</t>
  </si>
  <si>
    <t>t</t>
  </si>
  <si>
    <t>Note:-
Rates shall incorporate the cost of loading and unloading, storing as per the specification, labeling with indelible ink, handling and shifting the layers, positions and places of the storage as directed by the Engineer, transporting material to the site, facilitating the Engineer for material inspection at stores, producing documents of shipment and clearances</t>
  </si>
  <si>
    <t>Note:-
Rates shall comprise the cost of arranging and providing all required facilities for preshipment inspection as per the special provisions and or specifications, complying with all relevant conditions applicable for inspecting manufacturing process, agency fees, producing necessary documents relevant for the shipment, cost of all insurances, cost of opening LOC, safety precautions during shipment and inland transportation, paying all taxes, duties, cost of demarages and such other costs of clearances as necessary</t>
  </si>
  <si>
    <t xml:space="preserve">Note:-
Rates shall cover the entire cost of executing the Works as per the drawings and specifications stipulated under the Contract. No further cost is allowed for any items of works which are depicted in the drawings and specifications but no separate item is given in the BOQ   </t>
  </si>
  <si>
    <t>Note:-
Rates shall have to be provided to cater all associated cost of procuring and supplying materials from the list of accepted manufacturers provided in the contract data and or specification, who shall be later subjected to the Employer's approval</t>
  </si>
  <si>
    <t>Note:-
All pipes and fittings shall be supplied with joint rings, lubricant, gaskets, nuts &amp; bolts, washers, mastic material incl. primer, profiling compound, mastic paint (inner), protection tape (outer wrap) and all other associated material as stated in the drawings and specifications and required for complete installation</t>
  </si>
  <si>
    <t>Item No</t>
  </si>
  <si>
    <t xml:space="preserve">90 x 90 mm </t>
  </si>
  <si>
    <t>SECTION - D</t>
  </si>
  <si>
    <t>EXCAVATION AND EARTHWORK</t>
  </si>
  <si>
    <t>Clearing</t>
  </si>
  <si>
    <t>Clear site of all vegetation to an extent of 3.0m away from outer walls.</t>
  </si>
  <si>
    <r>
      <t>m</t>
    </r>
    <r>
      <rPr>
        <vertAlign val="superscript"/>
        <sz val="10"/>
        <rFont val="Times New Roman"/>
        <family val="1"/>
      </rPr>
      <t>2</t>
    </r>
  </si>
  <si>
    <t>Excavation and Earth Work</t>
  </si>
  <si>
    <t>Excavating top soil for preservation an average depth 150 mm.</t>
  </si>
  <si>
    <t>Rate to be included for levelling, compacting and dewatering where necessary.</t>
  </si>
  <si>
    <t>Excavating pits for column in any material other than rock, with depth not exceeding 1.00m from  ground level.</t>
  </si>
  <si>
    <r>
      <t>m</t>
    </r>
    <r>
      <rPr>
        <vertAlign val="superscript"/>
        <sz val="10"/>
        <rFont val="Times New Roman"/>
        <family val="1"/>
      </rPr>
      <t>3</t>
    </r>
  </si>
  <si>
    <t>Disposal</t>
  </si>
  <si>
    <t>Disposal of excavated material away from site as directed by the Engineer.</t>
  </si>
  <si>
    <t>Disposal of rock away from site as directed by the Engineer.</t>
  </si>
  <si>
    <r>
      <rPr>
        <b/>
        <u/>
        <sz val="10"/>
        <rFont val="Times New Roman"/>
        <family val="1"/>
      </rPr>
      <t>Filling</t>
    </r>
    <r>
      <rPr>
        <sz val="10"/>
        <rFont val="Times New Roman"/>
        <family val="1"/>
      </rPr>
      <t xml:space="preserve"> </t>
    </r>
  </si>
  <si>
    <t xml:space="preserve">Backfilling to column pits with selected excavated material up to a maximum thickness of 450mm compacted well rammed in layers of 150mm thick. </t>
  </si>
  <si>
    <t xml:space="preserve">Filling under floors with selected excavated material up to a maximum thickness of 450mm, watered, compacted and well rammed in layers of 150mm thick. </t>
  </si>
  <si>
    <t xml:space="preserve">Filling under floors with imported material up to a maximum thickness of 450mm, watered, compacted and well rammed in layers of 150mm thick. </t>
  </si>
  <si>
    <t>SECTION - F</t>
  </si>
  <si>
    <t>CONCRETE WORKS</t>
  </si>
  <si>
    <t>Reinforcement and formwork measured  separately unless otherwise stated.</t>
  </si>
  <si>
    <t>SECTION F1 - INSITU CONCRETE</t>
  </si>
  <si>
    <t>Mass Concrete - Grade 15</t>
  </si>
  <si>
    <t>Reinforced Concrete Grade 25</t>
  </si>
  <si>
    <t>In bases of columns.</t>
  </si>
  <si>
    <t>In column shaft upto finish floor level.</t>
  </si>
  <si>
    <t>In 150mm thick roof slab.</t>
  </si>
  <si>
    <t>SECTION F2 - FORM WORK</t>
  </si>
  <si>
    <r>
      <t>Form work in approved timber. Rate to include for splayed edges, battens, strutting, bolting, wedging, easing, striking and removal</t>
    </r>
    <r>
      <rPr>
        <sz val="10"/>
        <rFont val="Times New Roman"/>
        <family val="1"/>
      </rPr>
      <t xml:space="preserve"> </t>
    </r>
  </si>
  <si>
    <t>Rough Finish Formwork</t>
  </si>
  <si>
    <t>Ground Floor</t>
  </si>
  <si>
    <t>Wrought Finish Formwork</t>
  </si>
  <si>
    <t>SECTION F3 - REINFORCEMENT IN INSITU CONCRETE</t>
  </si>
  <si>
    <t>Tor/Mild steel rod reinforcement cut to lengths, bent to shape,  placed in position and tied with GI wire</t>
  </si>
  <si>
    <t xml:space="preserve"> Mild steel</t>
  </si>
  <si>
    <t>Tor Steel</t>
  </si>
  <si>
    <t>SECTION - G</t>
  </si>
  <si>
    <t>MASONRY WORKS</t>
  </si>
  <si>
    <t>SECTION G1 - BRICK WORK / BLOCK WORK</t>
  </si>
  <si>
    <t xml:space="preserve">Ground Floor </t>
  </si>
  <si>
    <t xml:space="preserve">225mm thick vertical straight, common brick walls in cement and sand mortar 1:6.  </t>
  </si>
  <si>
    <t>METAL WORK</t>
  </si>
  <si>
    <t>Doors and Windows</t>
  </si>
  <si>
    <t xml:space="preserve">All materials supplied, fabricated and fixed in position complete as shown in detail on drawing and as specified. Provision shall be made for breaking walls/ concrete floors whenever necessary and making good as directed. </t>
  </si>
  <si>
    <t xml:space="preserve">Rate to be included for supply and fix heavy quality brass ironmongery, including fixing with brass screws to match. </t>
  </si>
  <si>
    <r>
      <t xml:space="preserve">  m</t>
    </r>
    <r>
      <rPr>
        <vertAlign val="superscript"/>
        <sz val="10"/>
        <rFont val="Times New Roman"/>
        <family val="1"/>
      </rPr>
      <t>2</t>
    </r>
  </si>
  <si>
    <t>SECTION S</t>
  </si>
  <si>
    <t>ELECTRICAL INSTALLATIONS</t>
  </si>
  <si>
    <t>Note: All conduit pipes/ cables are to be concealed in walls and ceiling. Wiring to be completed up to M.C board. Rate to be included for necessary testing.</t>
  </si>
  <si>
    <t>All materials of approved quality ( as per IEE regulations )supplied and fixed complete as directed. Rate to be included for all PVC/PVC/CU wiring involved as specified and switching including switches of approved make, complete to working order.  All fixtures shall be of approved quality and make, to the satisfaction of the engineer and as the specification .</t>
  </si>
  <si>
    <t>SECTION T</t>
  </si>
  <si>
    <t>FLOOR/WALL/CEILING FINISHES</t>
  </si>
  <si>
    <t>SECTION T1 - FLOOR FINISHES</t>
  </si>
  <si>
    <t>12mm thick rendering in cement sand mortar 1:3 finished smooth with neat cement floating of approved colour.</t>
  </si>
  <si>
    <t>12mm thick 100mm high 1:3 cement sand mortar skirting to matching colour to the floor.</t>
  </si>
  <si>
    <t>Roof Slab</t>
  </si>
  <si>
    <t>12mm thick renderring in 1:3 cement sand mortar finished smooth with neat cement floating of approved colour.</t>
  </si>
  <si>
    <t>SECTION T2 - WALL AND CEILING FINISHES</t>
  </si>
  <si>
    <t xml:space="preserve">63mm wide 16mm thick external door &amp; window reveals in cement, lime and sand 1:1:5 and finished semi rough.      </t>
  </si>
  <si>
    <t xml:space="preserve">63mm wide 16mm thick internal door &amp; window reveals in cement, lime and sand 1:1:5 and finished smooth with lime float.      </t>
  </si>
  <si>
    <t>SECTION V</t>
  </si>
  <si>
    <t>PAINTING</t>
  </si>
  <si>
    <t>Prepare and apply one coat of wall primer and two coats of approved quality emulsion paint on soffit of slab.</t>
  </si>
  <si>
    <t>SECTION D-EXCAVATION &amp; EARTH WORK</t>
  </si>
  <si>
    <t>Excavating</t>
  </si>
  <si>
    <t>Excavating trenches for wall foundation in any material other than rock with width exceeding 300 mm and depth not exceeding 1.00 m from ground level.</t>
  </si>
  <si>
    <t>Extra over item No. 02 for excavation in rock blasting prohibited (provisional)</t>
  </si>
  <si>
    <t>Disposal of excavated material away from
 site as directed by the Engineer.</t>
  </si>
  <si>
    <t>Disposal of top soil on site as directed by 
the Engineer.</t>
  </si>
  <si>
    <t>Disposal of rock soil away site as directed by 
the Engineer.</t>
  </si>
  <si>
    <t>Filling</t>
  </si>
  <si>
    <t>Back filling to trenches with selected excavated material up to a maximum thickness of 300mm in layers of 150mm thick.</t>
  </si>
  <si>
    <t>Filling under floors with selected excavated 
material up to a maximum thickness of 450 mm, watered, compacted and well rammed in layerd of 150 mm thick.</t>
  </si>
  <si>
    <t>SECTION F-CONCRETE WORK</t>
  </si>
  <si>
    <t>INSITU CONCRETE</t>
  </si>
  <si>
    <t>Reinforcement and formwork measured separately unless otherwise stated</t>
  </si>
  <si>
    <t>Mass Concrete Grade 15</t>
  </si>
  <si>
    <t>Reinforced Concrete Grade 20</t>
  </si>
  <si>
    <t>SECTION F2-FORM WORK</t>
  </si>
  <si>
    <t>Form work in approved timber. Rate to include for splayed edges battens strutting bolting wedging easing striking and removal</t>
  </si>
  <si>
    <t>Rough</t>
  </si>
  <si>
    <t xml:space="preserve">SECTION F3 - REINFORCEMENT IN INSTIU
CONCRETE
</t>
  </si>
  <si>
    <t>Tor/Mild steel rod reinforcement cut to lengths, bent to shape, placed in position and tied GI wire.</t>
  </si>
  <si>
    <r>
      <t>Mild Steel</t>
    </r>
    <r>
      <rPr>
        <sz val="11"/>
        <color theme="1"/>
        <rFont val="Times New Roman"/>
        <family val="1"/>
      </rPr>
      <t xml:space="preserve"> </t>
    </r>
  </si>
  <si>
    <t>Tor steel</t>
  </si>
  <si>
    <t>SECTION G- MASONRY WORK
 SECTION G1-BRICK WORK</t>
  </si>
  <si>
    <t>225 mm thick brick masonry walls cement mortar 1:6</t>
  </si>
  <si>
    <t>SECTION G2-STONE WORK</t>
  </si>
  <si>
    <t>SECTION H-WATER PROOFING</t>
  </si>
  <si>
    <t>20mm thick Damp of proof course in cement and sand mortar 1:3 on 225mm wide plinth beam. Rate to include for treating with two coats of hot tar blinded with sand.</t>
  </si>
  <si>
    <t>Supply and fix catrgory 'B' timber for following items complete as shown in drawing and as directed. Rate to include for applying approved quality wood preservative 
on all timber surfaces.</t>
  </si>
  <si>
    <t>SECTION L1- CARPENTRY</t>
  </si>
  <si>
    <t>Roof framing</t>
  </si>
  <si>
    <t>100 X 75 mm wall plate</t>
  </si>
  <si>
    <t>175 X 50mm ridge plate</t>
  </si>
  <si>
    <t>SECTION L2-JOINERY</t>
  </si>
  <si>
    <t>225 X 25mm valance boarding fixed to edge of rafters with brass screws.</t>
  </si>
  <si>
    <t>250 X 25mm barge board fixed to edges of wall plate purlin &amp; ridge plate.</t>
  </si>
  <si>
    <t>SECTION P-ROOF COVERING/ROOF PLUMBING</t>
  </si>
  <si>
    <t>Supplying and fixed in position complete as shown in detail on Drawing and as directed</t>
  </si>
  <si>
    <t>Corrugated asbestos sheet roof covering on timber frame work pitch 30 dge. Rate to include for 50mm thick glass wool thermal insulation with hest reflective aliminium foil on both sides fix to frame work with and including GI J bolts nuts.</t>
  </si>
  <si>
    <t>ridging with ridge tiles bedded with 1:1:4 cement lime and sand mortar coloured to match tiles.</t>
  </si>
  <si>
    <t>Roof Plumbing
Supplying and fixing position following items as directed.</t>
  </si>
  <si>
    <t>115mm sqre P.V.C rainwater gutter with all accessories fixed to the valance board, complate as directes.</t>
  </si>
  <si>
    <t>87.5mm doa P.V.C rainwater down pipe with the necessary accessories fixed complete to the walls.</t>
  </si>
  <si>
    <t>SECTION T-FLOOR/WALL/CEILING FINISHES</t>
  </si>
  <si>
    <t>SECTION T1- FLOOR FINISHES</t>
  </si>
  <si>
    <t xml:space="preserve">Skirting </t>
  </si>
  <si>
    <t>12mm thick 100mm high 1:3 cement sand mortar skirting to matching colour to the floor</t>
  </si>
  <si>
    <t>SECTION T2-WALL FINISHES</t>
  </si>
  <si>
    <t>16mm thick internal plastering on brick walls in cement, lime and sand 1:1:5 finished smooth with lime float.</t>
  </si>
  <si>
    <t>SECTION V-PAINTING</t>
  </si>
  <si>
    <t>Prepare surface &amp; apply one coat of wall primer and two coats of approved quality emulsion paint on faces of internal walls.</t>
  </si>
  <si>
    <t>Prepare surface &amp; apply one coat of wall primer and two coats of approved quality weather proof emulsion paint on face of 63mm wide external reveals.</t>
  </si>
  <si>
    <t>Prepare surface &amp; apply one coat of wood primer and two coats of approved quality enamel paint on valance board and barge bord(both sides and edges.)</t>
  </si>
  <si>
    <t>kg</t>
  </si>
  <si>
    <t>100 mm dia. Flanged Sluice Valves</t>
  </si>
  <si>
    <t>80 mm dia. Flanged Sluice Valves</t>
  </si>
  <si>
    <t>m3</t>
  </si>
  <si>
    <t>Rates shall cover the cost of storage, delivery to the Site, laying and fixing in position of DI/HDPE Fittings</t>
  </si>
  <si>
    <t>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</si>
  <si>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Rates for fixing  Valves shall also include fixing of fittings and supplying cost of Nuts and Bolts, Washers, mastic protection for exposed bolts and stem, isolating cocks and operating keys and such other accessories as per the specifications</t>
  </si>
  <si>
    <t>WASHOUT VALVES</t>
  </si>
  <si>
    <t>Sluice valve chamber depth not exceeding 1.5m</t>
  </si>
  <si>
    <t>SUPPLY &amp; LAYING AND FIXING OF PVC/DI PIPES AND FITTINGS TO THE DISTRIBUTION SYSTEM</t>
  </si>
  <si>
    <t>HDPE (PE 100-SDR 11) Pipes with buts fusion welded joints in trenches depth not exceeding 1.5 m.</t>
  </si>
  <si>
    <t>63 mm dia. pipes</t>
  </si>
  <si>
    <t xml:space="preserve">160 mm dia. Pipes </t>
  </si>
  <si>
    <t>HDPE (PE 100-SDR 11) Pipes with buts fusion welded joints in trenches depth 1.5 m –2.0 m.</t>
  </si>
  <si>
    <t>HDPE Socketed bends-63 mm dia.</t>
  </si>
  <si>
    <t>HDPE Socketed bends-90 mm dia.</t>
  </si>
  <si>
    <t>HDPE  Socketed bends-160 mm dia.</t>
  </si>
  <si>
    <t>HDPE Socketed Tee</t>
  </si>
  <si>
    <t xml:space="preserve">63 x 63 mm </t>
  </si>
  <si>
    <t>90 x 63 mm</t>
  </si>
  <si>
    <t>110 x 110 mm</t>
  </si>
  <si>
    <t>NOTE:-
SUPPLY, LAYING AND JOINTING OR FIXING OF HDPE PIPES, SPECIALS, FITTINGS AND VALVES AT JUNCTIONS.</t>
  </si>
  <si>
    <t>HDPE Reducing socket</t>
  </si>
  <si>
    <t xml:space="preserve">90 x 63 mm </t>
  </si>
  <si>
    <t>HDPE End cap</t>
  </si>
  <si>
    <t>63 mm dia.</t>
  </si>
  <si>
    <t xml:space="preserve">Sluice Valves for HDPE mains as per the drawing </t>
  </si>
  <si>
    <t>50 mm dia. Flanged Sluice Valves.</t>
  </si>
  <si>
    <t>Valve for Washouts as per the drawing.</t>
  </si>
  <si>
    <t>Note:-
Rates shall cover the value  comprising supply of all necessary material, excavation, laying and aligning in position, fixing and compacted backfilling to PE pipes, fittings, specials, accessories, DI valves, joint rings, lubricant, gaskets, nuts &amp; bolts, washers, mastic material and polyethylene sleeving to PE pipes, maker tapes pressure testing, flushing and disinfection as corresponding to the relevant item description and complying to the drawings and specifications except the cost of supplying these items</t>
  </si>
  <si>
    <t>Note:-
 Rate to be included for breaking out asphalt, concrete or any other artificially hard material layer where necessary, excavation, shoring and dewatering where necessary, delivering material to the site, trimming, installation of polythene sleeving, laying, cutting grinding jointing of pipes, Suitable bedding materials compacted backfilling with selected excavated material up to a level up to the finished surface of the reinstatement, match with the road reinstatement disposal of surplus excavated materials, laying of  marker tape, cleaning and disinfections, pressure testing of DI/HDPE/uPVC pipes</t>
  </si>
  <si>
    <t>Note:-
Rates shall cover the cost of Supply, laying and fixing in position of all PE repair sockets and such DI couplings which are not indicated in the drawings but laid and fixed to the contractor's discretion</t>
  </si>
  <si>
    <t>Note:-
Rates of Fittings and Valves shall cover the extra cost of such Fittings and Valves which are not in trenches as per the detail drawing.</t>
  </si>
  <si>
    <t>50mm Dia Washout chamber Type A , depth not exceeding 1.5m</t>
  </si>
  <si>
    <t>Concrete grade 20 block support for Sluice valve</t>
  </si>
  <si>
    <t>In column shaft from finish floor level to Roof level.</t>
  </si>
  <si>
    <t>In 300 x 300mm Grade beams.</t>
  </si>
  <si>
    <t>In 200 x 400 mm roof slab beams.</t>
  </si>
  <si>
    <t>In 200 x 500 mm roof Slab beams.</t>
  </si>
  <si>
    <t>To sides of 200 x 300mm column shaft from finish  floor  level to first floor level.</t>
  </si>
  <si>
    <t>To soffit of Roof Slab.</t>
  </si>
  <si>
    <t>To sides and soffits of Roof Slab beams.</t>
  </si>
  <si>
    <t>To sides and soffit of Grade Beams</t>
  </si>
  <si>
    <t>Bar diameter 8mm</t>
  </si>
  <si>
    <t xml:space="preserve">Bar diameter 10mm </t>
  </si>
  <si>
    <t xml:space="preserve">Steel frame with Louvers (Type W1) of size 1000 x 1000 mm, Rate to be included all necessary fittings complete as shown in detail on drawing and as specified. </t>
  </si>
  <si>
    <t xml:space="preserve">Steel Door with Louvers (Type D2) of size 2000x800mm , Rate to be included all necessary fittings complete as shown in detail on drawing and as specified. </t>
  </si>
  <si>
    <t xml:space="preserve">Steel Door with Louvers (Type D1) of size 2500x2000mm , Rate to be included all necessary fittings complete as shown in detail on drawing and as specified. </t>
  </si>
  <si>
    <t>15amp. Switched socket outlet flushed type. Rate to be included All necessary fittings.</t>
  </si>
  <si>
    <t>Fluorescent lamp with prismatic diffucer 4 feet, electronic ballast type (single). Rate to be included All necessary fittings.</t>
  </si>
  <si>
    <t>Single-phase 30A 4PMCB, main circuit breaker and 40A DPELCB (30MA) with 32amp Ring circuit &amp; 8x3 nr 6A Lamp &amp; Fan  circuit breakers incorporated in three plastic box with hinged door. Rate to include for suitable buss bar. Rate to be included All necessary fittings.</t>
  </si>
  <si>
    <t xml:space="preserve"> Floor</t>
  </si>
  <si>
    <t>In Base concrete For Column</t>
  </si>
  <si>
    <t xml:space="preserve">Bar diameter 10 mm </t>
  </si>
  <si>
    <t xml:space="preserve">Bar diameter 12 mm </t>
  </si>
  <si>
    <t>300mm wide random rubble masonry in cement sand mortar 1:5 in foundation.</t>
  </si>
  <si>
    <t>Bill Of Quantity</t>
  </si>
  <si>
    <t>Network</t>
  </si>
  <si>
    <t>Ro Building</t>
  </si>
  <si>
    <t>Admin Building</t>
  </si>
  <si>
    <t xml:space="preserve">SUB TOTAL (A) </t>
  </si>
  <si>
    <t>To not exceeding 400mm high sides of column bases.</t>
  </si>
  <si>
    <t>Ground Floor to Roof</t>
  </si>
  <si>
    <t>To sides of 200 x 200mm column shaft from finish  floor  level to first floor level.</t>
  </si>
  <si>
    <t>To 200mm hight edge of Roof slab.</t>
  </si>
  <si>
    <t>item</t>
  </si>
  <si>
    <t>SECTION W - DRAINAGE SYSTEMS</t>
  </si>
  <si>
    <t>Sewer pipes ( Note : The following quantities are provisional )</t>
  </si>
  <si>
    <t>100 mm dia. PVC pipes lay in trenches.</t>
  </si>
  <si>
    <t>75 mm dia. PVC pipes lay in trenches.</t>
  </si>
  <si>
    <t>Construction of Vent stalk. As per the Drawing.</t>
  </si>
  <si>
    <t xml:space="preserve">100 x 75mm Re Tee </t>
  </si>
  <si>
    <t>75mm Dia 45° Bend</t>
  </si>
  <si>
    <t>Storm water pipes.</t>
  </si>
  <si>
    <t>100mm Dia Eq Tee</t>
  </si>
  <si>
    <t>40mm Dia PVC Pipes Lay in trenches</t>
  </si>
  <si>
    <t>40mm Dia Sluice Valve</t>
  </si>
  <si>
    <t>40 x 32mm Re Shocket</t>
  </si>
  <si>
    <t>32mm Dia PVC Pipes Lay in Trench</t>
  </si>
  <si>
    <t>25mm Dia PVC Pipes Lay in Trench</t>
  </si>
  <si>
    <t>20mm Dia PVC Pipes Lay in Trench</t>
  </si>
  <si>
    <t>32 x 25 mm Re Tee</t>
  </si>
  <si>
    <t>32 x 20 mm Re Socket</t>
  </si>
  <si>
    <t xml:space="preserve">EMPLOYER-Ministry of Environment and Energy </t>
  </si>
  <si>
    <t>BILL#4 ADMIN BUILDING</t>
  </si>
  <si>
    <t>BILL#5 Supply &amp; Insolation</t>
  </si>
  <si>
    <t>Concrete grade 20 thrust blocks for Bends in PE main</t>
  </si>
  <si>
    <t>Concrete grade 20 thrust blocks for 63mm dia, PE Tees</t>
  </si>
  <si>
    <t>Concrete grade 20 thrust blocks for 90mm dia, PE Tees</t>
  </si>
  <si>
    <t>Concrete grade 20 thrust blocks for 110mm dia, PE Tees</t>
  </si>
  <si>
    <t>Concrete grade 20 thrust blocks for 160mm dia, PE Tees</t>
  </si>
  <si>
    <t>Concrete grade 20 thrust blocks for  PE end caps</t>
  </si>
  <si>
    <t>Concrete grade 20 thrust blocks for  PE Reducing socket</t>
  </si>
  <si>
    <t>House Connection</t>
  </si>
  <si>
    <t>Tube Well</t>
  </si>
  <si>
    <t xml:space="preserve">Prepare the Tube Well depth 32m Asd Per the Details Drawing &amp; Specification. </t>
  </si>
  <si>
    <t>Nr</t>
  </si>
  <si>
    <t>Sea Water Tank</t>
  </si>
  <si>
    <t>In 50mm thick screed under column and staircase footing.</t>
  </si>
  <si>
    <t>In 200 x 200mm lintels at Doors &amp; Windows (Rate to be included  for necessary reinforcement, Form Work .)</t>
  </si>
  <si>
    <t xml:space="preserve">In 100mm thick Floor Concrete </t>
  </si>
  <si>
    <t>In 225 x 225mm Column</t>
  </si>
  <si>
    <t>100 mm high skirting to match floor tile including bedding in cement mortar 1:2 with cement grout and joints fillded with cement grout of matching colour</t>
  </si>
  <si>
    <t>80mm Dia Washout chamber Type A , depth not exceeding 1.5m</t>
  </si>
  <si>
    <t>50 mm dia DI double Flanged Washout valve Rate To be Include for All Necessary Fittings. As per the Details Drawing &amp; Specification</t>
  </si>
  <si>
    <t>80 mm dia DI double Flanged Washout valve Rate To be Include for All Necessary Fittings. As per the Details Drawing &amp; Specification</t>
  </si>
  <si>
    <t>European type low level suite comprising of pedestal type WC of approved colour and quality complete with trap, cistern, seat cover and all necessary accessories. All complete to working order as directed by the Engineer.</t>
  </si>
  <si>
    <t>Wash basin pedestal type of approved colour and quality complete with approved make chromium plated wash basin tap waste plug and accessories. All complete to working order as directed by the Engineer.</t>
  </si>
  <si>
    <t>Sanitary Fittings and Appliances</t>
  </si>
  <si>
    <t xml:space="preserve">All fixtures shall be supplying and fixing complete  including effecting connection to water main and disposal connection as required . </t>
  </si>
  <si>
    <t>All sanitary fittings shall be of approved colour make and quality unless other wise stated.</t>
  </si>
  <si>
    <t xml:space="preserve">Bar diameter 8 mm </t>
  </si>
  <si>
    <t>50 X 100mm rafters at 600mm centers</t>
  </si>
  <si>
    <t>50 X 50mm Rippers at 600mm centers.</t>
  </si>
  <si>
    <t>Kg</t>
  </si>
  <si>
    <t xml:space="preserve">Bar diameter 16mm </t>
  </si>
  <si>
    <t>110 x 90 mm</t>
  </si>
  <si>
    <t xml:space="preserve">Extra over item No. 03 for excavation in rock blasting prohibited (provisional Qty). </t>
  </si>
  <si>
    <t>To sides of 200x300mm column shaft upto finish floor level.</t>
  </si>
  <si>
    <t>16mm thick internal plastering in cement, lime and sand mortar 1:1:5 and finished smooth with lime putty,</t>
  </si>
  <si>
    <t>16mm thick external plastering in cement, lime and sand mortar 1:1:5 and finished semi rough.</t>
  </si>
  <si>
    <t>16mm thickColumn, Beams plastering in cement, lime and sand mortar 1:1:5 and finished semi rough.</t>
  </si>
  <si>
    <t>Preare and apply one coat of wall primer and two coats of approved quality emulsion paint on all surfaces of internal walls.</t>
  </si>
  <si>
    <t>Prepare and apply one coat of wall primer and two coats of approved quality weather proof emulsion paint on all surfaces of external walls.</t>
  </si>
  <si>
    <t>Preare and apply one coat of wall primer and two coats of approved quality emulsion paint on all surfaces of Column &amp; Beams.</t>
  </si>
  <si>
    <t xml:space="preserve">Interlock paving with compacted crusher dust, concrete edges complete as per drawings </t>
  </si>
  <si>
    <t>Allow lum sum for construction of Chain link fencing of 1.5m hight.</t>
  </si>
  <si>
    <t>Sum</t>
  </si>
  <si>
    <t>In 150 mm thick screed Concrete for Under the Wall Foundation</t>
  </si>
  <si>
    <t>Of Sides of  225 x 225mm Column</t>
  </si>
  <si>
    <t>450mm wide random rubble masonry in cement sand mortar 1:5 in foundation.</t>
  </si>
  <si>
    <t>16mm thick plastering external faces of brick walls, in cement, line and sand mortar 1:1:5 finished semi rough.</t>
  </si>
  <si>
    <t xml:space="preserve">16mm thick Plastering of Columns, in cement, line and sand mortar 1:1:5 fineshed </t>
  </si>
  <si>
    <t>Prepare surface &amp; apply one coat of wall primer and two coats of approved quality emulsion paint on faces of External walls.</t>
  </si>
  <si>
    <t>Prepare surface &amp; apply one coat of wall primer and two coats of approved quality emulsion paint on faces ofColumns.</t>
  </si>
  <si>
    <t>Supply and fix Durable wash basin with plumber horizontal arm opening tap complete with waste pipe, bottle trap. All complete to working order as directed by the Engineer.</t>
  </si>
  <si>
    <t>300mmx300mmx300mm gully trap</t>
  </si>
  <si>
    <t>HDPE  Socketed bends-225 mm dia.</t>
  </si>
  <si>
    <t xml:space="preserve">225 x 63 mm </t>
  </si>
  <si>
    <t>110 x 63 mm</t>
  </si>
  <si>
    <t xml:space="preserve">225 mm dia. Pipes </t>
  </si>
  <si>
    <t>90 mm dia.</t>
  </si>
  <si>
    <t>200 mm dia. Flanged Sluice Valves</t>
  </si>
  <si>
    <t xml:space="preserve"> AIR VALVES</t>
  </si>
  <si>
    <t>Single Orifice Air valves as per the drawing.</t>
  </si>
  <si>
    <t xml:space="preserve">25mm single air valve </t>
  </si>
  <si>
    <t>Single Orifice Air valve chamber depth not exceeding 1.2m</t>
  </si>
  <si>
    <t>NON RETURN VALVE</t>
  </si>
  <si>
    <t>Non return Valve Rate to be Include for All Necessary Fittings. As per the Details Drawing</t>
  </si>
  <si>
    <t>Concrete grade 20 thrust blocks for 225mm dia, PE Tees</t>
  </si>
  <si>
    <t>Yard Piping</t>
  </si>
  <si>
    <t>160mm Dia Pipe Ro plant to floormounted tank</t>
  </si>
  <si>
    <t xml:space="preserve">160mm Dsia Pipe Ro plant to See water collection Tank </t>
  </si>
  <si>
    <t>90mm Dia Pipe  Anti Scalant Tank to Ro Plant</t>
  </si>
  <si>
    <t>160 x 160mm Eq Tee</t>
  </si>
  <si>
    <t>160 x 90mm Tee</t>
  </si>
  <si>
    <t>160mm Dia 90 bend</t>
  </si>
  <si>
    <t>90mm Dia 90 bend</t>
  </si>
  <si>
    <t>110mm Dia Brine Out Line</t>
  </si>
  <si>
    <t xml:space="preserve">m </t>
  </si>
  <si>
    <t>110 x 110mm Eq Tee</t>
  </si>
  <si>
    <t>Rain Water Sump</t>
  </si>
  <si>
    <t>225 x 63 mm</t>
  </si>
  <si>
    <t xml:space="preserve">110 x 63 mm </t>
  </si>
  <si>
    <t xml:space="preserve">225 x 110 mm </t>
  </si>
  <si>
    <t>Provision of  house connections from themain pipe up to properties boundary As per the Specification &amp; Deatails Drawing No:-Guraidhoo/STD/12</t>
  </si>
  <si>
    <t>Supply and installation of valve indicator blocks at each chamber and surface box location, complete as shown in drawing No: Guraidhoo/STD/07</t>
  </si>
  <si>
    <t>Outlet Chamber - Type A for washout as shown in detail Drawing No: Guraidhoo/STD/06</t>
  </si>
  <si>
    <t>25mm Dia Single Orifice Air Valve Chamber as shown in detail Drawing. No: Guraidhoo/STD/05</t>
  </si>
  <si>
    <t>Sluice Valve Chamber as shown in detail Drawing No: Guraidhoo/STD/04</t>
  </si>
  <si>
    <t>Preparing Sea water Tank Base Slab As per the Specification &amp; Details Drawing No. Guraidhoo/RO/4</t>
  </si>
  <si>
    <t>Supply &amp; Instolation for GRP Tank Size 3000x3000x3000 As Per The Specification &amp; Detaild Drawing No.Guraidhoo/RO/4</t>
  </si>
  <si>
    <t>Supply and fixing ELTA Fan as per the drawing No:- Guraidhoo/Admin/04</t>
  </si>
  <si>
    <t xml:space="preserve">Aluminium frame with glass &amp; fan (Type W2) of size 500x500mm, complete as shown in detail on drawing No: Guraidhoo/Admin/04. and as specified. </t>
  </si>
  <si>
    <t xml:space="preserve">Wooden Panel with Wooden frame Door (Type D2) of size 2100x800mm, complete as shown in detail on drawing No: Guraidhoo/Admin/04. and as specified. </t>
  </si>
  <si>
    <t xml:space="preserve">Wooden Panel with Wooden frame Door (Type D1) of size 2100 x 900mm, complete as shown in detail on drawing No: Guraidhoo/Admin/04. and as specified. </t>
  </si>
  <si>
    <t xml:space="preserve">Double Glazed panelled with Aluminium frame window (Type W1) of size 1200x1200mm, complete as shown in detail on drawing No: Guraidhoo/Admin/04. and as specified. </t>
  </si>
  <si>
    <t>Supply &amp; Insolation For Brine Water Pump. AtMilandhoo Ro Plant Rate to be Included for Chamber, Valves &amp; necessary Fittings . As per the Specification as per the Details Drawing Guraidhoo/Ro/03</t>
  </si>
  <si>
    <t>Supply &amp; Insolation For Hylish Pump. At Guraidhoo Ro Plant. As per the Specification</t>
  </si>
  <si>
    <t>Supply &amp; Insolation For Lightning Production. At Guraidhoo Ro Plant. As per the Specification</t>
  </si>
  <si>
    <t>Supply &amp; Insolation For Fire Production. At Guraidhoo Ro Plant. As per the Specification</t>
  </si>
  <si>
    <r>
      <t>Supply &amp; Insolation For 150m</t>
    </r>
    <r>
      <rPr>
        <vertAlign val="superscript"/>
        <sz val="10"/>
        <rFont val="Times New Roman"/>
        <family val="1"/>
      </rPr>
      <t>3</t>
    </r>
    <r>
      <rPr>
        <sz val="10"/>
        <rFont val="Times New Roman"/>
        <family val="1"/>
      </rPr>
      <t xml:space="preserve"> Capacity Fuel Tank. At Guraidhoo. As per the Specification</t>
    </r>
  </si>
  <si>
    <t>Supply &amp; Insolation For Power Plant. At Guraidhoo Ro Plant. As per the Specification</t>
  </si>
  <si>
    <t>SL.NO</t>
  </si>
  <si>
    <t>DESCRIPTION</t>
  </si>
  <si>
    <t>QTY</t>
  </si>
  <si>
    <t>UNIT</t>
  </si>
  <si>
    <t>RATE</t>
  </si>
  <si>
    <t>AMOUNT</t>
  </si>
  <si>
    <t>Bill No: 07</t>
  </si>
  <si>
    <t>PRELIMINARIES</t>
  </si>
  <si>
    <t>General Notes</t>
  </si>
  <si>
    <t>Abbreviations</t>
  </si>
  <si>
    <t>m - meter</t>
  </si>
  <si>
    <t>No - numbers</t>
  </si>
  <si>
    <t>m3 - cubic meter</t>
  </si>
  <si>
    <t>m2 - square meter</t>
  </si>
  <si>
    <t>Lm - Linear meter</t>
  </si>
  <si>
    <t>t - tonnes</t>
  </si>
  <si>
    <t>incl - including</t>
  </si>
  <si>
    <t>mm - millimeter</t>
  </si>
  <si>
    <t>dia - diameter</t>
  </si>
  <si>
    <t>SS - Stainless Steel</t>
  </si>
  <si>
    <t>GI - Galvanised Iron</t>
  </si>
  <si>
    <t>Site Management Costs</t>
  </si>
  <si>
    <t>Allow for all on and off site management cost including costs of foreman and assistants, temporary services, telephone,fax,hoardings and similar.</t>
  </si>
  <si>
    <t>Sign Board</t>
  </si>
  <si>
    <t>Allow for sign board</t>
  </si>
  <si>
    <t>no</t>
  </si>
  <si>
    <t>Clean - up</t>
  </si>
  <si>
    <t>Allow for clean - up of completed works and site upon completion.</t>
  </si>
  <si>
    <t>TOTAL OF BILL NO. 01 (PRELIMINARIES)</t>
  </si>
  <si>
    <t>(CARRIED OVER TO THE GENERAL SUMMARY)</t>
  </si>
  <si>
    <t>Bill No: 02</t>
  </si>
  <si>
    <t>GROUND WORKS</t>
  </si>
  <si>
    <t xml:space="preserve">GENERAL </t>
  </si>
  <si>
    <t>(a) Rates shall include for: leveling, grading, trimming, compacting to faces of excavation, keep sides plumb, backfilling, consolidating and disposing surplus soil.</t>
  </si>
  <si>
    <t>SITE CLEARING</t>
  </si>
  <si>
    <t>Clear the area of site from rubbish and vegetable matters, stumps, roots. Demolition shall be included (if any)</t>
  </si>
  <si>
    <t>m²</t>
  </si>
  <si>
    <t>EXCAVATION</t>
  </si>
  <si>
    <t>Excavation quantities are measured to the faces of concrete members. Rates shall include for all additional excavation required to place the formwork, back fill, dewatering and others</t>
  </si>
  <si>
    <t>Excavation for footings and Foundation beams</t>
  </si>
  <si>
    <t>m³</t>
  </si>
  <si>
    <t>DAMP PROOF MEMBRANE</t>
  </si>
  <si>
    <t>(a) Rates shall include for: dressing around and sealing to all penetrations, laps and turnups</t>
  </si>
  <si>
    <t>Polythene damp proof membrane (500 gauge) laid on blinding layer under raft and ground floor slab</t>
  </si>
  <si>
    <t>DEWATERING</t>
  </si>
  <si>
    <t>This item shall include for all the piping, pumps, etc. Water needs to be pumped to an assigned area as per local regulation.</t>
  </si>
  <si>
    <t>Item</t>
  </si>
  <si>
    <t>TOTAL OF BILL NO. 02 (GROUND WORKS)</t>
  </si>
  <si>
    <t>Bill No: 03</t>
  </si>
  <si>
    <t>General</t>
  </si>
  <si>
    <t>a) Rate shall include for: placing in position; making good after removal of formwork and casting in all required items; additional concrete required to conform to structural and excavated tolerances.</t>
  </si>
  <si>
    <t>b) Mix ratio for reinforced concrete shall be 1:2:3</t>
  </si>
  <si>
    <t>Allow for concrete testing</t>
  </si>
  <si>
    <t>Lean Concrete</t>
  </si>
  <si>
    <t>50mm thick lean concrete under the footing with a mix of 1:2:6</t>
  </si>
  <si>
    <t>Reinforced Concrete</t>
  </si>
  <si>
    <t>In-situ reinforced concrete to:</t>
  </si>
  <si>
    <t>*Add water proofing compound / admixture to concrete mix for walls GL and Roof Slabs</t>
  </si>
  <si>
    <t>3.2.1</t>
  </si>
  <si>
    <t>Foundation</t>
  </si>
  <si>
    <t>Bottom slab</t>
  </si>
  <si>
    <t>3.2.2</t>
  </si>
  <si>
    <t>Walls</t>
  </si>
  <si>
    <t>3.2.3</t>
  </si>
  <si>
    <t>Top Slab</t>
  </si>
  <si>
    <t>Formwork</t>
  </si>
  <si>
    <t>a) Rates shall include for: all necessary boarding, supports, erecting, framing, temporary cambering, cutting, perforations for reinforcing bars, bolts, straps, ties, hangers, pipes, removal of formwork and normal practices used.</t>
  </si>
  <si>
    <t>3.3.1</t>
  </si>
  <si>
    <t>Bottom</t>
  </si>
  <si>
    <t>m2</t>
  </si>
  <si>
    <t>3.3.3</t>
  </si>
  <si>
    <t>Reinforcement</t>
  </si>
  <si>
    <t>a) Rates shall include for: cleaning, fabrication, placing, the provision for all necessary temporary fixings and supports including tie wire and chair supports, laps, and wastages.</t>
  </si>
  <si>
    <t>3.4.1</t>
  </si>
  <si>
    <t>Bottom Slab</t>
  </si>
  <si>
    <t>T16</t>
  </si>
  <si>
    <t>3.4.2</t>
  </si>
  <si>
    <t>12 mm dia bars</t>
  </si>
  <si>
    <t>3.4.3</t>
  </si>
  <si>
    <t>T10</t>
  </si>
  <si>
    <t>WATER PROOFING</t>
  </si>
  <si>
    <t>Rate shall include for: dressing arround and sealing to all penetrations</t>
  </si>
  <si>
    <t>Apply bituminous type waterproofing to all surfaces of concrete below ground level in accordance with the specifications and manufacturer's instructions</t>
  </si>
  <si>
    <t>Apply crystalline or equivalent type waterproofing material to the surface of  toilets in accordance with the specifications and manufacturer's instructions</t>
  </si>
  <si>
    <t>TOTAL OF BILL NO. 03 (CONCRETE WORKS)</t>
  </si>
  <si>
    <t>Bill No: 4</t>
  </si>
  <si>
    <t>ADDITIONS</t>
  </si>
  <si>
    <t>Bill No: 01</t>
  </si>
  <si>
    <t>Bill No: 04</t>
  </si>
  <si>
    <t>Bill No: 05</t>
  </si>
  <si>
    <t>Bill No: 06</t>
  </si>
  <si>
    <t>Bill No: 08</t>
  </si>
  <si>
    <t>Bill No: 09</t>
  </si>
  <si>
    <t>Bill No: 10</t>
  </si>
  <si>
    <t>Bill No: 11</t>
  </si>
  <si>
    <t>Bill No: 12</t>
  </si>
  <si>
    <t>Bill No: 13</t>
  </si>
  <si>
    <t>Bill No: 14</t>
  </si>
  <si>
    <t>TOTAL OF BILL NO. 15 (ADDITIONS)</t>
  </si>
  <si>
    <t>Bill No: 5</t>
  </si>
  <si>
    <t>OMISSIONS</t>
  </si>
  <si>
    <t>TOTAL OF BILL NO. 16 (OMISSIONS)</t>
  </si>
  <si>
    <t>BILL#01 GENERAL ITEMS</t>
  </si>
  <si>
    <t>Item Description</t>
  </si>
  <si>
    <t>All  necessary materials required to perform the work to be provided by the contractor to the respective sites.</t>
  </si>
  <si>
    <t>Any contractual or specified requirement not itemized hereunder, shall deemed to be included in the rates of the other bill items.</t>
  </si>
  <si>
    <t>All bonds and guarantees in accordance with the Conditions of Contract</t>
  </si>
  <si>
    <t>All insurance policies in accordance with the Conditions of Contract</t>
  </si>
  <si>
    <t>Establishment of Engineer's main site office and removal on completion as specified in Particular specifications.</t>
  </si>
  <si>
    <t>Maintain Engineer's main site office as specified in Particular specifications.</t>
  </si>
  <si>
    <t>Months</t>
  </si>
  <si>
    <t>Provide the transport (with in the Inland)</t>
  </si>
  <si>
    <t>Progress photographs as specified in Particular Specifications clause 1.18 and monthly progress reports.</t>
  </si>
  <si>
    <t>Preparation and submission of As built drawings .</t>
  </si>
  <si>
    <t xml:space="preserve">General </t>
  </si>
  <si>
    <t>BILL#6 RTP Tank</t>
  </si>
  <si>
    <t xml:space="preserve">Excavating pits for column in any material other than rock, with depth not exceeding 1.00m from  ground level. (provisional Qty). </t>
  </si>
  <si>
    <t xml:space="preserve">Extra over item No. 02, 03, 04 &amp; 05 for excavation in rock blasting prohibited (provisional Qty). </t>
  </si>
  <si>
    <t>In 100mm thick screed under column</t>
  </si>
  <si>
    <t xml:space="preserve">Column Concrete </t>
  </si>
  <si>
    <t>In 225mm thick Base concrete under Column</t>
  </si>
  <si>
    <t>InBeam.</t>
  </si>
  <si>
    <t>In Slap</t>
  </si>
  <si>
    <t>To 100mm high sides of screed.</t>
  </si>
  <si>
    <t>To not exceeding 225mm high sides of column bases.</t>
  </si>
  <si>
    <t>To sides of 230x230mm column shaft upto finish floor level.</t>
  </si>
  <si>
    <t>To sides of 230 x 230mm column shaft from finish  floor  level to slap level.</t>
  </si>
  <si>
    <t>Supply &amp; Fixing RTP Tank</t>
  </si>
  <si>
    <t>BILL#7 Pump House</t>
  </si>
  <si>
    <t>PROJECT-GURAIDHOO WATER SUPPLY SCHEME</t>
  </si>
  <si>
    <t>Supply &amp; Insolation for  Dia 5700mm Hight 5400 mm RTP Tank. As per the Specification &amp; Details Drawing (rate includes supply installation and fixing of required accessories)</t>
  </si>
  <si>
    <t>Supply &amp; Instalation</t>
  </si>
  <si>
    <t>Clear Water RTP Tank</t>
  </si>
  <si>
    <t>Pump House</t>
  </si>
  <si>
    <t>PROJECT-TH GURAIDHOO WATER SUPPLY SCHEME</t>
  </si>
  <si>
    <t>Supply &amp; Insolation For Reverse Osmosis Plant Rate to be Including Intake well Feed Pump &amp; Pump. At Guraidhoo. As per the Specification and Drawings</t>
  </si>
  <si>
    <t>BILL#02 DISTRIBUTION NETWORK</t>
  </si>
  <si>
    <t>BILL#8 Rain water Sump</t>
  </si>
  <si>
    <t>BILL#3 RO Plant Building</t>
  </si>
  <si>
    <t xml:space="preserve">CONTINGENCIES (10 % OF SUB TOTAL (A)) </t>
  </si>
  <si>
    <t>TOTAL   MRF SUB TOTAL (A)+9</t>
  </si>
  <si>
    <t xml:space="preserve">TOTAL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</si>
</sst>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_(* #,##0_);_(* \(#,##0\);_(* &quot;-&quot;_);_(@_)"/>
    <numFmt numFmtId="165" formatCode="_(* #,##0.00_);_(* \(#,##0.00\);_(* &quot;-&quot;??_);_(@_)"/>
    <numFmt numFmtId="166" formatCode="0_);\(0\)"/>
    <numFmt numFmtId="167" formatCode="#,##0.000000"/>
    <numFmt numFmtId="168" formatCode="0;[Red]0"/>
    <numFmt numFmtId="169" formatCode="0.000"/>
    <numFmt numFmtId="170" formatCode="_(* #,##0_);_(* \(#,##0\);_(* &quot;-&quot;??_);_(@_)"/>
    <numFmt numFmtId="171" formatCode="0.000;[Red]0.000"/>
    <numFmt numFmtId="172" formatCode="###\,\ ##0.00"/>
    <numFmt numFmtId="173" formatCode="0.000_);\(0.000\)"/>
  </numFmts>
  <fonts count="32" x14ac:knownFonts="1">
    <font>
      <sz val="11"/>
      <color theme="1"/>
      <name val="Calibri"/>
      <family val="2"/>
      <scheme val="minor"/>
    </font>
    <font>
      <sz val="11"/>
      <color theme="1"/>
      <name val="Calibri"/>
      <family val="2"/>
      <scheme val="minor"/>
    </font>
    <font>
      <sz val="10"/>
      <name val="Arial"/>
      <family val="2"/>
    </font>
    <font>
      <sz val="10"/>
      <name val="Cambria"/>
      <family val="1"/>
      <scheme val="major"/>
    </font>
    <font>
      <b/>
      <sz val="10"/>
      <name val="Cambria"/>
      <family val="1"/>
      <scheme val="major"/>
    </font>
    <font>
      <u/>
      <sz val="10"/>
      <name val="Cambria"/>
      <family val="1"/>
      <scheme val="major"/>
    </font>
    <font>
      <sz val="11"/>
      <color theme="1"/>
      <name val="Times New Roman"/>
      <family val="1"/>
    </font>
    <font>
      <sz val="10"/>
      <name val="Times New Roman"/>
      <family val="1"/>
    </font>
    <font>
      <b/>
      <sz val="10"/>
      <name val="Times New Roman"/>
      <family val="1"/>
    </font>
    <font>
      <sz val="11"/>
      <color indexed="8"/>
      <name val="Calibri"/>
      <family val="2"/>
    </font>
    <font>
      <sz val="10"/>
      <color theme="1"/>
      <name val="Times New Roman"/>
      <family val="1"/>
    </font>
    <font>
      <sz val="11"/>
      <name val="Times New Roman"/>
      <family val="1"/>
    </font>
    <font>
      <b/>
      <sz val="10"/>
      <color theme="1"/>
      <name val="Times New Roman"/>
      <family val="1"/>
    </font>
    <font>
      <u/>
      <sz val="9"/>
      <name val="Times New Roman"/>
      <family val="1"/>
    </font>
    <font>
      <b/>
      <sz val="9"/>
      <name val="Times New Roman"/>
      <family val="1"/>
    </font>
    <font>
      <u/>
      <sz val="10"/>
      <name val="Times New Roman"/>
      <family val="1"/>
    </font>
    <font>
      <b/>
      <u/>
      <sz val="10"/>
      <name val="Times New Roman"/>
      <family val="1"/>
    </font>
    <font>
      <b/>
      <sz val="9.5"/>
      <name val="Times New Roman"/>
      <family val="1"/>
    </font>
    <font>
      <b/>
      <sz val="9"/>
      <color theme="1"/>
      <name val="Times New Roman"/>
      <family val="1"/>
    </font>
    <font>
      <b/>
      <sz val="8"/>
      <name val="Times New Roman"/>
      <family val="1"/>
    </font>
    <font>
      <vertAlign val="superscript"/>
      <sz val="10"/>
      <name val="Times New Roman"/>
      <family val="1"/>
    </font>
    <font>
      <sz val="10"/>
      <color indexed="10"/>
      <name val="Times New Roman"/>
      <family val="1"/>
    </font>
    <font>
      <sz val="10"/>
      <color rgb="FFFF0000"/>
      <name val="Times New Roman"/>
      <family val="1"/>
    </font>
    <font>
      <b/>
      <u/>
      <sz val="10"/>
      <color indexed="10"/>
      <name val="Times New Roman"/>
      <family val="1"/>
    </font>
    <font>
      <b/>
      <sz val="9"/>
      <name val="Cambria"/>
      <family val="1"/>
      <scheme val="major"/>
    </font>
    <font>
      <sz val="10"/>
      <color theme="1"/>
      <name val="Cambria"/>
      <family val="1"/>
      <scheme val="major"/>
    </font>
    <font>
      <sz val="9"/>
      <color theme="1"/>
      <name val="Times New Roman"/>
      <family val="1"/>
    </font>
    <font>
      <b/>
      <sz val="10"/>
      <name val="Arial"/>
      <family val="2"/>
    </font>
    <font>
      <b/>
      <u/>
      <sz val="10"/>
      <name val="Arial"/>
      <family val="2"/>
    </font>
    <font>
      <i/>
      <u/>
      <sz val="10"/>
      <name val="Arial"/>
      <family val="2"/>
    </font>
    <font>
      <i/>
      <sz val="10"/>
      <name val="Arial"/>
      <family val="2"/>
    </font>
    <font>
      <b/>
      <sz val="11"/>
      <color theme="1"/>
      <name val="Times New Roman"/>
      <family val="1"/>
    </font>
  </fonts>
  <fills count="3">
    <fill>
      <patternFill patternType="none"/>
    </fill>
    <fill>
      <patternFill patternType="gray125"/>
    </fill>
    <fill>
      <patternFill patternType="solid">
        <fgColor rgb="FFFFFF00"/>
        <bgColor indexed="64"/>
      </patternFill>
    </fill>
  </fills>
  <borders count="56">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auto="1"/>
      </left>
      <right style="thin">
        <color auto="1"/>
      </right>
      <top style="hair">
        <color auto="1"/>
      </top>
      <bottom style="hair">
        <color auto="1"/>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auto="1"/>
      </bottom>
      <diagonal/>
    </border>
    <border>
      <left style="thin">
        <color auto="1"/>
      </left>
      <right style="thin">
        <color auto="1"/>
      </right>
      <top/>
      <bottom style="hair">
        <color auto="1"/>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right/>
      <top/>
      <bottom style="medium">
        <color auto="1"/>
      </bottom>
      <diagonal/>
    </border>
    <border>
      <left style="medium">
        <color indexed="64"/>
      </left>
      <right style="thin">
        <color indexed="64"/>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medium">
        <color auto="1"/>
      </bottom>
      <diagonal/>
    </border>
    <border>
      <left style="medium">
        <color indexed="64"/>
      </left>
      <right style="thin">
        <color indexed="64"/>
      </right>
      <top style="medium">
        <color indexed="64"/>
      </top>
      <bottom style="medium">
        <color auto="1"/>
      </bottom>
      <diagonal/>
    </border>
    <border>
      <left/>
      <right style="thin">
        <color auto="1"/>
      </right>
      <top style="hair">
        <color auto="1"/>
      </top>
      <bottom style="hair">
        <color auto="1"/>
      </bottom>
      <diagonal/>
    </border>
    <border>
      <left/>
      <right style="thin">
        <color indexed="64"/>
      </right>
      <top/>
      <bottom style="hair">
        <color auto="1"/>
      </bottom>
      <diagonal/>
    </border>
    <border>
      <left style="thin">
        <color auto="1"/>
      </left>
      <right/>
      <top style="hair">
        <color auto="1"/>
      </top>
      <bottom style="hair">
        <color auto="1"/>
      </bottom>
      <diagonal/>
    </border>
    <border>
      <left style="thin">
        <color auto="1"/>
      </left>
      <right/>
      <top style="hair">
        <color auto="1"/>
      </top>
      <bottom/>
      <diagonal/>
    </border>
    <border>
      <left style="thin">
        <color indexed="64"/>
      </left>
      <right/>
      <top/>
      <bottom/>
      <diagonal/>
    </border>
    <border>
      <left style="thin">
        <color indexed="64"/>
      </left>
      <right style="medium">
        <color indexed="64"/>
      </right>
      <top/>
      <bottom/>
      <diagonal/>
    </border>
    <border>
      <left style="thin">
        <color auto="1"/>
      </left>
      <right/>
      <top/>
      <bottom style="hair">
        <color auto="1"/>
      </bottom>
      <diagonal/>
    </border>
    <border>
      <left/>
      <right/>
      <top/>
      <bottom style="hair">
        <color auto="1"/>
      </bottom>
      <diagonal/>
    </border>
    <border>
      <left/>
      <right/>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hair">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right/>
      <top style="medium">
        <color auto="1"/>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24">
    <xf numFmtId="0" fontId="0" fillId="0" borderId="0"/>
    <xf numFmtId="165" fontId="1" fillId="0" borderId="0" applyFont="0" applyFill="0" applyBorder="0" applyAlignment="0" applyProtection="0"/>
    <xf numFmtId="0" fontId="2" fillId="0" borderId="0"/>
    <xf numFmtId="0" fontId="2" fillId="0" borderId="0"/>
    <xf numFmtId="165" fontId="2" fillId="0" borderId="0" applyFont="0" applyFill="0" applyBorder="0" applyAlignment="0" applyProtection="0"/>
    <xf numFmtId="0" fontId="2" fillId="0" borderId="0"/>
    <xf numFmtId="165" fontId="2"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1"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cellStyleXfs>
  <cellXfs count="421">
    <xf numFmtId="0" fontId="0" fillId="0" borderId="0" xfId="0"/>
    <xf numFmtId="0" fontId="3" fillId="0" borderId="0" xfId="2" applyFont="1" applyAlignment="1">
      <alignment vertical="center"/>
    </xf>
    <xf numFmtId="165" fontId="3" fillId="0" borderId="4" xfId="4" applyFont="1" applyBorder="1" applyAlignment="1" applyProtection="1">
      <alignment horizontal="right" vertical="center" shrinkToFit="1"/>
      <protection locked="0"/>
    </xf>
    <xf numFmtId="165" fontId="3" fillId="0" borderId="0" xfId="2" applyNumberFormat="1" applyFont="1" applyAlignment="1">
      <alignment vertical="center"/>
    </xf>
    <xf numFmtId="0" fontId="3" fillId="0" borderId="7" xfId="3" applyFont="1" applyBorder="1" applyAlignment="1">
      <alignment vertical="center" wrapText="1"/>
    </xf>
    <xf numFmtId="166" fontId="3" fillId="0" borderId="8" xfId="4" quotePrefix="1" applyNumberFormat="1" applyFont="1" applyBorder="1" applyAlignment="1">
      <alignment horizontal="center" vertical="center"/>
    </xf>
    <xf numFmtId="165" fontId="4" fillId="0" borderId="15" xfId="4" applyFont="1" applyBorder="1" applyAlignment="1">
      <alignment horizontal="center" vertical="center" shrinkToFit="1"/>
    </xf>
    <xf numFmtId="165" fontId="3" fillId="0" borderId="0" xfId="4" applyFont="1" applyAlignment="1">
      <alignment horizontal="right" vertical="center"/>
    </xf>
    <xf numFmtId="0" fontId="6" fillId="0" borderId="0" xfId="0" applyFont="1"/>
    <xf numFmtId="0" fontId="7" fillId="0" borderId="0" xfId="5" applyFont="1" applyBorder="1"/>
    <xf numFmtId="165" fontId="10" fillId="0" borderId="7" xfId="1" applyFont="1" applyBorder="1" applyAlignment="1">
      <alignment horizontal="center"/>
    </xf>
    <xf numFmtId="0" fontId="10" fillId="0" borderId="7" xfId="0" applyFont="1" applyBorder="1" applyAlignment="1">
      <alignment horizontal="center"/>
    </xf>
    <xf numFmtId="0" fontId="10" fillId="0" borderId="19" xfId="0" applyFont="1" applyBorder="1" applyAlignment="1">
      <alignment horizontal="center"/>
    </xf>
    <xf numFmtId="0" fontId="10" fillId="0" borderId="0" xfId="0" applyFont="1"/>
    <xf numFmtId="4" fontId="10" fillId="0" borderId="0" xfId="0" applyNumberFormat="1" applyFont="1"/>
    <xf numFmtId="165" fontId="10" fillId="0" borderId="2" xfId="1" applyFont="1" applyBorder="1" applyAlignment="1">
      <alignment horizontal="center"/>
    </xf>
    <xf numFmtId="165" fontId="10" fillId="0" borderId="18" xfId="1" applyFont="1" applyFill="1" applyBorder="1" applyAlignment="1">
      <alignment horizontal="center"/>
    </xf>
    <xf numFmtId="2" fontId="10" fillId="0" borderId="18" xfId="0" applyNumberFormat="1" applyFont="1" applyBorder="1" applyAlignment="1">
      <alignment horizontal="center"/>
    </xf>
    <xf numFmtId="0" fontId="10" fillId="0" borderId="18" xfId="0" applyFont="1" applyBorder="1" applyAlignment="1">
      <alignment horizontal="center"/>
    </xf>
    <xf numFmtId="0" fontId="10" fillId="0" borderId="22" xfId="0" applyFont="1" applyBorder="1" applyAlignment="1">
      <alignment horizontal="center" vertical="top"/>
    </xf>
    <xf numFmtId="171" fontId="3" fillId="0" borderId="0" xfId="2" applyNumberFormat="1" applyFont="1" applyAlignment="1">
      <alignment horizontal="center" vertical="center"/>
    </xf>
    <xf numFmtId="165" fontId="10" fillId="0" borderId="7" xfId="1" applyFont="1" applyFill="1" applyBorder="1" applyAlignment="1">
      <alignment horizontal="center"/>
    </xf>
    <xf numFmtId="165" fontId="10" fillId="0" borderId="4" xfId="1" applyFont="1" applyBorder="1" applyAlignment="1">
      <alignment horizontal="center"/>
    </xf>
    <xf numFmtId="2" fontId="10" fillId="0" borderId="7" xfId="0" applyNumberFormat="1" applyFont="1" applyBorder="1" applyAlignment="1">
      <alignment horizontal="center"/>
    </xf>
    <xf numFmtId="0" fontId="10" fillId="0" borderId="8" xfId="0" applyFont="1" applyBorder="1" applyAlignment="1">
      <alignment horizontal="center" vertical="top"/>
    </xf>
    <xf numFmtId="49" fontId="7" fillId="0" borderId="7" xfId="2" applyNumberFormat="1" applyFont="1" applyFill="1" applyBorder="1" applyAlignment="1">
      <alignment vertical="center" wrapText="1"/>
    </xf>
    <xf numFmtId="49" fontId="7" fillId="0" borderId="7" xfId="2" applyNumberFormat="1" applyFont="1" applyFill="1" applyBorder="1" applyAlignment="1">
      <alignment vertical="center"/>
    </xf>
    <xf numFmtId="49" fontId="15" fillId="0" borderId="7" xfId="2" applyNumberFormat="1" applyFont="1" applyFill="1" applyBorder="1" applyAlignment="1">
      <alignment vertical="center" wrapText="1"/>
    </xf>
    <xf numFmtId="0" fontId="14" fillId="0" borderId="7" xfId="2" applyNumberFormat="1" applyFont="1" applyFill="1" applyBorder="1" applyAlignment="1">
      <alignment wrapText="1"/>
    </xf>
    <xf numFmtId="49" fontId="14" fillId="0" borderId="7" xfId="2" applyNumberFormat="1" applyFont="1" applyFill="1" applyBorder="1" applyAlignment="1">
      <alignment vertical="center" wrapText="1"/>
    </xf>
    <xf numFmtId="49" fontId="8" fillId="0" borderId="7" xfId="2" applyNumberFormat="1" applyFont="1" applyFill="1" applyBorder="1" applyAlignment="1">
      <alignment vertical="center"/>
    </xf>
    <xf numFmtId="49" fontId="7" fillId="0" borderId="7" xfId="2" applyNumberFormat="1" applyFont="1" applyFill="1" applyBorder="1" applyAlignment="1">
      <alignment wrapText="1"/>
    </xf>
    <xf numFmtId="2" fontId="10" fillId="0" borderId="7" xfId="0" applyNumberFormat="1" applyFont="1" applyFill="1" applyBorder="1" applyAlignment="1">
      <alignment horizontal="center"/>
    </xf>
    <xf numFmtId="0" fontId="7" fillId="0" borderId="7" xfId="2" applyNumberFormat="1" applyFont="1" applyFill="1" applyBorder="1" applyAlignment="1">
      <alignment vertical="center" wrapText="1"/>
    </xf>
    <xf numFmtId="0" fontId="14" fillId="0" borderId="7" xfId="2" applyNumberFormat="1" applyFont="1" applyFill="1" applyBorder="1" applyAlignment="1">
      <alignment vertical="center" wrapText="1"/>
    </xf>
    <xf numFmtId="0" fontId="8" fillId="0" borderId="7" xfId="2" applyNumberFormat="1" applyFont="1" applyFill="1" applyBorder="1" applyAlignment="1">
      <alignment vertical="center" wrapText="1"/>
    </xf>
    <xf numFmtId="49" fontId="8" fillId="0" borderId="7" xfId="2" applyNumberFormat="1" applyFont="1" applyFill="1" applyBorder="1" applyAlignment="1">
      <alignment vertical="center" wrapText="1"/>
    </xf>
    <xf numFmtId="0" fontId="14" fillId="0" borderId="7" xfId="2" applyFont="1" applyFill="1" applyBorder="1" applyAlignment="1">
      <alignment horizontal="left" vertical="center" wrapText="1"/>
    </xf>
    <xf numFmtId="0" fontId="17" fillId="0" borderId="7" xfId="2" applyNumberFormat="1" applyFont="1" applyFill="1" applyBorder="1" applyAlignment="1">
      <alignment vertical="center" wrapText="1"/>
    </xf>
    <xf numFmtId="0" fontId="10" fillId="0" borderId="7" xfId="0" applyFont="1" applyFill="1" applyBorder="1" applyAlignment="1">
      <alignment horizontal="center"/>
    </xf>
    <xf numFmtId="2" fontId="10" fillId="0" borderId="19" xfId="0" applyNumberFormat="1" applyFont="1" applyBorder="1" applyAlignment="1">
      <alignment horizontal="center"/>
    </xf>
    <xf numFmtId="0" fontId="10" fillId="0" borderId="20" xfId="0" applyFont="1" applyBorder="1" applyAlignment="1">
      <alignment horizontal="center" vertical="top"/>
    </xf>
    <xf numFmtId="165" fontId="8" fillId="0" borderId="28" xfId="2" applyNumberFormat="1" applyFont="1" applyFill="1" applyBorder="1" applyAlignment="1">
      <alignment horizontal="center" vertical="center"/>
    </xf>
    <xf numFmtId="165" fontId="8" fillId="0" borderId="25" xfId="2" applyNumberFormat="1" applyFont="1" applyFill="1" applyBorder="1" applyAlignment="1">
      <alignment horizontal="center" vertical="center"/>
    </xf>
    <xf numFmtId="0" fontId="14" fillId="0" borderId="25" xfId="2" applyNumberFormat="1" applyFont="1" applyFill="1" applyBorder="1" applyAlignment="1">
      <alignment horizontal="center" vertical="center"/>
    </xf>
    <xf numFmtId="49" fontId="8" fillId="0" borderId="25" xfId="2" applyNumberFormat="1" applyFont="1" applyFill="1" applyBorder="1" applyAlignment="1">
      <alignment horizontal="center" vertical="center"/>
    </xf>
    <xf numFmtId="0" fontId="7" fillId="0" borderId="0" xfId="2" applyFont="1" applyAlignment="1">
      <alignment vertical="center"/>
    </xf>
    <xf numFmtId="165" fontId="7" fillId="0" borderId="0" xfId="9" applyFont="1" applyFill="1" applyAlignment="1">
      <alignment horizontal="center" vertical="center" shrinkToFit="1"/>
    </xf>
    <xf numFmtId="172" fontId="7" fillId="0" borderId="0" xfId="2" applyNumberFormat="1" applyFont="1" applyFill="1" applyAlignment="1">
      <alignment vertical="center"/>
    </xf>
    <xf numFmtId="165" fontId="10" fillId="0" borderId="9" xfId="1" applyFont="1" applyBorder="1" applyAlignment="1">
      <alignment horizontal="center"/>
    </xf>
    <xf numFmtId="165" fontId="10" fillId="0" borderId="10" xfId="1" applyFont="1" applyFill="1" applyBorder="1" applyAlignment="1">
      <alignment horizontal="center"/>
    </xf>
    <xf numFmtId="2" fontId="10" fillId="0" borderId="10" xfId="0" applyNumberFormat="1" applyFont="1" applyBorder="1" applyAlignment="1">
      <alignment horizontal="center"/>
    </xf>
    <xf numFmtId="0" fontId="10" fillId="0" borderId="10" xfId="0" applyFont="1" applyBorder="1" applyAlignment="1">
      <alignment horizontal="center"/>
    </xf>
    <xf numFmtId="0" fontId="14" fillId="0" borderId="18" xfId="2" applyNumberFormat="1" applyFont="1" applyFill="1" applyBorder="1" applyAlignment="1">
      <alignment vertical="center" wrapText="1"/>
    </xf>
    <xf numFmtId="165" fontId="10" fillId="0" borderId="10" xfId="1" applyFont="1" applyBorder="1" applyAlignment="1">
      <alignment horizontal="center"/>
    </xf>
    <xf numFmtId="49" fontId="8" fillId="0" borderId="10" xfId="2" applyNumberFormat="1" applyFont="1" applyFill="1" applyBorder="1" applyAlignment="1">
      <alignment vertical="center"/>
    </xf>
    <xf numFmtId="0" fontId="14" fillId="0" borderId="10" xfId="2" applyNumberFormat="1" applyFont="1" applyFill="1" applyBorder="1" applyAlignment="1">
      <alignment vertical="center" wrapText="1"/>
    </xf>
    <xf numFmtId="49" fontId="13" fillId="0" borderId="10" xfId="2" applyNumberFormat="1" applyFont="1" applyFill="1" applyBorder="1" applyAlignment="1">
      <alignment vertical="center" wrapText="1"/>
    </xf>
    <xf numFmtId="171" fontId="3" fillId="0" borderId="8" xfId="2" applyNumberFormat="1" applyFont="1" applyBorder="1" applyAlignment="1">
      <alignment horizontal="center" vertical="center"/>
    </xf>
    <xf numFmtId="0" fontId="12" fillId="0" borderId="7" xfId="0" applyFont="1" applyBorder="1" applyAlignment="1">
      <alignment wrapText="1"/>
    </xf>
    <xf numFmtId="0" fontId="7" fillId="0" borderId="0" xfId="2" applyFont="1" applyFill="1" applyAlignment="1">
      <alignment vertical="center"/>
    </xf>
    <xf numFmtId="49" fontId="15" fillId="0" borderId="7" xfId="2" applyNumberFormat="1" applyFont="1" applyFill="1" applyBorder="1" applyAlignment="1">
      <alignment wrapText="1"/>
    </xf>
    <xf numFmtId="171" fontId="3" fillId="0" borderId="0" xfId="2" applyNumberFormat="1" applyFont="1" applyAlignment="1">
      <alignment horizontal="center"/>
    </xf>
    <xf numFmtId="49" fontId="7" fillId="0" borderId="7" xfId="2" applyNumberFormat="1" applyFont="1" applyFill="1" applyBorder="1" applyAlignment="1"/>
    <xf numFmtId="2" fontId="7" fillId="0" borderId="7" xfId="2" applyNumberFormat="1" applyFont="1" applyFill="1" applyBorder="1" applyAlignment="1">
      <alignment horizontal="center"/>
    </xf>
    <xf numFmtId="0" fontId="7" fillId="0" borderId="0" xfId="2" applyFont="1" applyFill="1" applyAlignment="1"/>
    <xf numFmtId="49" fontId="15" fillId="0" borderId="7" xfId="2" applyNumberFormat="1" applyFont="1" applyFill="1" applyBorder="1" applyAlignment="1"/>
    <xf numFmtId="0" fontId="6" fillId="0" borderId="0" xfId="0" applyFont="1" applyAlignment="1"/>
    <xf numFmtId="0" fontId="3" fillId="0" borderId="0" xfId="2" applyFont="1" applyFill="1" applyAlignment="1">
      <alignment vertical="center"/>
    </xf>
    <xf numFmtId="172" fontId="3" fillId="0" borderId="0" xfId="2" applyNumberFormat="1" applyFont="1" applyFill="1" applyBorder="1" applyAlignment="1">
      <alignment vertical="center"/>
    </xf>
    <xf numFmtId="165" fontId="3" fillId="0" borderId="0" xfId="9" applyFont="1" applyFill="1" applyBorder="1" applyAlignment="1">
      <alignment horizontal="center" vertical="center" shrinkToFit="1"/>
    </xf>
    <xf numFmtId="0" fontId="7" fillId="0" borderId="0" xfId="2" applyFont="1" applyFill="1"/>
    <xf numFmtId="0" fontId="7" fillId="0" borderId="0" xfId="2" applyFont="1" applyFill="1" applyAlignment="1">
      <alignment horizontal="center" vertical="top" wrapText="1"/>
    </xf>
    <xf numFmtId="0" fontId="16" fillId="0" borderId="19" xfId="2" applyFont="1" applyFill="1" applyBorder="1" applyAlignment="1">
      <alignment horizontal="left"/>
    </xf>
    <xf numFmtId="0" fontId="7" fillId="0" borderId="19" xfId="2" applyFont="1" applyFill="1" applyBorder="1" applyAlignment="1"/>
    <xf numFmtId="165" fontId="7" fillId="0" borderId="19" xfId="1" applyFont="1" applyFill="1" applyBorder="1" applyAlignment="1"/>
    <xf numFmtId="165" fontId="7" fillId="0" borderId="6" xfId="1" applyFont="1" applyFill="1" applyBorder="1" applyAlignment="1"/>
    <xf numFmtId="0" fontId="16" fillId="0" borderId="7" xfId="2" applyFont="1" applyFill="1" applyBorder="1" applyAlignment="1"/>
    <xf numFmtId="0" fontId="7" fillId="0" borderId="7" xfId="2" applyFont="1" applyFill="1" applyBorder="1" applyAlignment="1"/>
    <xf numFmtId="165" fontId="7" fillId="0" borderId="7" xfId="1" applyFont="1" applyFill="1" applyBorder="1" applyAlignment="1"/>
    <xf numFmtId="165" fontId="7" fillId="0" borderId="4" xfId="1" applyFont="1" applyFill="1" applyBorder="1" applyAlignment="1"/>
    <xf numFmtId="2" fontId="7" fillId="0" borderId="8" xfId="2" applyNumberFormat="1" applyFont="1" applyFill="1" applyBorder="1" applyAlignment="1">
      <alignment horizontal="center"/>
    </xf>
    <xf numFmtId="0" fontId="16" fillId="0" borderId="7" xfId="2" applyFont="1" applyFill="1" applyBorder="1" applyAlignment="1">
      <alignment horizontal="justify" wrapText="1"/>
    </xf>
    <xf numFmtId="0" fontId="7" fillId="0" borderId="7" xfId="2" applyFont="1" applyFill="1" applyBorder="1" applyAlignment="1">
      <alignment horizontal="center"/>
    </xf>
    <xf numFmtId="0" fontId="7" fillId="0" borderId="7" xfId="2" applyFont="1" applyFill="1" applyBorder="1" applyAlignment="1">
      <alignment horizontal="justify" wrapText="1"/>
    </xf>
    <xf numFmtId="169" fontId="7" fillId="0" borderId="8" xfId="2" applyNumberFormat="1" applyFont="1" applyFill="1" applyBorder="1" applyAlignment="1">
      <alignment horizontal="center"/>
    </xf>
    <xf numFmtId="0" fontId="21" fillId="0" borderId="7" xfId="2" applyNumberFormat="1" applyFont="1" applyFill="1" applyBorder="1" applyAlignment="1">
      <alignment horizontal="center"/>
    </xf>
    <xf numFmtId="0" fontId="7" fillId="0" borderId="5" xfId="2" applyFont="1" applyFill="1" applyBorder="1" applyAlignment="1">
      <alignment horizontal="justify" wrapText="1"/>
    </xf>
    <xf numFmtId="0" fontId="7" fillId="0" borderId="7" xfId="2" applyFont="1" applyFill="1" applyBorder="1" applyAlignment="1">
      <alignment horizontal="center" wrapText="1"/>
    </xf>
    <xf numFmtId="2" fontId="7" fillId="0" borderId="5" xfId="2" applyNumberFormat="1" applyFont="1" applyFill="1" applyBorder="1" applyAlignment="1">
      <alignment horizontal="center" wrapText="1"/>
    </xf>
    <xf numFmtId="165" fontId="11" fillId="0" borderId="7" xfId="1" applyFont="1" applyFill="1" applyBorder="1" applyAlignment="1">
      <alignment wrapText="1"/>
    </xf>
    <xf numFmtId="0" fontId="11" fillId="0" borderId="0" xfId="2" applyFont="1" applyFill="1" applyBorder="1" applyAlignment="1">
      <alignment wrapText="1"/>
    </xf>
    <xf numFmtId="0" fontId="11" fillId="0" borderId="0" xfId="2" applyFont="1" applyFill="1" applyAlignment="1">
      <alignment wrapText="1"/>
    </xf>
    <xf numFmtId="0" fontId="8" fillId="0" borderId="7" xfId="2" applyFont="1" applyFill="1" applyBorder="1" applyAlignment="1">
      <alignment horizontal="justify" wrapText="1"/>
    </xf>
    <xf numFmtId="2" fontId="21" fillId="0" borderId="7" xfId="2" applyNumberFormat="1" applyFont="1" applyFill="1" applyBorder="1" applyAlignment="1">
      <alignment horizontal="center"/>
    </xf>
    <xf numFmtId="2" fontId="7" fillId="0" borderId="7" xfId="6" applyNumberFormat="1" applyFont="1" applyFill="1" applyBorder="1" applyAlignment="1">
      <alignment horizontal="center"/>
    </xf>
    <xf numFmtId="2" fontId="21" fillId="0" borderId="7" xfId="6" applyNumberFormat="1" applyFont="1" applyFill="1" applyBorder="1" applyAlignment="1">
      <alignment horizontal="center"/>
    </xf>
    <xf numFmtId="0" fontId="16" fillId="0" borderId="7" xfId="2" applyFont="1" applyFill="1" applyBorder="1" applyAlignment="1">
      <alignment horizontal="left"/>
    </xf>
    <xf numFmtId="169" fontId="7" fillId="0" borderId="22" xfId="2" applyNumberFormat="1" applyFont="1" applyFill="1" applyBorder="1" applyAlignment="1">
      <alignment horizontal="center"/>
    </xf>
    <xf numFmtId="0" fontId="7" fillId="0" borderId="18" xfId="2" applyFont="1" applyFill="1" applyBorder="1" applyAlignment="1">
      <alignment horizontal="justify" wrapText="1"/>
    </xf>
    <xf numFmtId="0" fontId="7" fillId="0" borderId="18" xfId="2" applyFont="1" applyFill="1" applyBorder="1" applyAlignment="1">
      <alignment horizontal="center"/>
    </xf>
    <xf numFmtId="165" fontId="7" fillId="0" borderId="18" xfId="1" applyFont="1" applyFill="1" applyBorder="1" applyAlignment="1"/>
    <xf numFmtId="165" fontId="7" fillId="0" borderId="2" xfId="1" applyFont="1" applyFill="1" applyBorder="1" applyAlignment="1"/>
    <xf numFmtId="169" fontId="7" fillId="0" borderId="11" xfId="2" applyNumberFormat="1" applyFont="1" applyFill="1" applyBorder="1" applyAlignment="1">
      <alignment horizontal="center"/>
    </xf>
    <xf numFmtId="0" fontId="16" fillId="0" borderId="10" xfId="2" applyFont="1" applyFill="1" applyBorder="1" applyAlignment="1">
      <alignment horizontal="justify" wrapText="1"/>
    </xf>
    <xf numFmtId="165" fontId="7" fillId="0" borderId="10" xfId="1" applyFont="1" applyFill="1" applyBorder="1" applyAlignment="1"/>
    <xf numFmtId="165" fontId="7" fillId="0" borderId="9" xfId="1" applyFont="1" applyFill="1" applyBorder="1" applyAlignment="1"/>
    <xf numFmtId="2" fontId="7" fillId="0" borderId="32" xfId="6" applyNumberFormat="1" applyFont="1" applyFill="1" applyBorder="1" applyAlignment="1">
      <alignment horizontal="center"/>
    </xf>
    <xf numFmtId="0" fontId="21" fillId="0" borderId="32" xfId="2" applyFont="1" applyFill="1" applyBorder="1" applyAlignment="1"/>
    <xf numFmtId="0" fontId="16" fillId="0" borderId="7" xfId="2" applyFont="1" applyFill="1" applyBorder="1" applyAlignment="1">
      <alignment horizontal="left" wrapText="1"/>
    </xf>
    <xf numFmtId="0" fontId="22" fillId="0" borderId="32" xfId="2" applyFont="1" applyFill="1" applyBorder="1" applyAlignment="1">
      <alignment horizontal="center"/>
    </xf>
    <xf numFmtId="0" fontId="21" fillId="0" borderId="32" xfId="2" applyFont="1" applyFill="1" applyBorder="1" applyAlignment="1">
      <alignment horizontal="center"/>
    </xf>
    <xf numFmtId="2" fontId="7" fillId="0" borderId="32" xfId="2" applyNumberFormat="1" applyFont="1" applyFill="1" applyBorder="1" applyAlignment="1">
      <alignment horizontal="center"/>
    </xf>
    <xf numFmtId="0" fontId="7" fillId="0" borderId="7" xfId="2" applyFont="1" applyFill="1" applyBorder="1" applyAlignment="1">
      <alignment horizontal="justify"/>
    </xf>
    <xf numFmtId="0" fontId="16" fillId="0" borderId="7" xfId="2" applyFont="1" applyFill="1" applyBorder="1" applyAlignment="1">
      <alignment horizontal="justify"/>
    </xf>
    <xf numFmtId="0" fontId="16" fillId="0" borderId="7" xfId="2" applyFont="1" applyFill="1" applyBorder="1" applyAlignment="1">
      <alignment wrapText="1"/>
    </xf>
    <xf numFmtId="0" fontId="16" fillId="0" borderId="7" xfId="2" applyFont="1" applyFill="1" applyBorder="1" applyAlignment="1" applyProtection="1">
      <alignment horizontal="justify" wrapText="1"/>
      <protection locked="0"/>
    </xf>
    <xf numFmtId="39" fontId="7" fillId="0" borderId="32" xfId="6" quotePrefix="1" applyNumberFormat="1" applyFont="1" applyFill="1" applyBorder="1" applyAlignment="1">
      <alignment horizontal="center"/>
    </xf>
    <xf numFmtId="0" fontId="16" fillId="0" borderId="30" xfId="2" applyFont="1" applyFill="1" applyBorder="1" applyAlignment="1">
      <alignment horizontal="justify" wrapText="1"/>
    </xf>
    <xf numFmtId="0" fontId="7" fillId="0" borderId="5" xfId="2" applyFont="1" applyFill="1" applyBorder="1" applyAlignment="1" applyProtection="1">
      <alignment horizontal="justify" wrapText="1"/>
      <protection locked="0"/>
    </xf>
    <xf numFmtId="2" fontId="7" fillId="0" borderId="32" xfId="2" quotePrefix="1" applyNumberFormat="1" applyFont="1" applyFill="1" applyBorder="1" applyAlignment="1">
      <alignment horizontal="center"/>
    </xf>
    <xf numFmtId="0" fontId="11" fillId="0" borderId="0" xfId="2" applyFont="1" applyFill="1" applyBorder="1" applyAlignment="1">
      <alignment vertical="top" wrapText="1"/>
    </xf>
    <xf numFmtId="0" fontId="11" fillId="0" borderId="0" xfId="2" applyFont="1" applyFill="1" applyAlignment="1">
      <alignment vertical="top" wrapText="1"/>
    </xf>
    <xf numFmtId="0" fontId="7" fillId="0" borderId="5" xfId="2" applyFont="1" applyFill="1" applyBorder="1" applyAlignment="1">
      <alignment horizontal="center" wrapText="1"/>
    </xf>
    <xf numFmtId="2" fontId="7" fillId="0" borderId="7" xfId="2" applyNumberFormat="1" applyFont="1" applyFill="1" applyBorder="1" applyAlignment="1">
      <alignment horizontal="center" wrapText="1"/>
    </xf>
    <xf numFmtId="165" fontId="7" fillId="0" borderId="7" xfId="1" applyFont="1" applyFill="1" applyBorder="1" applyAlignment="1">
      <alignment wrapText="1"/>
    </xf>
    <xf numFmtId="0" fontId="7" fillId="0" borderId="0" xfId="2" applyFont="1" applyFill="1" applyBorder="1" applyAlignment="1">
      <alignment vertical="top" wrapText="1"/>
    </xf>
    <xf numFmtId="0" fontId="7" fillId="0" borderId="0" xfId="2" applyFont="1" applyFill="1" applyAlignment="1">
      <alignment vertical="top" wrapText="1"/>
    </xf>
    <xf numFmtId="0" fontId="23" fillId="0" borderId="32" xfId="2" applyFont="1" applyFill="1" applyBorder="1" applyAlignment="1">
      <alignment horizontal="left" wrapText="1"/>
    </xf>
    <xf numFmtId="169" fontId="7" fillId="0" borderId="8" xfId="2" applyNumberFormat="1" applyFont="1" applyFill="1" applyBorder="1" applyAlignment="1">
      <alignment horizontal="center" wrapText="1"/>
    </xf>
    <xf numFmtId="165" fontId="7" fillId="0" borderId="32" xfId="1" quotePrefix="1" applyFont="1" applyFill="1" applyBorder="1" applyAlignment="1">
      <alignment horizontal="center" wrapText="1"/>
    </xf>
    <xf numFmtId="0" fontId="7" fillId="0" borderId="0" xfId="2" applyFont="1" applyFill="1" applyBorder="1"/>
    <xf numFmtId="0" fontId="16" fillId="0" borderId="18" xfId="2" applyFont="1" applyFill="1" applyBorder="1" applyAlignment="1">
      <alignment horizontal="justify" wrapText="1"/>
    </xf>
    <xf numFmtId="0" fontId="7" fillId="0" borderId="3" xfId="2" applyFont="1" applyFill="1" applyBorder="1" applyAlignment="1">
      <alignment horizontal="center" wrapText="1"/>
    </xf>
    <xf numFmtId="0" fontId="23" fillId="0" borderId="33" xfId="2" applyFont="1" applyFill="1" applyBorder="1" applyAlignment="1">
      <alignment horizontal="left" wrapText="1"/>
    </xf>
    <xf numFmtId="0" fontId="16" fillId="0" borderId="26" xfId="2" applyFont="1" applyFill="1" applyBorder="1" applyAlignment="1">
      <alignment horizontal="justify" wrapText="1"/>
    </xf>
    <xf numFmtId="0" fontId="7" fillId="0" borderId="0" xfId="2" applyFont="1" applyFill="1" applyBorder="1" applyAlignment="1">
      <alignment horizontal="center" wrapText="1"/>
    </xf>
    <xf numFmtId="0" fontId="23" fillId="0" borderId="34" xfId="2" applyFont="1" applyFill="1" applyBorder="1" applyAlignment="1">
      <alignment horizontal="left" wrapText="1"/>
    </xf>
    <xf numFmtId="165" fontId="7" fillId="0" borderId="26" xfId="1" applyFont="1" applyFill="1" applyBorder="1" applyAlignment="1"/>
    <xf numFmtId="165" fontId="7" fillId="0" borderId="35" xfId="1" applyFont="1" applyFill="1" applyBorder="1" applyAlignment="1"/>
    <xf numFmtId="0" fontId="16" fillId="0" borderId="26" xfId="2" applyFont="1" applyFill="1" applyBorder="1" applyAlignment="1">
      <alignment wrapText="1"/>
    </xf>
    <xf numFmtId="0" fontId="16" fillId="0" borderId="10" xfId="2" applyFont="1" applyFill="1" applyBorder="1" applyAlignment="1">
      <alignment horizontal="left" wrapText="1"/>
    </xf>
    <xf numFmtId="0" fontId="7" fillId="0" borderId="31" xfId="2" applyFont="1" applyFill="1" applyBorder="1" applyAlignment="1">
      <alignment horizontal="center"/>
    </xf>
    <xf numFmtId="39" fontId="21" fillId="0" borderId="36" xfId="2" applyNumberFormat="1" applyFont="1" applyFill="1" applyBorder="1" applyAlignment="1">
      <alignment horizontal="center"/>
    </xf>
    <xf numFmtId="0" fontId="7" fillId="0" borderId="37" xfId="2" applyFont="1" applyFill="1" applyBorder="1" applyAlignment="1">
      <alignment horizontal="center" wrapText="1"/>
    </xf>
    <xf numFmtId="0" fontId="23" fillId="0" borderId="36" xfId="2" applyFont="1" applyFill="1" applyBorder="1" applyAlignment="1">
      <alignment horizontal="left" wrapText="1"/>
    </xf>
    <xf numFmtId="165" fontId="7" fillId="0" borderId="0" xfId="2" applyNumberFormat="1" applyFont="1" applyFill="1" applyAlignment="1"/>
    <xf numFmtId="0" fontId="7" fillId="0" borderId="0" xfId="2" applyFont="1" applyFill="1" applyAlignment="1">
      <alignment horizontal="left"/>
    </xf>
    <xf numFmtId="165" fontId="7" fillId="0" borderId="0" xfId="1" applyFont="1" applyFill="1" applyAlignment="1"/>
    <xf numFmtId="165" fontId="7" fillId="0" borderId="0" xfId="1" applyFont="1" applyFill="1" applyAlignment="1">
      <alignment vertical="center"/>
    </xf>
    <xf numFmtId="0" fontId="8" fillId="0" borderId="0" xfId="64" applyFont="1" applyFill="1" applyAlignment="1">
      <alignment horizontal="center" vertical="top"/>
    </xf>
    <xf numFmtId="165" fontId="8" fillId="0" borderId="25" xfId="1" applyFont="1" applyFill="1" applyBorder="1" applyAlignment="1">
      <alignment horizontal="center" vertical="center"/>
    </xf>
    <xf numFmtId="0" fontId="7" fillId="0" borderId="0" xfId="64" applyFont="1" applyFill="1" applyAlignment="1">
      <alignment vertical="top"/>
    </xf>
    <xf numFmtId="0" fontId="7" fillId="0" borderId="19" xfId="64" applyFont="1" applyFill="1" applyBorder="1" applyAlignment="1"/>
    <xf numFmtId="0" fontId="7" fillId="0" borderId="6" xfId="64" applyFont="1" applyFill="1" applyBorder="1" applyAlignment="1"/>
    <xf numFmtId="0" fontId="7" fillId="0" borderId="7" xfId="64" applyFont="1" applyFill="1" applyBorder="1" applyAlignment="1"/>
    <xf numFmtId="0" fontId="7" fillId="0" borderId="4" xfId="64" applyFont="1" applyFill="1" applyBorder="1" applyAlignment="1"/>
    <xf numFmtId="0" fontId="7" fillId="0" borderId="7" xfId="64" applyFont="1" applyFill="1" applyBorder="1" applyAlignment="1">
      <alignment horizontal="center"/>
    </xf>
    <xf numFmtId="165" fontId="7" fillId="0" borderId="4" xfId="64" applyNumberFormat="1" applyFont="1" applyFill="1" applyBorder="1" applyAlignment="1"/>
    <xf numFmtId="0" fontId="7" fillId="0" borderId="0" xfId="64" applyFont="1" applyFill="1" applyAlignment="1"/>
    <xf numFmtId="0" fontId="7" fillId="0" borderId="19" xfId="64" applyFont="1" applyFill="1" applyBorder="1" applyAlignment="1">
      <alignment horizontal="center"/>
    </xf>
    <xf numFmtId="0" fontId="7" fillId="0" borderId="0" xfId="64" applyFont="1" applyFill="1" applyAlignment="1">
      <alignment horizontal="left" vertical="top"/>
    </xf>
    <xf numFmtId="0" fontId="7" fillId="0" borderId="18" xfId="64" applyFont="1" applyFill="1" applyBorder="1" applyAlignment="1">
      <alignment horizontal="center"/>
    </xf>
    <xf numFmtId="165" fontId="7" fillId="0" borderId="2" xfId="64" applyNumberFormat="1" applyFont="1" applyFill="1" applyBorder="1" applyAlignment="1"/>
    <xf numFmtId="0" fontId="7" fillId="0" borderId="10" xfId="64" applyFont="1" applyFill="1" applyBorder="1" applyAlignment="1">
      <alignment horizontal="center"/>
    </xf>
    <xf numFmtId="165" fontId="7" fillId="0" borderId="9" xfId="64" applyNumberFormat="1" applyFont="1" applyFill="1" applyBorder="1" applyAlignment="1"/>
    <xf numFmtId="169" fontId="7" fillId="0" borderId="8" xfId="64" applyNumberFormat="1" applyFont="1" applyFill="1" applyBorder="1" applyAlignment="1">
      <alignment horizontal="center" vertical="top"/>
    </xf>
    <xf numFmtId="0" fontId="7" fillId="0" borderId="10" xfId="64" applyFont="1" applyFill="1" applyBorder="1" applyAlignment="1"/>
    <xf numFmtId="2" fontId="7" fillId="0" borderId="7" xfId="64" applyNumberFormat="1" applyFont="1" applyFill="1" applyBorder="1" applyAlignment="1">
      <alignment horizontal="center"/>
    </xf>
    <xf numFmtId="2" fontId="7" fillId="0" borderId="18" xfId="64" applyNumberFormat="1" applyFont="1" applyFill="1" applyBorder="1" applyAlignment="1">
      <alignment horizontal="center"/>
    </xf>
    <xf numFmtId="0" fontId="7" fillId="0" borderId="0" xfId="64" applyFont="1" applyFill="1" applyAlignment="1">
      <alignment vertical="center"/>
    </xf>
    <xf numFmtId="0" fontId="8" fillId="0" borderId="25" xfId="64" applyFont="1" applyFill="1" applyBorder="1" applyAlignment="1">
      <alignment vertical="center"/>
    </xf>
    <xf numFmtId="165" fontId="8" fillId="0" borderId="25" xfId="1" applyFont="1" applyFill="1" applyBorder="1" applyAlignment="1">
      <alignment vertical="center"/>
    </xf>
    <xf numFmtId="165" fontId="8" fillId="0" borderId="28" xfId="1" applyFont="1" applyFill="1" applyBorder="1" applyAlignment="1">
      <alignment vertical="center"/>
    </xf>
    <xf numFmtId="0" fontId="7" fillId="0" borderId="0" xfId="64" applyFont="1" applyFill="1"/>
    <xf numFmtId="0" fontId="7" fillId="0" borderId="0" xfId="64" applyFont="1" applyFill="1" applyAlignment="1">
      <alignment horizontal="center"/>
    </xf>
    <xf numFmtId="165" fontId="7" fillId="0" borderId="0" xfId="1" applyFont="1" applyFill="1"/>
    <xf numFmtId="171" fontId="8" fillId="0" borderId="29" xfId="2" applyNumberFormat="1" applyFont="1" applyFill="1" applyBorder="1" applyAlignment="1">
      <alignment horizontal="center" wrapText="1"/>
    </xf>
    <xf numFmtId="0" fontId="7" fillId="0" borderId="20" xfId="2" applyFont="1" applyFill="1" applyBorder="1" applyAlignment="1"/>
    <xf numFmtId="2" fontId="7" fillId="0" borderId="8" xfId="2" applyNumberFormat="1" applyFont="1" applyFill="1" applyBorder="1" applyAlignment="1"/>
    <xf numFmtId="169" fontId="7" fillId="0" borderId="27" xfId="2" applyNumberFormat="1" applyFont="1" applyFill="1" applyBorder="1" applyAlignment="1">
      <alignment horizontal="center"/>
    </xf>
    <xf numFmtId="169" fontId="7" fillId="0" borderId="0" xfId="2" applyNumberFormat="1" applyFont="1" applyFill="1" applyAlignment="1"/>
    <xf numFmtId="165" fontId="10" fillId="0" borderId="19" xfId="1" applyFont="1" applyFill="1" applyBorder="1" applyAlignment="1">
      <alignment horizontal="center"/>
    </xf>
    <xf numFmtId="0" fontId="10" fillId="0" borderId="0" xfId="0" applyFont="1" applyFill="1"/>
    <xf numFmtId="169" fontId="7" fillId="0" borderId="20" xfId="64" applyNumberFormat="1" applyFont="1" applyFill="1" applyBorder="1" applyAlignment="1">
      <alignment horizontal="center" vertical="top"/>
    </xf>
    <xf numFmtId="0" fontId="3" fillId="0" borderId="13" xfId="3" applyFont="1" applyBorder="1" applyAlignment="1">
      <alignment vertical="center" wrapText="1"/>
    </xf>
    <xf numFmtId="0" fontId="3" fillId="0" borderId="0" xfId="0" applyFont="1" applyAlignment="1">
      <alignment vertical="center"/>
    </xf>
    <xf numFmtId="0" fontId="25" fillId="0" borderId="0" xfId="104" applyFont="1" applyBorder="1" applyAlignment="1">
      <alignment vertical="top" wrapText="1"/>
    </xf>
    <xf numFmtId="165" fontId="3" fillId="0" borderId="0" xfId="0" applyNumberFormat="1" applyFont="1" applyAlignment="1">
      <alignment vertical="center"/>
    </xf>
    <xf numFmtId="169" fontId="10" fillId="0" borderId="8" xfId="0" applyNumberFormat="1" applyFont="1" applyBorder="1" applyAlignment="1">
      <alignment horizontal="center"/>
    </xf>
    <xf numFmtId="171" fontId="10" fillId="0" borderId="8" xfId="0" applyNumberFormat="1" applyFont="1" applyBorder="1" applyAlignment="1">
      <alignment horizontal="center"/>
    </xf>
    <xf numFmtId="171" fontId="3" fillId="0" borderId="0" xfId="2" applyNumberFormat="1" applyFont="1" applyFill="1" applyAlignment="1">
      <alignment horizontal="center" vertical="top"/>
    </xf>
    <xf numFmtId="169" fontId="7" fillId="0" borderId="8" xfId="2" applyNumberFormat="1" applyFont="1" applyFill="1" applyBorder="1" applyAlignment="1">
      <alignment horizontal="center" vertical="top"/>
    </xf>
    <xf numFmtId="0" fontId="3" fillId="0" borderId="0" xfId="2" applyFont="1" applyFill="1" applyAlignment="1">
      <alignment vertical="top"/>
    </xf>
    <xf numFmtId="0" fontId="7" fillId="0" borderId="0" xfId="2" applyFont="1" applyFill="1" applyAlignment="1">
      <alignment vertical="top"/>
    </xf>
    <xf numFmtId="0" fontId="7" fillId="0" borderId="0" xfId="2" applyFont="1" applyFill="1" applyAlignment="1">
      <alignment horizontal="left" vertical="top"/>
    </xf>
    <xf numFmtId="0" fontId="6" fillId="0" borderId="0" xfId="0" applyFont="1" applyBorder="1" applyAlignment="1"/>
    <xf numFmtId="0" fontId="6" fillId="0" borderId="0" xfId="0" applyFont="1" applyAlignment="1">
      <alignment vertical="center"/>
    </xf>
    <xf numFmtId="169" fontId="10" fillId="0" borderId="11" xfId="0" applyNumberFormat="1" applyFont="1" applyBorder="1" applyAlignment="1">
      <alignment horizontal="center"/>
    </xf>
    <xf numFmtId="0" fontId="10" fillId="0" borderId="0" xfId="0" applyFont="1" applyAlignment="1">
      <alignment vertical="top"/>
    </xf>
    <xf numFmtId="0" fontId="12" fillId="0" borderId="19" xfId="0" applyFont="1" applyBorder="1" applyAlignment="1">
      <alignment vertical="top" wrapText="1"/>
    </xf>
    <xf numFmtId="0" fontId="12" fillId="0" borderId="7" xfId="0" applyFont="1" applyBorder="1" applyAlignment="1">
      <alignment vertical="top" wrapText="1"/>
    </xf>
    <xf numFmtId="0" fontId="12" fillId="0" borderId="7" xfId="0" applyFont="1" applyBorder="1" applyAlignment="1">
      <alignment vertical="center" wrapText="1"/>
    </xf>
    <xf numFmtId="1" fontId="10" fillId="0" borderId="7" xfId="0" applyNumberFormat="1" applyFont="1" applyFill="1" applyBorder="1" applyAlignment="1">
      <alignment horizontal="center"/>
    </xf>
    <xf numFmtId="165" fontId="26" fillId="0" borderId="6" xfId="1" applyFont="1" applyBorder="1" applyAlignment="1">
      <alignment horizontal="center"/>
    </xf>
    <xf numFmtId="165" fontId="26" fillId="0" borderId="4" xfId="1" applyFont="1" applyBorder="1" applyAlignment="1">
      <alignment horizontal="center"/>
    </xf>
    <xf numFmtId="165" fontId="26" fillId="0" borderId="2" xfId="1" applyFont="1" applyBorder="1" applyAlignment="1">
      <alignment horizontal="center"/>
    </xf>
    <xf numFmtId="165" fontId="26" fillId="0" borderId="9" xfId="1" applyFont="1" applyBorder="1" applyAlignment="1">
      <alignment horizontal="center"/>
    </xf>
    <xf numFmtId="165" fontId="26" fillId="0" borderId="4" xfId="1" applyFont="1" applyFill="1" applyBorder="1" applyAlignment="1">
      <alignment horizontal="center"/>
    </xf>
    <xf numFmtId="2" fontId="7" fillId="0" borderId="10" xfId="64" applyNumberFormat="1" applyFont="1" applyFill="1" applyBorder="1" applyAlignment="1">
      <alignment horizontal="center"/>
    </xf>
    <xf numFmtId="0" fontId="8" fillId="0" borderId="25" xfId="64" applyFont="1" applyFill="1" applyBorder="1" applyAlignment="1">
      <alignment horizontal="center"/>
    </xf>
    <xf numFmtId="0" fontId="8" fillId="0" borderId="0" xfId="64" applyFont="1" applyFill="1" applyAlignment="1">
      <alignment horizontal="center" vertical="center"/>
    </xf>
    <xf numFmtId="169" fontId="8" fillId="0" borderId="29" xfId="2" applyNumberFormat="1" applyFont="1" applyFill="1" applyBorder="1" applyAlignment="1">
      <alignment horizontal="center" vertical="top" wrapText="1"/>
    </xf>
    <xf numFmtId="169" fontId="8" fillId="0" borderId="29" xfId="64" applyNumberFormat="1" applyFont="1" applyFill="1" applyBorder="1" applyAlignment="1">
      <alignment vertical="top"/>
    </xf>
    <xf numFmtId="169" fontId="7" fillId="0" borderId="0" xfId="64" applyNumberFormat="1" applyFont="1" applyFill="1" applyAlignment="1">
      <alignment vertical="top"/>
    </xf>
    <xf numFmtId="2" fontId="7" fillId="0" borderId="33" xfId="6" applyNumberFormat="1" applyFont="1" applyFill="1" applyBorder="1" applyAlignment="1">
      <alignment horizontal="center"/>
    </xf>
    <xf numFmtId="165" fontId="18" fillId="0" borderId="4" xfId="1" applyFont="1" applyBorder="1" applyAlignment="1">
      <alignment horizontal="center"/>
    </xf>
    <xf numFmtId="49" fontId="24" fillId="0" borderId="10" xfId="0" applyNumberFormat="1" applyFont="1" applyFill="1" applyBorder="1" applyAlignment="1">
      <alignment vertical="center" wrapText="1"/>
    </xf>
    <xf numFmtId="0" fontId="24" fillId="0" borderId="26" xfId="0" applyNumberFormat="1" applyFont="1" applyFill="1" applyBorder="1" applyAlignment="1">
      <alignment vertical="center" wrapText="1"/>
    </xf>
    <xf numFmtId="0" fontId="24" fillId="0" borderId="7" xfId="0" applyNumberFormat="1" applyFont="1" applyFill="1" applyBorder="1" applyAlignment="1">
      <alignment vertical="center" wrapText="1"/>
    </xf>
    <xf numFmtId="0" fontId="24" fillId="0" borderId="10" xfId="0" applyFont="1" applyFill="1" applyBorder="1" applyAlignment="1">
      <alignment horizontal="left" vertical="center" wrapText="1"/>
    </xf>
    <xf numFmtId="0" fontId="12" fillId="0" borderId="18" xfId="0" applyFont="1" applyBorder="1" applyAlignment="1">
      <alignment vertical="top" wrapText="1"/>
    </xf>
    <xf numFmtId="165" fontId="18" fillId="0" borderId="9" xfId="1" applyFont="1" applyBorder="1" applyAlignment="1">
      <alignment horizontal="center"/>
    </xf>
    <xf numFmtId="171" fontId="3" fillId="0" borderId="22" xfId="2" applyNumberFormat="1" applyFont="1" applyBorder="1" applyAlignment="1">
      <alignment horizontal="center" vertical="center"/>
    </xf>
    <xf numFmtId="171" fontId="3" fillId="0" borderId="11" xfId="2" applyNumberFormat="1" applyFont="1" applyBorder="1" applyAlignment="1">
      <alignment horizontal="center" vertical="center"/>
    </xf>
    <xf numFmtId="0" fontId="10" fillId="0" borderId="25" xfId="0" applyFont="1" applyBorder="1" applyAlignment="1">
      <alignment vertical="center"/>
    </xf>
    <xf numFmtId="165" fontId="12" fillId="0" borderId="28" xfId="0" applyNumberFormat="1" applyFont="1" applyBorder="1" applyAlignment="1">
      <alignment vertical="center"/>
    </xf>
    <xf numFmtId="171" fontId="3" fillId="0" borderId="8" xfId="2" applyNumberFormat="1" applyFont="1" applyBorder="1" applyAlignment="1">
      <alignment horizontal="center" vertical="top"/>
    </xf>
    <xf numFmtId="165" fontId="4" fillId="0" borderId="1" xfId="4" applyFont="1" applyBorder="1" applyAlignment="1">
      <alignment horizontal="center" vertical="center" shrinkToFit="1"/>
    </xf>
    <xf numFmtId="166" fontId="3" fillId="0" borderId="20" xfId="4" quotePrefix="1" applyNumberFormat="1" applyFont="1" applyBorder="1" applyAlignment="1">
      <alignment horizontal="center" vertical="center"/>
    </xf>
    <xf numFmtId="0" fontId="3" fillId="0" borderId="19" xfId="3" applyFont="1" applyBorder="1" applyAlignment="1">
      <alignment vertical="center" wrapText="1"/>
    </xf>
    <xf numFmtId="165" fontId="3" fillId="0" borderId="6" xfId="4" applyFont="1" applyBorder="1" applyAlignment="1" applyProtection="1">
      <alignment horizontal="right" vertical="center" shrinkToFit="1"/>
      <protection locked="0"/>
    </xf>
    <xf numFmtId="0" fontId="4" fillId="0" borderId="14" xfId="3" applyFont="1" applyBorder="1" applyAlignment="1">
      <alignment vertical="center"/>
    </xf>
    <xf numFmtId="165" fontId="4" fillId="0" borderId="12" xfId="4" applyFont="1" applyBorder="1" applyAlignment="1" applyProtection="1">
      <alignment horizontal="right" vertical="center" shrinkToFit="1"/>
      <protection locked="0"/>
    </xf>
    <xf numFmtId="0" fontId="3" fillId="0" borderId="27" xfId="3" applyFont="1" applyBorder="1" applyAlignment="1">
      <alignment horizontal="center" vertical="center"/>
    </xf>
    <xf numFmtId="165" fontId="4" fillId="0" borderId="35" xfId="4" applyFont="1" applyBorder="1" applyAlignment="1" applyProtection="1">
      <alignment horizontal="right" vertical="center" shrinkToFit="1"/>
      <protection locked="0"/>
    </xf>
    <xf numFmtId="0" fontId="3" fillId="0" borderId="29" xfId="3" applyFont="1" applyFill="1" applyBorder="1" applyAlignment="1">
      <alignment horizontal="center" vertical="center"/>
    </xf>
    <xf numFmtId="165" fontId="4" fillId="0" borderId="28" xfId="4" applyFont="1" applyBorder="1" applyAlignment="1" applyProtection="1">
      <alignment horizontal="right" vertical="center" shrinkToFit="1"/>
      <protection locked="0"/>
    </xf>
    <xf numFmtId="0" fontId="3" fillId="0" borderId="29" xfId="3" applyFont="1" applyBorder="1" applyAlignment="1">
      <alignment horizontal="center" vertical="center"/>
    </xf>
    <xf numFmtId="170" fontId="10" fillId="0" borderId="0" xfId="0" applyNumberFormat="1" applyFont="1"/>
    <xf numFmtId="49" fontId="15" fillId="0" borderId="0" xfId="2" applyNumberFormat="1" applyFont="1" applyFill="1" applyBorder="1" applyAlignment="1"/>
    <xf numFmtId="0" fontId="10" fillId="0" borderId="0" xfId="0" applyFont="1" applyBorder="1" applyAlignment="1">
      <alignment horizontal="center"/>
    </xf>
    <xf numFmtId="2" fontId="10" fillId="0" borderId="0" xfId="0" applyNumberFormat="1" applyFont="1" applyBorder="1" applyAlignment="1">
      <alignment horizontal="center"/>
    </xf>
    <xf numFmtId="165" fontId="10" fillId="0" borderId="0" xfId="1" applyFont="1" applyFill="1" applyBorder="1" applyAlignment="1">
      <alignment horizontal="center"/>
    </xf>
    <xf numFmtId="49" fontId="7" fillId="0" borderId="0" xfId="2" applyNumberFormat="1" applyFont="1" applyFill="1" applyBorder="1" applyAlignment="1"/>
    <xf numFmtId="1" fontId="10" fillId="0" borderId="0" xfId="0" applyNumberFormat="1" applyFont="1" applyBorder="1" applyAlignment="1">
      <alignment horizontal="center"/>
    </xf>
    <xf numFmtId="171" fontId="3" fillId="0" borderId="8" xfId="2" applyNumberFormat="1" applyFont="1" applyBorder="1" applyAlignment="1">
      <alignment horizontal="center"/>
    </xf>
    <xf numFmtId="0" fontId="8" fillId="0" borderId="25" xfId="2" applyFont="1" applyFill="1" applyBorder="1" applyAlignment="1">
      <alignment horizontal="left" vertical="center" wrapText="1"/>
    </xf>
    <xf numFmtId="0" fontId="7" fillId="0" borderId="25" xfId="2" applyFont="1" applyFill="1" applyBorder="1" applyAlignment="1"/>
    <xf numFmtId="165" fontId="19" fillId="0" borderId="25" xfId="2" applyNumberFormat="1" applyFont="1" applyFill="1" applyBorder="1" applyAlignment="1"/>
    <xf numFmtId="165" fontId="19" fillId="0" borderId="28" xfId="2" applyNumberFormat="1" applyFont="1" applyFill="1" applyBorder="1" applyAlignment="1"/>
    <xf numFmtId="169" fontId="7" fillId="0" borderId="29" xfId="2" applyNumberFormat="1" applyFont="1" applyFill="1" applyBorder="1" applyAlignment="1"/>
    <xf numFmtId="0" fontId="7" fillId="0" borderId="7" xfId="2" applyFont="1" applyFill="1" applyBorder="1" applyAlignment="1">
      <alignment horizontal="justify" vertical="center" wrapText="1"/>
    </xf>
    <xf numFmtId="0" fontId="7" fillId="0" borderId="7" xfId="64" applyFont="1" applyFill="1" applyBorder="1" applyAlignment="1">
      <alignment horizontal="left" vertical="center" wrapText="1"/>
    </xf>
    <xf numFmtId="49" fontId="8" fillId="0" borderId="25" xfId="2" applyNumberFormat="1" applyFont="1" applyFill="1" applyBorder="1" applyAlignment="1">
      <alignment horizontal="left" vertical="center"/>
    </xf>
    <xf numFmtId="0" fontId="16" fillId="0" borderId="19" xfId="64" applyFont="1" applyFill="1" applyBorder="1" applyAlignment="1">
      <alignment horizontal="left" vertical="center" wrapText="1"/>
    </xf>
    <xf numFmtId="0" fontId="16" fillId="0" borderId="7" xfId="64" applyFont="1" applyFill="1" applyBorder="1" applyAlignment="1">
      <alignment horizontal="left" vertical="center"/>
    </xf>
    <xf numFmtId="0" fontId="16" fillId="0" borderId="7" xfId="64" applyFont="1" applyFill="1" applyBorder="1" applyAlignment="1">
      <alignment horizontal="left" vertical="center" wrapText="1"/>
    </xf>
    <xf numFmtId="0" fontId="7" fillId="0" borderId="7" xfId="64" applyFont="1" applyFill="1" applyBorder="1" applyAlignment="1">
      <alignment horizontal="left" vertical="center"/>
    </xf>
    <xf numFmtId="0" fontId="16" fillId="0" borderId="10" xfId="64" applyFont="1" applyFill="1" applyBorder="1" applyAlignment="1">
      <alignment horizontal="left" vertical="center"/>
    </xf>
    <xf numFmtId="0" fontId="7" fillId="0" borderId="18" xfId="64" applyFont="1" applyFill="1" applyBorder="1" applyAlignment="1">
      <alignment horizontal="left" vertical="center" wrapText="1"/>
    </xf>
    <xf numFmtId="0" fontId="8" fillId="0" borderId="7" xfId="64" applyFont="1" applyFill="1" applyBorder="1" applyAlignment="1">
      <alignment horizontal="left" vertical="center"/>
    </xf>
    <xf numFmtId="0" fontId="8" fillId="0" borderId="25" xfId="64" applyFont="1" applyFill="1" applyBorder="1" applyAlignment="1">
      <alignment horizontal="left" vertical="center" wrapText="1"/>
    </xf>
    <xf numFmtId="0" fontId="7" fillId="0" borderId="0" xfId="64" applyFont="1" applyFill="1" applyAlignment="1">
      <alignment horizontal="left" vertical="center"/>
    </xf>
    <xf numFmtId="0" fontId="3" fillId="2" borderId="0" xfId="2" applyFont="1" applyFill="1" applyBorder="1" applyAlignment="1">
      <alignment horizontal="center" vertical="center" shrinkToFit="1"/>
    </xf>
    <xf numFmtId="0" fontId="3" fillId="2" borderId="0" xfId="2" applyFont="1" applyFill="1" applyAlignment="1">
      <alignment vertical="center"/>
    </xf>
    <xf numFmtId="170" fontId="3" fillId="2" borderId="0" xfId="9" applyNumberFormat="1" applyFont="1" applyFill="1" applyBorder="1" applyAlignment="1">
      <alignment vertical="center"/>
    </xf>
    <xf numFmtId="0" fontId="3" fillId="2" borderId="0" xfId="2" applyFont="1" applyFill="1" applyBorder="1" applyAlignment="1">
      <alignment horizontal="justify" vertical="center" wrapText="1"/>
    </xf>
    <xf numFmtId="0" fontId="3" fillId="2" borderId="21" xfId="2" applyFont="1" applyFill="1" applyBorder="1" applyAlignment="1">
      <alignment horizontal="justify" vertical="center" wrapText="1"/>
    </xf>
    <xf numFmtId="0" fontId="3" fillId="2" borderId="21" xfId="2" applyFont="1" applyFill="1" applyBorder="1" applyAlignment="1">
      <alignment horizontal="center" vertical="center" shrinkToFit="1"/>
    </xf>
    <xf numFmtId="170" fontId="3" fillId="2" borderId="21" xfId="9" applyNumberFormat="1" applyFont="1" applyFill="1" applyBorder="1" applyAlignment="1">
      <alignment vertical="center"/>
    </xf>
    <xf numFmtId="0" fontId="16" fillId="0" borderId="7" xfId="64" applyFont="1" applyFill="1" applyBorder="1" applyAlignment="1">
      <alignment horizontal="left" vertical="top" wrapText="1"/>
    </xf>
    <xf numFmtId="0" fontId="7" fillId="2" borderId="0" xfId="2" applyFont="1" applyFill="1" applyBorder="1" applyAlignment="1">
      <alignment horizontal="justify" vertical="center" wrapText="1"/>
    </xf>
    <xf numFmtId="0" fontId="7" fillId="2" borderId="0" xfId="2" applyFont="1" applyFill="1" applyAlignment="1">
      <alignment horizontal="center" vertical="center" shrinkToFit="1"/>
    </xf>
    <xf numFmtId="164" fontId="7" fillId="2" borderId="0" xfId="9" applyNumberFormat="1" applyFont="1" applyFill="1" applyAlignment="1">
      <alignment vertical="center"/>
    </xf>
    <xf numFmtId="0" fontId="7" fillId="2" borderId="0" xfId="2" applyFont="1" applyFill="1" applyBorder="1" applyAlignment="1">
      <alignment horizontal="left" vertical="center" wrapText="1"/>
    </xf>
    <xf numFmtId="170" fontId="7" fillId="2" borderId="0" xfId="9" applyNumberFormat="1" applyFont="1" applyFill="1" applyAlignment="1">
      <alignment vertical="center"/>
    </xf>
    <xf numFmtId="0" fontId="7" fillId="2" borderId="0" xfId="2" applyFont="1" applyFill="1" applyAlignment="1">
      <alignment horizontal="center" shrinkToFit="1"/>
    </xf>
    <xf numFmtId="0" fontId="8" fillId="2" borderId="0" xfId="5" applyFont="1" applyFill="1" applyBorder="1" applyAlignment="1">
      <alignment vertical="center"/>
    </xf>
    <xf numFmtId="0" fontId="7" fillId="2" borderId="0" xfId="5" applyFont="1" applyFill="1" applyBorder="1"/>
    <xf numFmtId="0" fontId="4" fillId="2" borderId="0" xfId="3" applyFont="1" applyFill="1" applyAlignment="1">
      <alignment horizontal="left" vertical="center"/>
    </xf>
    <xf numFmtId="0" fontId="5" fillId="2" borderId="0" xfId="3" applyFont="1" applyFill="1" applyBorder="1" applyAlignment="1">
      <alignment horizontal="justify" vertical="center" wrapText="1"/>
    </xf>
    <xf numFmtId="0" fontId="7" fillId="0" borderId="19" xfId="64" applyFont="1" applyFill="1" applyBorder="1" applyAlignment="1">
      <alignment horizontal="center" vertical="center"/>
    </xf>
    <xf numFmtId="0" fontId="7" fillId="0" borderId="7" xfId="64" applyFont="1" applyFill="1" applyBorder="1" applyAlignment="1">
      <alignment horizontal="center" vertical="center" wrapText="1"/>
    </xf>
    <xf numFmtId="0" fontId="7" fillId="0" borderId="26" xfId="64" applyFont="1" applyFill="1" applyBorder="1" applyAlignment="1">
      <alignment horizontal="center"/>
    </xf>
    <xf numFmtId="2" fontId="7" fillId="0" borderId="26" xfId="64" applyNumberFormat="1" applyFont="1" applyFill="1" applyBorder="1" applyAlignment="1">
      <alignment horizontal="center"/>
    </xf>
    <xf numFmtId="165" fontId="7" fillId="0" borderId="35" xfId="64" applyNumberFormat="1" applyFont="1" applyFill="1" applyBorder="1" applyAlignment="1"/>
    <xf numFmtId="0" fontId="16" fillId="0" borderId="10" xfId="0" applyFont="1" applyBorder="1" applyAlignment="1">
      <alignment horizontal="left" vertical="top" wrapText="1"/>
    </xf>
    <xf numFmtId="166" fontId="3" fillId="0" borderId="39" xfId="4" quotePrefix="1" applyNumberFormat="1" applyFont="1" applyBorder="1" applyAlignment="1">
      <alignment horizontal="center" vertical="center"/>
    </xf>
    <xf numFmtId="0" fontId="7" fillId="0" borderId="19" xfId="64" applyFont="1" applyFill="1" applyBorder="1" applyAlignment="1">
      <alignment horizontal="left" vertical="center" wrapText="1"/>
    </xf>
    <xf numFmtId="49" fontId="16" fillId="0" borderId="7" xfId="2" applyNumberFormat="1" applyFont="1" applyFill="1" applyBorder="1" applyAlignment="1">
      <alignment wrapText="1"/>
    </xf>
    <xf numFmtId="49" fontId="16" fillId="0" borderId="7" xfId="2" applyNumberFormat="1" applyFont="1" applyFill="1" applyBorder="1" applyAlignment="1">
      <alignment vertical="center" wrapText="1"/>
    </xf>
    <xf numFmtId="49" fontId="16" fillId="0" borderId="7" xfId="2" applyNumberFormat="1" applyFont="1" applyFill="1" applyBorder="1" applyAlignment="1">
      <alignment vertical="center"/>
    </xf>
    <xf numFmtId="0" fontId="7" fillId="0" borderId="7" xfId="64" applyFont="1" applyFill="1" applyBorder="1" applyAlignment="1">
      <alignment horizontal="center" vertical="center"/>
    </xf>
    <xf numFmtId="2" fontId="7" fillId="2" borderId="7" xfId="64" applyNumberFormat="1" applyFont="1" applyFill="1" applyBorder="1" applyAlignment="1">
      <alignment horizontal="center"/>
    </xf>
    <xf numFmtId="4" fontId="7" fillId="0" borderId="32" xfId="2" applyNumberFormat="1" applyFont="1" applyFill="1" applyBorder="1" applyAlignment="1">
      <alignment horizontal="center"/>
    </xf>
    <xf numFmtId="2" fontId="7" fillId="0" borderId="3" xfId="6" applyNumberFormat="1" applyFont="1" applyFill="1" applyBorder="1" applyAlignment="1">
      <alignment horizontal="center"/>
    </xf>
    <xf numFmtId="0" fontId="7" fillId="0" borderId="32" xfId="2" quotePrefix="1" applyFont="1" applyFill="1" applyBorder="1" applyAlignment="1">
      <alignment horizontal="center" wrapText="1"/>
    </xf>
    <xf numFmtId="0" fontId="7" fillId="0" borderId="7" xfId="2" quotePrefix="1" applyFont="1" applyFill="1" applyBorder="1" applyAlignment="1">
      <alignment horizontal="center" wrapText="1"/>
    </xf>
    <xf numFmtId="0" fontId="7" fillId="0" borderId="18" xfId="64" applyFont="1" applyFill="1" applyBorder="1" applyAlignment="1">
      <alignment horizontal="center" vertical="center"/>
    </xf>
    <xf numFmtId="49" fontId="8" fillId="0" borderId="7" xfId="2" applyNumberFormat="1" applyFont="1" applyFill="1" applyBorder="1" applyAlignment="1"/>
    <xf numFmtId="0" fontId="3" fillId="0" borderId="26" xfId="3" applyFont="1" applyBorder="1" applyAlignment="1">
      <alignment vertical="center" wrapText="1"/>
    </xf>
    <xf numFmtId="165" fontId="3" fillId="0" borderId="35" xfId="4" applyFont="1" applyBorder="1" applyAlignment="1" applyProtection="1">
      <alignment horizontal="right" vertical="center" shrinkToFit="1"/>
      <protection locked="0"/>
    </xf>
    <xf numFmtId="0" fontId="27" fillId="0" borderId="13" xfId="0" applyFont="1" applyBorder="1" applyAlignment="1">
      <alignment horizontal="center" vertical="center" wrapText="1"/>
    </xf>
    <xf numFmtId="4" fontId="27" fillId="0" borderId="13" xfId="0" applyNumberFormat="1" applyFont="1" applyBorder="1" applyAlignment="1">
      <alignment horizontal="center" vertical="center" wrapText="1"/>
    </xf>
    <xf numFmtId="165" fontId="27" fillId="0" borderId="13" xfId="0" applyNumberFormat="1" applyFont="1" applyBorder="1" applyAlignment="1" applyProtection="1">
      <alignment horizontal="center" vertical="center" wrapText="1"/>
      <protection locked="0"/>
    </xf>
    <xf numFmtId="0" fontId="2" fillId="0" borderId="40" xfId="0" applyFont="1" applyBorder="1" applyAlignment="1">
      <alignment horizontal="center" vertical="center"/>
    </xf>
    <xf numFmtId="0" fontId="2" fillId="0" borderId="40" xfId="0" applyFont="1" applyBorder="1" applyAlignment="1">
      <alignment vertical="center" wrapText="1"/>
    </xf>
    <xf numFmtId="4" fontId="2" fillId="0" borderId="40" xfId="0" applyNumberFormat="1" applyFont="1" applyBorder="1" applyAlignment="1">
      <alignment horizontal="center" vertical="center"/>
    </xf>
    <xf numFmtId="165" fontId="2" fillId="0" borderId="40" xfId="0" applyNumberFormat="1" applyFont="1" applyBorder="1" applyAlignment="1" applyProtection="1">
      <alignment horizontal="center" vertical="center"/>
      <protection locked="0"/>
    </xf>
    <xf numFmtId="0" fontId="2" fillId="0" borderId="26" xfId="0" applyFont="1" applyBorder="1" applyAlignment="1">
      <alignment horizontal="center" vertical="center"/>
    </xf>
    <xf numFmtId="0" fontId="28" fillId="0" borderId="26" xfId="0" applyFont="1" applyBorder="1" applyAlignment="1">
      <alignment vertical="center" wrapText="1"/>
    </xf>
    <xf numFmtId="4" fontId="2" fillId="0" borderId="26" xfId="0" applyNumberFormat="1" applyFont="1" applyBorder="1" applyAlignment="1">
      <alignment horizontal="center" vertical="center"/>
    </xf>
    <xf numFmtId="165" fontId="2" fillId="0" borderId="26" xfId="0" applyNumberFormat="1" applyFont="1" applyBorder="1" applyAlignment="1" applyProtection="1">
      <alignment horizontal="center" vertical="center"/>
      <protection locked="0"/>
    </xf>
    <xf numFmtId="0" fontId="2" fillId="0" borderId="26" xfId="0" applyFont="1" applyBorder="1" applyAlignment="1">
      <alignment vertical="center" wrapText="1"/>
    </xf>
    <xf numFmtId="0" fontId="29" fillId="0" borderId="26" xfId="0" applyFont="1" applyBorder="1" applyAlignment="1">
      <alignment vertical="center" wrapText="1"/>
    </xf>
    <xf numFmtId="165" fontId="0" fillId="0" borderId="0" xfId="1" applyFont="1"/>
    <xf numFmtId="0" fontId="2" fillId="0" borderId="26" xfId="0" applyFont="1" applyBorder="1" applyAlignment="1">
      <alignment horizontal="center" vertical="top"/>
    </xf>
    <xf numFmtId="0" fontId="2" fillId="0" borderId="26" xfId="0" applyFont="1" applyBorder="1" applyAlignment="1">
      <alignment vertical="justify" wrapText="1"/>
    </xf>
    <xf numFmtId="0" fontId="27" fillId="0" borderId="40" xfId="0" applyFont="1" applyBorder="1" applyAlignment="1" applyProtection="1">
      <alignment vertical="center"/>
      <protection locked="0"/>
    </xf>
    <xf numFmtId="165" fontId="0" fillId="0" borderId="0" xfId="0" applyNumberFormat="1"/>
    <xf numFmtId="0" fontId="30" fillId="0" borderId="44" xfId="0" applyFont="1" applyBorder="1" applyAlignment="1" applyProtection="1">
      <alignment vertical="center"/>
      <protection locked="0"/>
    </xf>
    <xf numFmtId="4" fontId="27" fillId="0" borderId="26" xfId="6" applyNumberFormat="1" applyFont="1" applyFill="1" applyBorder="1" applyAlignment="1">
      <alignment horizontal="center" vertical="center" wrapText="1"/>
    </xf>
    <xf numFmtId="165" fontId="27" fillId="0" borderId="26" xfId="6" applyFont="1" applyFill="1" applyBorder="1" applyAlignment="1">
      <alignment vertical="top" wrapText="1"/>
    </xf>
    <xf numFmtId="165" fontId="28" fillId="0" borderId="26" xfId="6" applyFont="1" applyFill="1" applyBorder="1" applyAlignment="1">
      <alignment vertical="top" wrapText="1"/>
    </xf>
    <xf numFmtId="4" fontId="27" fillId="0" borderId="45" xfId="6" applyNumberFormat="1" applyFont="1" applyFill="1" applyBorder="1" applyAlignment="1">
      <alignment horizontal="center" vertical="center" wrapText="1"/>
    </xf>
    <xf numFmtId="165" fontId="2" fillId="0" borderId="26" xfId="6" applyFont="1" applyFill="1" applyBorder="1" applyAlignment="1">
      <alignment horizontal="left" vertical="justify" wrapText="1"/>
    </xf>
    <xf numFmtId="4" fontId="2" fillId="0" borderId="45" xfId="6" applyNumberFormat="1" applyFont="1" applyFill="1" applyBorder="1" applyAlignment="1">
      <alignment horizontal="center" vertical="center" wrapText="1"/>
    </xf>
    <xf numFmtId="165" fontId="2" fillId="0" borderId="26" xfId="6" applyFont="1" applyFill="1" applyBorder="1" applyAlignment="1">
      <alignment vertical="top" wrapText="1"/>
    </xf>
    <xf numFmtId="165" fontId="2" fillId="0" borderId="26" xfId="6" applyFont="1" applyFill="1" applyBorder="1" applyAlignment="1">
      <alignment horizontal="left" vertical="center" wrapText="1"/>
    </xf>
    <xf numFmtId="165" fontId="2" fillId="0" borderId="45" xfId="6" applyFont="1" applyFill="1" applyBorder="1" applyAlignment="1">
      <alignment horizontal="center" vertical="center" wrapText="1"/>
    </xf>
    <xf numFmtId="4" fontId="2" fillId="0" borderId="0" xfId="6" applyNumberFormat="1" applyFont="1" applyFill="1" applyBorder="1" applyAlignment="1">
      <alignment horizontal="center" vertical="center" wrapText="1"/>
    </xf>
    <xf numFmtId="0" fontId="2" fillId="0" borderId="44" xfId="0" applyFont="1" applyBorder="1" applyAlignment="1">
      <alignment vertical="center" wrapText="1"/>
    </xf>
    <xf numFmtId="4" fontId="2" fillId="0" borderId="46" xfId="0" applyNumberFormat="1" applyFont="1" applyBorder="1" applyAlignment="1">
      <alignment horizontal="center" vertical="center"/>
    </xf>
    <xf numFmtId="165" fontId="2" fillId="0" borderId="26" xfId="6" applyFont="1" applyFill="1" applyBorder="1" applyAlignment="1">
      <alignment horizontal="center" vertical="center" wrapText="1"/>
    </xf>
    <xf numFmtId="0" fontId="27" fillId="0" borderId="26" xfId="0" applyFont="1" applyBorder="1" applyAlignment="1">
      <alignment horizontal="center" vertical="center"/>
    </xf>
    <xf numFmtId="0" fontId="27" fillId="0" borderId="26" xfId="0" applyFont="1" applyFill="1" applyBorder="1" applyAlignment="1">
      <alignment horizontal="center" vertical="center"/>
    </xf>
    <xf numFmtId="0" fontId="28" fillId="0" borderId="26" xfId="0" applyFont="1" applyFill="1" applyBorder="1" applyAlignment="1">
      <alignment vertical="center" wrapText="1"/>
    </xf>
    <xf numFmtId="4" fontId="2" fillId="0" borderId="26" xfId="0" applyNumberFormat="1" applyFont="1" applyFill="1" applyBorder="1" applyAlignment="1">
      <alignment horizontal="center" vertical="center"/>
    </xf>
    <xf numFmtId="165" fontId="2" fillId="0" borderId="26" xfId="0" applyNumberFormat="1" applyFont="1" applyFill="1" applyBorder="1" applyAlignment="1" applyProtection="1">
      <alignment horizontal="center" vertical="center"/>
      <protection locked="0"/>
    </xf>
    <xf numFmtId="0" fontId="2" fillId="0" borderId="26" xfId="0" applyFont="1" applyFill="1" applyBorder="1" applyAlignment="1">
      <alignment horizontal="center" vertical="center"/>
    </xf>
    <xf numFmtId="0" fontId="2" fillId="0" borderId="44" xfId="0" applyFont="1" applyBorder="1" applyAlignment="1">
      <alignment horizontal="center" vertical="center"/>
    </xf>
    <xf numFmtId="4" fontId="2" fillId="0" borderId="44" xfId="0" applyNumberFormat="1" applyFont="1" applyBorder="1" applyAlignment="1">
      <alignment horizontal="center" vertical="center"/>
    </xf>
    <xf numFmtId="165" fontId="2" fillId="0" borderId="44" xfId="0" applyNumberFormat="1" applyFont="1" applyBorder="1" applyAlignment="1" applyProtection="1">
      <alignment horizontal="center" vertical="center"/>
      <protection locked="0"/>
    </xf>
    <xf numFmtId="0" fontId="28" fillId="0" borderId="26" xfId="0" applyFont="1" applyBorder="1" applyAlignment="1">
      <alignment vertical="justify" wrapText="1"/>
    </xf>
    <xf numFmtId="0" fontId="8" fillId="0" borderId="0" xfId="5" applyFont="1" applyFill="1" applyBorder="1" applyAlignment="1">
      <alignment vertical="center"/>
    </xf>
    <xf numFmtId="0" fontId="7" fillId="0" borderId="0" xfId="5" applyFont="1" applyBorder="1" applyAlignment="1">
      <alignment horizontal="center"/>
    </xf>
    <xf numFmtId="0" fontId="7" fillId="0" borderId="0" xfId="5" applyFont="1" applyFill="1" applyBorder="1" applyAlignment="1"/>
    <xf numFmtId="0" fontId="7" fillId="0" borderId="0" xfId="5" applyFont="1" applyBorder="1" applyAlignment="1"/>
    <xf numFmtId="165" fontId="8" fillId="0" borderId="0" xfId="6" applyFont="1" applyFill="1" applyBorder="1" applyAlignment="1"/>
    <xf numFmtId="0" fontId="8" fillId="0" borderId="0" xfId="5" applyFont="1" applyFill="1" applyBorder="1" applyAlignment="1">
      <alignment horizontal="left" vertical="center"/>
    </xf>
    <xf numFmtId="0" fontId="31" fillId="0" borderId="0" xfId="0" applyFont="1"/>
    <xf numFmtId="0" fontId="6" fillId="0" borderId="20" xfId="0" applyFont="1" applyBorder="1" applyAlignment="1">
      <alignment horizontal="center" vertical="top"/>
    </xf>
    <xf numFmtId="0" fontId="8" fillId="0" borderId="19" xfId="2" applyFont="1" applyBorder="1" applyAlignment="1">
      <alignment horizontal="left" vertical="center" wrapText="1"/>
    </xf>
    <xf numFmtId="0" fontId="6" fillId="0" borderId="19" xfId="0" applyFont="1" applyBorder="1" applyAlignment="1">
      <alignment horizontal="center"/>
    </xf>
    <xf numFmtId="165" fontId="6" fillId="0" borderId="19" xfId="1" applyFont="1" applyFill="1" applyBorder="1" applyAlignment="1"/>
    <xf numFmtId="165" fontId="6" fillId="0" borderId="6" xfId="1" applyFont="1" applyBorder="1" applyAlignment="1"/>
    <xf numFmtId="0" fontId="6" fillId="0" borderId="8" xfId="0" applyFont="1" applyBorder="1" applyAlignment="1">
      <alignment horizontal="center" vertical="top"/>
    </xf>
    <xf numFmtId="0" fontId="8" fillId="0" borderId="10" xfId="2" applyFont="1" applyBorder="1" applyAlignment="1">
      <alignment horizontal="left" vertical="center" wrapText="1"/>
    </xf>
    <xf numFmtId="0" fontId="6" fillId="0" borderId="7" xfId="0" applyFont="1" applyBorder="1" applyAlignment="1">
      <alignment horizontal="center"/>
    </xf>
    <xf numFmtId="165" fontId="6" fillId="0" borderId="7" xfId="1" applyFont="1" applyFill="1" applyBorder="1" applyAlignment="1"/>
    <xf numFmtId="165" fontId="6" fillId="0" borderId="4" xfId="1" applyFont="1" applyBorder="1" applyAlignment="1"/>
    <xf numFmtId="173" fontId="7" fillId="0" borderId="8" xfId="9" applyNumberFormat="1" applyFont="1" applyBorder="1" applyAlignment="1">
      <alignment horizontal="center" vertical="top"/>
    </xf>
    <xf numFmtId="0" fontId="7" fillId="0" borderId="7" xfId="2" applyFont="1" applyBorder="1" applyAlignment="1">
      <alignment horizontal="left" vertical="center" wrapText="1"/>
    </xf>
    <xf numFmtId="165" fontId="10" fillId="0" borderId="4" xfId="1" applyFont="1" applyBorder="1" applyAlignment="1"/>
    <xf numFmtId="0" fontId="6" fillId="0" borderId="0" xfId="0" applyFont="1" applyAlignment="1">
      <alignment wrapText="1"/>
    </xf>
    <xf numFmtId="0" fontId="10" fillId="0" borderId="11" xfId="0" applyFont="1" applyBorder="1" applyAlignment="1">
      <alignment horizontal="center" vertical="top"/>
    </xf>
    <xf numFmtId="0" fontId="10" fillId="0" borderId="10" xfId="0" applyFont="1" applyBorder="1" applyAlignment="1">
      <alignment wrapText="1"/>
    </xf>
    <xf numFmtId="165" fontId="10" fillId="0" borderId="10" xfId="1" applyFont="1" applyFill="1" applyBorder="1" applyAlignment="1"/>
    <xf numFmtId="165" fontId="10" fillId="0" borderId="9" xfId="1" applyFont="1" applyBorder="1" applyAlignment="1"/>
    <xf numFmtId="0" fontId="10" fillId="0" borderId="8" xfId="0" applyFont="1" applyBorder="1" applyAlignment="1">
      <alignment horizontal="center"/>
    </xf>
    <xf numFmtId="0" fontId="10" fillId="0" borderId="7" xfId="0" applyFont="1" applyBorder="1" applyAlignment="1">
      <alignment wrapText="1"/>
    </xf>
    <xf numFmtId="165" fontId="10" fillId="0" borderId="7" xfId="1" applyFont="1" applyFill="1" applyBorder="1" applyAlignment="1"/>
    <xf numFmtId="0" fontId="6" fillId="0" borderId="54" xfId="0" applyFont="1" applyBorder="1" applyAlignment="1">
      <alignment horizontal="center" vertical="center"/>
    </xf>
    <xf numFmtId="165" fontId="6" fillId="0" borderId="54" xfId="1" applyFont="1" applyFill="1" applyBorder="1" applyAlignment="1">
      <alignment vertical="center"/>
    </xf>
    <xf numFmtId="165" fontId="31" fillId="0" borderId="55" xfId="1" applyFont="1" applyBorder="1" applyAlignment="1">
      <alignment vertical="center"/>
    </xf>
    <xf numFmtId="0" fontId="6" fillId="0" borderId="0" xfId="0" applyFont="1" applyAlignment="1">
      <alignment horizontal="center"/>
    </xf>
    <xf numFmtId="0" fontId="6" fillId="0" borderId="0" xfId="0" applyFont="1" applyFill="1" applyAlignment="1"/>
    <xf numFmtId="0" fontId="3" fillId="0" borderId="10" xfId="3" applyFont="1" applyBorder="1" applyAlignment="1">
      <alignment vertical="center" wrapText="1"/>
    </xf>
    <xf numFmtId="165" fontId="3" fillId="0" borderId="9" xfId="4" applyFont="1" applyBorder="1" applyAlignment="1" applyProtection="1">
      <alignment horizontal="right" vertical="center" shrinkToFit="1"/>
      <protection locked="0"/>
    </xf>
    <xf numFmtId="0" fontId="4" fillId="0" borderId="0" xfId="3" applyFont="1" applyBorder="1" applyAlignment="1">
      <alignment horizontal="center" vertical="center"/>
    </xf>
    <xf numFmtId="0" fontId="4" fillId="0" borderId="17" xfId="3" applyFont="1" applyBorder="1" applyAlignment="1">
      <alignment horizontal="center" vertical="center" wrapText="1"/>
    </xf>
    <xf numFmtId="0" fontId="4" fillId="0" borderId="24" xfId="3" applyFont="1" applyBorder="1" applyAlignment="1">
      <alignment horizontal="center" vertical="center" wrapText="1"/>
    </xf>
    <xf numFmtId="0" fontId="4" fillId="0" borderId="16" xfId="3" applyFont="1" applyBorder="1" applyAlignment="1">
      <alignment horizontal="center" vertical="center" wrapText="1"/>
    </xf>
    <xf numFmtId="0" fontId="4" fillId="0" borderId="23" xfId="3" applyFont="1" applyBorder="1" applyAlignment="1">
      <alignment horizontal="center" vertical="center" wrapText="1"/>
    </xf>
    <xf numFmtId="165" fontId="8" fillId="0" borderId="51" xfId="6" applyFont="1" applyFill="1" applyBorder="1" applyAlignment="1">
      <alignment horizontal="center"/>
    </xf>
    <xf numFmtId="165" fontId="8" fillId="0" borderId="54" xfId="6" applyFont="1" applyFill="1" applyBorder="1" applyAlignment="1">
      <alignment horizontal="center"/>
    </xf>
    <xf numFmtId="165" fontId="8" fillId="0" borderId="52" xfId="6" applyFont="1" applyBorder="1" applyAlignment="1">
      <alignment horizontal="center" shrinkToFit="1"/>
    </xf>
    <xf numFmtId="165" fontId="8" fillId="0" borderId="55" xfId="6" applyFont="1" applyBorder="1" applyAlignment="1">
      <alignment horizontal="center" shrinkToFit="1"/>
    </xf>
    <xf numFmtId="0" fontId="4" fillId="0" borderId="53" xfId="2" applyFont="1" applyBorder="1" applyAlignment="1">
      <alignment horizontal="center" vertical="center"/>
    </xf>
    <xf numFmtId="0" fontId="4" fillId="0" borderId="54" xfId="2" applyFont="1" applyBorder="1" applyAlignment="1">
      <alignment horizontal="center" vertical="center"/>
    </xf>
    <xf numFmtId="0" fontId="8" fillId="0" borderId="49" xfId="2" applyFont="1" applyBorder="1" applyAlignment="1">
      <alignment horizontal="center" vertical="center"/>
    </xf>
    <xf numFmtId="0" fontId="8" fillId="0" borderId="53" xfId="2" applyFont="1" applyBorder="1" applyAlignment="1">
      <alignment horizontal="center" vertical="center"/>
    </xf>
    <xf numFmtId="0" fontId="8" fillId="0" borderId="5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51" xfId="2" applyFont="1" applyBorder="1" applyAlignment="1">
      <alignment horizontal="center" shrinkToFit="1"/>
    </xf>
    <xf numFmtId="0" fontId="8" fillId="0" borderId="54" xfId="2" applyFont="1" applyBorder="1" applyAlignment="1">
      <alignment horizontal="center" shrinkToFit="1"/>
    </xf>
    <xf numFmtId="170" fontId="8" fillId="0" borderId="51" xfId="9" applyNumberFormat="1" applyFont="1" applyBorder="1" applyAlignment="1">
      <alignment horizontal="center"/>
    </xf>
    <xf numFmtId="170" fontId="8" fillId="0" borderId="54" xfId="9" applyNumberFormat="1" applyFont="1" applyBorder="1" applyAlignment="1">
      <alignment horizontal="center"/>
    </xf>
    <xf numFmtId="172" fontId="8" fillId="0" borderId="0" xfId="2" applyNumberFormat="1" applyFont="1" applyFill="1" applyAlignment="1">
      <alignment horizontal="left" vertical="center" wrapText="1"/>
    </xf>
    <xf numFmtId="172" fontId="8" fillId="0" borderId="0" xfId="2" applyNumberFormat="1" applyFont="1" applyFill="1" applyBorder="1" applyAlignment="1">
      <alignment horizontal="left" vertical="center" wrapText="1"/>
    </xf>
    <xf numFmtId="0" fontId="4" fillId="0" borderId="29" xfId="2" applyFont="1" applyBorder="1" applyAlignment="1">
      <alignment horizontal="center" vertical="center"/>
    </xf>
    <xf numFmtId="0" fontId="4" fillId="0" borderId="25" xfId="2" applyFont="1" applyBorder="1" applyAlignment="1">
      <alignment horizontal="center" vertical="center"/>
    </xf>
    <xf numFmtId="172" fontId="4" fillId="0" borderId="0" xfId="2" applyNumberFormat="1" applyFont="1" applyFill="1" applyBorder="1" applyAlignment="1">
      <alignment horizontal="center" vertical="center" wrapText="1"/>
    </xf>
    <xf numFmtId="172" fontId="4" fillId="0" borderId="21" xfId="2" applyNumberFormat="1" applyFont="1" applyFill="1" applyBorder="1" applyAlignment="1">
      <alignment horizontal="center" vertical="center" wrapText="1"/>
    </xf>
    <xf numFmtId="172" fontId="8" fillId="0" borderId="0" xfId="2" applyNumberFormat="1" applyFont="1" applyFill="1" applyBorder="1" applyAlignment="1">
      <alignment horizontal="center" vertical="center" wrapText="1"/>
    </xf>
    <xf numFmtId="172" fontId="8" fillId="0" borderId="38" xfId="2" applyNumberFormat="1" applyFont="1" applyFill="1" applyBorder="1" applyAlignment="1">
      <alignment horizontal="center" vertical="center" wrapText="1"/>
    </xf>
    <xf numFmtId="0" fontId="27" fillId="0" borderId="41" xfId="0" applyFont="1" applyBorder="1" applyAlignment="1">
      <alignment horizontal="center" vertical="center"/>
    </xf>
    <xf numFmtId="0" fontId="27" fillId="0" borderId="42" xfId="0" applyFont="1" applyBorder="1" applyAlignment="1">
      <alignment horizontal="center" vertical="center"/>
    </xf>
    <xf numFmtId="165" fontId="27" fillId="0" borderId="13" xfId="0" applyNumberFormat="1" applyFont="1" applyBorder="1" applyAlignment="1" applyProtection="1">
      <alignment horizontal="center" vertical="center"/>
      <protection locked="0"/>
    </xf>
    <xf numFmtId="0" fontId="30" fillId="0" borderId="43" xfId="0" applyFont="1" applyBorder="1" applyAlignment="1">
      <alignment horizontal="center" vertical="center"/>
    </xf>
    <xf numFmtId="0" fontId="30" fillId="0" borderId="38" xfId="0" applyFont="1" applyBorder="1" applyAlignment="1">
      <alignment horizontal="center" vertical="center"/>
    </xf>
    <xf numFmtId="0" fontId="27" fillId="0" borderId="47" xfId="0" applyFont="1" applyBorder="1" applyAlignment="1">
      <alignment horizontal="center" vertical="center"/>
    </xf>
    <xf numFmtId="0" fontId="30" fillId="0" borderId="48" xfId="0" applyFont="1" applyBorder="1" applyAlignment="1">
      <alignment horizontal="center" vertical="center"/>
    </xf>
    <xf numFmtId="0" fontId="7" fillId="0" borderId="0" xfId="2" applyFont="1" applyFill="1" applyBorder="1" applyAlignment="1">
      <alignment horizontal="left" vertical="center" wrapText="1"/>
    </xf>
    <xf numFmtId="170" fontId="7" fillId="0" borderId="0" xfId="9" applyNumberFormat="1" applyFont="1" applyFill="1" applyAlignment="1">
      <alignment vertical="center"/>
    </xf>
    <xf numFmtId="0" fontId="7" fillId="0" borderId="0" xfId="2" applyFont="1" applyFill="1" applyAlignment="1">
      <alignment horizontal="center" shrinkToFit="1"/>
    </xf>
    <xf numFmtId="165" fontId="7" fillId="0" borderId="7" xfId="1" applyFont="1" applyFill="1" applyBorder="1" applyAlignment="1">
      <alignment horizontal="center" vertical="center"/>
    </xf>
    <xf numFmtId="0" fontId="3" fillId="0" borderId="26" xfId="3" applyFont="1" applyBorder="1" applyAlignment="1">
      <alignment vertical="center"/>
    </xf>
    <xf numFmtId="0" fontId="4" fillId="0" borderId="25" xfId="3" applyFont="1" applyFill="1" applyBorder="1" applyAlignment="1">
      <alignment vertical="center"/>
    </xf>
    <xf numFmtId="0" fontId="4" fillId="0" borderId="25" xfId="3" applyFont="1" applyBorder="1" applyAlignment="1">
      <alignment vertical="center" wrapText="1"/>
    </xf>
  </cellXfs>
  <cellStyles count="124">
    <cellStyle name="Comma" xfId="1" builtinId="3"/>
    <cellStyle name="Comma 10" xfId="7"/>
    <cellStyle name="Comma 11" xfId="8"/>
    <cellStyle name="Comma 11 2" xfId="109"/>
    <cellStyle name="Comma 12" xfId="6"/>
    <cellStyle name="Comma 12 2" xfId="108"/>
    <cellStyle name="Comma 13" xfId="106"/>
    <cellStyle name="Comma 2" xfId="9"/>
    <cellStyle name="Comma 2 2" xfId="10"/>
    <cellStyle name="Comma 2 3" xfId="11"/>
    <cellStyle name="Comma 2 3 2" xfId="111"/>
    <cellStyle name="Comma 2 4" xfId="110"/>
    <cellStyle name="Comma 3" xfId="12"/>
    <cellStyle name="Comma 3 2" xfId="13"/>
    <cellStyle name="Comma 3 2 2" xfId="113"/>
    <cellStyle name="Comma 3 3" xfId="14"/>
    <cellStyle name="Comma 3 3 2" xfId="114"/>
    <cellStyle name="Comma 3 4" xfId="15"/>
    <cellStyle name="Comma 3 4 2" xfId="115"/>
    <cellStyle name="Comma 3 5" xfId="16"/>
    <cellStyle name="Comma 3 5 2" xfId="116"/>
    <cellStyle name="Comma 3 6" xfId="17"/>
    <cellStyle name="Comma 3 6 2" xfId="117"/>
    <cellStyle name="Comma 3 7" xfId="18"/>
    <cellStyle name="Comma 3 7 2" xfId="118"/>
    <cellStyle name="Comma 3 8" xfId="112"/>
    <cellStyle name="Comma 4" xfId="19"/>
    <cellStyle name="Comma 4 2" xfId="20"/>
    <cellStyle name="Comma 4 2 2" xfId="120"/>
    <cellStyle name="Comma 4 3" xfId="119"/>
    <cellStyle name="Comma 5" xfId="21"/>
    <cellStyle name="Comma 5 2" xfId="22"/>
    <cellStyle name="Comma 5 3" xfId="121"/>
    <cellStyle name="Comma 6" xfId="23"/>
    <cellStyle name="Comma 6 2" xfId="122"/>
    <cellStyle name="Comma 7" xfId="4"/>
    <cellStyle name="Comma 7 2" xfId="24"/>
    <cellStyle name="Comma 7 2 2" xfId="123"/>
    <cellStyle name="Comma 7 3" xfId="107"/>
    <cellStyle name="Comma 8" xfId="25"/>
    <cellStyle name="Comma 9" xfId="26"/>
    <cellStyle name="Normal" xfId="0" builtinId="0"/>
    <cellStyle name="Normal 10" xfId="2"/>
    <cellStyle name="Normal 11" xfId="27"/>
    <cellStyle name="Normal 12" xfId="28"/>
    <cellStyle name="Normal 13" xfId="29"/>
    <cellStyle name="Normal 14" xfId="30"/>
    <cellStyle name="Normal 15" xfId="31"/>
    <cellStyle name="Normal 16" xfId="32"/>
    <cellStyle name="Normal 17" xfId="33"/>
    <cellStyle name="Normal 17 2" xfId="34"/>
    <cellStyle name="Normal 18" xfId="35"/>
    <cellStyle name="Normal 19" xfId="36"/>
    <cellStyle name="Normal 19 2" xfId="37"/>
    <cellStyle name="Normal 19 2 2" xfId="38"/>
    <cellStyle name="Normal 19 3" xfId="39"/>
    <cellStyle name="Normal 2" xfId="40"/>
    <cellStyle name="Normal 2 2" xfId="41"/>
    <cellStyle name="Normal 2 2 2" xfId="42"/>
    <cellStyle name="Normal 2 3" xfId="43"/>
    <cellStyle name="Normal 2 3 2" xfId="44"/>
    <cellStyle name="Normal 2 4" xfId="45"/>
    <cellStyle name="Normal 2 5" xfId="46"/>
    <cellStyle name="Normal 2 6" xfId="47"/>
    <cellStyle name="Normal 2 7" xfId="48"/>
    <cellStyle name="Normal 2 8" xfId="49"/>
    <cellStyle name="Normal 2_Bill No 02 " xfId="50"/>
    <cellStyle name="Normal 20" xfId="3"/>
    <cellStyle name="Normal 20 2" xfId="51"/>
    <cellStyle name="Normal 21" xfId="52"/>
    <cellStyle name="Normal 21 2" xfId="53"/>
    <cellStyle name="Normal 22" xfId="54"/>
    <cellStyle name="Normal 22 2" xfId="55"/>
    <cellStyle name="Normal 22 2 2" xfId="56"/>
    <cellStyle name="Normal 22 2 2 2" xfId="57"/>
    <cellStyle name="Normal 22 2 2 2 2" xfId="58"/>
    <cellStyle name="Normal 22 2 2 2 2 2 2" xfId="105"/>
    <cellStyle name="Normal 22 2 3 2" xfId="104"/>
    <cellStyle name="Normal 22 3" xfId="59"/>
    <cellStyle name="Normal 22 3 2" xfId="60"/>
    <cellStyle name="Normal 22 3 2 2" xfId="61"/>
    <cellStyle name="Normal 22 4" xfId="62"/>
    <cellStyle name="Normal 23" xfId="5"/>
    <cellStyle name="Normal 24" xfId="63"/>
    <cellStyle name="Normal 24 2" xfId="64"/>
    <cellStyle name="Normal 3" xfId="65"/>
    <cellStyle name="Normal 3 2" xfId="66"/>
    <cellStyle name="Normal 3 2 2" xfId="67"/>
    <cellStyle name="Normal 3 2 3" xfId="68"/>
    <cellStyle name="Normal 3 2 4" xfId="69"/>
    <cellStyle name="Normal 3 2 5" xfId="70"/>
    <cellStyle name="Normal 3 2 6" xfId="71"/>
    <cellStyle name="Normal 3 2 7" xfId="72"/>
    <cellStyle name="Normal 3 3" xfId="73"/>
    <cellStyle name="Normal 3 4" xfId="74"/>
    <cellStyle name="Normal 3 5" xfId="75"/>
    <cellStyle name="Normal 3 6" xfId="76"/>
    <cellStyle name="Normal 3 7" xfId="77"/>
    <cellStyle name="Normal 3 8" xfId="78"/>
    <cellStyle name="Normal 4" xfId="79"/>
    <cellStyle name="Normal 4 2" xfId="80"/>
    <cellStyle name="Normal 4 3" xfId="81"/>
    <cellStyle name="Normal 4 4" xfId="82"/>
    <cellStyle name="Normal 4 5" xfId="83"/>
    <cellStyle name="Normal 4 6" xfId="84"/>
    <cellStyle name="Normal 4 7" xfId="85"/>
    <cellStyle name="Normal 4 8" xfId="86"/>
    <cellStyle name="Normal 5" xfId="87"/>
    <cellStyle name="Normal 5 2" xfId="88"/>
    <cellStyle name="Normal 5 3" xfId="89"/>
    <cellStyle name="Normal 5 3 2" xfId="90"/>
    <cellStyle name="Normal 5 4" xfId="91"/>
    <cellStyle name="Normal 6" xfId="92"/>
    <cellStyle name="Normal 6 2" xfId="93"/>
    <cellStyle name="Normal 7" xfId="94"/>
    <cellStyle name="Normal 7 2" xfId="95"/>
    <cellStyle name="Normal 8" xfId="96"/>
    <cellStyle name="Normal 9" xfId="97"/>
    <cellStyle name="Percent 2" xfId="98"/>
    <cellStyle name="Percent 2 2" xfId="99"/>
    <cellStyle name="Percent 3" xfId="100"/>
    <cellStyle name="표준 2" xfId="101"/>
    <cellStyle name="표준 2 2" xfId="102"/>
    <cellStyle name="표준_Kowlhena(현장실행안)_Boq(intake)" xfId="1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A1:E19"/>
  <sheetViews>
    <sheetView view="pageBreakPreview" zoomScaleNormal="100" zoomScaleSheetLayoutView="100" workbookViewId="0">
      <selection activeCell="B12" sqref="B12"/>
    </sheetView>
  </sheetViews>
  <sheetFormatPr defaultColWidth="9.140625" defaultRowHeight="12.75" x14ac:dyDescent="0.25"/>
  <cols>
    <col min="1" max="1" width="9.140625" style="1"/>
    <col min="2" max="2" width="58" style="1" customWidth="1"/>
    <col min="3" max="3" width="17.28515625" style="1" customWidth="1"/>
    <col min="4" max="4" width="21.42578125" style="1" customWidth="1"/>
    <col min="5" max="16384" width="9.140625" style="1"/>
  </cols>
  <sheetData>
    <row r="1" spans="1:5" s="8" customFormat="1" ht="17.25" customHeight="1" x14ac:dyDescent="0.25">
      <c r="A1" s="278" t="s">
        <v>488</v>
      </c>
      <c r="B1" s="279"/>
      <c r="C1" s="9"/>
    </row>
    <row r="2" spans="1:5" s="8" customFormat="1" ht="17.25" customHeight="1" x14ac:dyDescent="0.25">
      <c r="A2" s="278" t="s">
        <v>254</v>
      </c>
      <c r="B2" s="279"/>
      <c r="C2" s="9"/>
    </row>
    <row r="3" spans="1:5" s="8" customFormat="1" ht="21.75" customHeight="1" x14ac:dyDescent="0.25">
      <c r="A3" s="278"/>
      <c r="B3" s="279"/>
      <c r="C3" s="9"/>
    </row>
    <row r="4" spans="1:5" ht="20.100000000000001" customHeight="1" x14ac:dyDescent="0.25">
      <c r="A4" s="280" t="s">
        <v>227</v>
      </c>
      <c r="B4" s="281"/>
      <c r="C4" s="7"/>
    </row>
    <row r="5" spans="1:5" ht="20.100000000000001" customHeight="1" thickBot="1" x14ac:dyDescent="0.3">
      <c r="A5" s="380" t="s">
        <v>5</v>
      </c>
      <c r="B5" s="380"/>
      <c r="C5" s="380"/>
    </row>
    <row r="6" spans="1:5" x14ac:dyDescent="0.25">
      <c r="A6" s="381" t="s">
        <v>4</v>
      </c>
      <c r="B6" s="383" t="s">
        <v>3</v>
      </c>
      <c r="C6" s="6" t="s">
        <v>2</v>
      </c>
    </row>
    <row r="7" spans="1:5" ht="13.5" thickBot="1" x14ac:dyDescent="0.3">
      <c r="A7" s="382"/>
      <c r="B7" s="384"/>
      <c r="C7" s="228" t="s">
        <v>1</v>
      </c>
    </row>
    <row r="8" spans="1:5" ht="26.25" customHeight="1" x14ac:dyDescent="0.25">
      <c r="A8" s="229">
        <v>1</v>
      </c>
      <c r="B8" s="230" t="s">
        <v>468</v>
      </c>
      <c r="C8" s="231"/>
    </row>
    <row r="9" spans="1:5" ht="21.75" customHeight="1" x14ac:dyDescent="0.25">
      <c r="A9" s="5">
        <v>2</v>
      </c>
      <c r="B9" s="378" t="s">
        <v>228</v>
      </c>
      <c r="C9" s="379"/>
    </row>
    <row r="10" spans="1:5" ht="21.75" customHeight="1" x14ac:dyDescent="0.25">
      <c r="A10" s="5">
        <v>3</v>
      </c>
      <c r="B10" s="4" t="s">
        <v>229</v>
      </c>
      <c r="C10" s="2"/>
    </row>
    <row r="11" spans="1:5" ht="21.75" customHeight="1" x14ac:dyDescent="0.25">
      <c r="A11" s="5">
        <v>4</v>
      </c>
      <c r="B11" s="4" t="s">
        <v>230</v>
      </c>
      <c r="C11" s="2"/>
      <c r="D11" s="3"/>
    </row>
    <row r="12" spans="1:5" ht="21.75" customHeight="1" x14ac:dyDescent="0.25">
      <c r="A12" s="5">
        <v>5</v>
      </c>
      <c r="B12" s="4" t="s">
        <v>485</v>
      </c>
      <c r="C12" s="2"/>
      <c r="D12" s="3"/>
    </row>
    <row r="13" spans="1:5" ht="21.75" customHeight="1" x14ac:dyDescent="0.25">
      <c r="A13" s="5">
        <v>6</v>
      </c>
      <c r="B13" s="4" t="s">
        <v>486</v>
      </c>
      <c r="C13" s="2"/>
    </row>
    <row r="14" spans="1:5" ht="21.75" customHeight="1" x14ac:dyDescent="0.25">
      <c r="A14" s="5">
        <v>7</v>
      </c>
      <c r="B14" s="301" t="s">
        <v>487</v>
      </c>
      <c r="C14" s="302"/>
    </row>
    <row r="15" spans="1:5" ht="21.75" customHeight="1" x14ac:dyDescent="0.25">
      <c r="A15" s="288">
        <v>8</v>
      </c>
      <c r="B15" s="301" t="s">
        <v>332</v>
      </c>
      <c r="C15" s="302"/>
      <c r="D15" s="3"/>
    </row>
    <row r="16" spans="1:5" s="186" customFormat="1" ht="20.25" customHeight="1" x14ac:dyDescent="0.25">
      <c r="A16" s="232" t="s">
        <v>231</v>
      </c>
      <c r="B16" s="185"/>
      <c r="C16" s="233"/>
      <c r="D16" s="188"/>
      <c r="E16" s="187"/>
    </row>
    <row r="17" spans="1:5" s="186" customFormat="1" ht="20.25" customHeight="1" thickBot="1" x14ac:dyDescent="0.3">
      <c r="A17" s="234">
        <v>9</v>
      </c>
      <c r="B17" s="418" t="s">
        <v>493</v>
      </c>
      <c r="C17" s="235"/>
      <c r="E17" s="187"/>
    </row>
    <row r="18" spans="1:5" s="186" customFormat="1" ht="20.25" customHeight="1" thickBot="1" x14ac:dyDescent="0.3">
      <c r="A18" s="236"/>
      <c r="B18" s="419" t="s">
        <v>494</v>
      </c>
      <c r="C18" s="237"/>
      <c r="E18" s="187"/>
    </row>
    <row r="19" spans="1:5" s="186" customFormat="1" ht="20.25" customHeight="1" thickBot="1" x14ac:dyDescent="0.3">
      <c r="A19" s="238"/>
      <c r="B19" s="420" t="s">
        <v>495</v>
      </c>
      <c r="C19" s="237">
        <f>C18/130</f>
        <v>0</v>
      </c>
      <c r="E19" s="187"/>
    </row>
  </sheetData>
  <mergeCells count="3">
    <mergeCell ref="A5:C5"/>
    <mergeCell ref="A6:A7"/>
    <mergeCell ref="B6:B7"/>
  </mergeCells>
  <pageMargins left="0.7" right="0.7" top="0.75" bottom="0.75" header="0.3" footer="0.3"/>
  <pageSetup paperSize="9"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heetViews>
  <sheetFormatPr defaultColWidth="9.140625" defaultRowHeight="15" x14ac:dyDescent="0.25"/>
  <cols>
    <col min="1" max="1" width="5.42578125" style="376" customWidth="1"/>
    <col min="2" max="2" width="49.5703125" style="8" customWidth="1"/>
    <col min="3" max="3" width="7.5703125" style="376" bestFit="1" customWidth="1"/>
    <col min="4" max="4" width="5.28515625" style="376" bestFit="1" customWidth="1"/>
    <col min="5" max="5" width="11.7109375" style="377" customWidth="1"/>
    <col min="6" max="6" width="16" style="67" customWidth="1"/>
    <col min="7" max="16384" width="9.140625" style="8"/>
  </cols>
  <sheetData>
    <row r="1" spans="1:10" x14ac:dyDescent="0.25">
      <c r="A1" s="278" t="s">
        <v>488</v>
      </c>
      <c r="B1" s="9"/>
      <c r="C1" s="346"/>
      <c r="D1" s="346"/>
      <c r="E1" s="347"/>
      <c r="F1" s="348"/>
    </row>
    <row r="2" spans="1:10" x14ac:dyDescent="0.25">
      <c r="A2" s="345" t="s">
        <v>254</v>
      </c>
      <c r="B2" s="9"/>
      <c r="C2" s="346"/>
      <c r="D2" s="346"/>
      <c r="E2" s="349" t="s">
        <v>456</v>
      </c>
      <c r="F2" s="348"/>
    </row>
    <row r="3" spans="1:10" ht="15.75" thickBot="1" x14ac:dyDescent="0.3">
      <c r="A3" s="350"/>
      <c r="B3" s="9"/>
      <c r="C3" s="346"/>
      <c r="D3" s="346"/>
      <c r="E3" s="347"/>
      <c r="F3" s="348"/>
    </row>
    <row r="4" spans="1:10" s="351" customFormat="1" ht="14.25" x14ac:dyDescent="0.2">
      <c r="A4" s="391" t="s">
        <v>400</v>
      </c>
      <c r="B4" s="393" t="s">
        <v>457</v>
      </c>
      <c r="C4" s="395" t="s">
        <v>10</v>
      </c>
      <c r="D4" s="397" t="s">
        <v>9</v>
      </c>
      <c r="E4" s="385" t="s">
        <v>8</v>
      </c>
      <c r="F4" s="387" t="s">
        <v>2</v>
      </c>
    </row>
    <row r="5" spans="1:10" s="351" customFormat="1" thickBot="1" x14ac:dyDescent="0.25">
      <c r="A5" s="392"/>
      <c r="B5" s="394"/>
      <c r="C5" s="396"/>
      <c r="D5" s="398"/>
      <c r="E5" s="386"/>
      <c r="F5" s="388"/>
    </row>
    <row r="6" spans="1:10" ht="25.5" x14ac:dyDescent="0.25">
      <c r="A6" s="352"/>
      <c r="B6" s="353" t="s">
        <v>458</v>
      </c>
      <c r="C6" s="12"/>
      <c r="D6" s="354"/>
      <c r="E6" s="355"/>
      <c r="F6" s="356"/>
    </row>
    <row r="7" spans="1:10" ht="25.5" x14ac:dyDescent="0.25">
      <c r="A7" s="357"/>
      <c r="B7" s="358" t="s">
        <v>459</v>
      </c>
      <c r="C7" s="11"/>
      <c r="D7" s="359"/>
      <c r="E7" s="360"/>
      <c r="F7" s="361"/>
    </row>
    <row r="8" spans="1:10" ht="25.5" x14ac:dyDescent="0.25">
      <c r="A8" s="362">
        <v>1.0009999999999999</v>
      </c>
      <c r="B8" s="363" t="s">
        <v>460</v>
      </c>
      <c r="C8" s="11" t="s">
        <v>298</v>
      </c>
      <c r="D8" s="359"/>
      <c r="E8" s="21"/>
      <c r="F8" s="364">
        <f>E8</f>
        <v>0</v>
      </c>
    </row>
    <row r="9" spans="1:10" x14ac:dyDescent="0.25">
      <c r="A9" s="362">
        <v>1.002</v>
      </c>
      <c r="B9" s="363" t="s">
        <v>461</v>
      </c>
      <c r="C9" s="11" t="s">
        <v>298</v>
      </c>
      <c r="D9" s="359"/>
      <c r="E9" s="21"/>
      <c r="F9" s="364">
        <f>E9</f>
        <v>0</v>
      </c>
    </row>
    <row r="10" spans="1:10" ht="25.5" x14ac:dyDescent="0.25">
      <c r="A10" s="362">
        <v>1.0029999999999999</v>
      </c>
      <c r="B10" s="363" t="s">
        <v>462</v>
      </c>
      <c r="C10" s="11" t="s">
        <v>7</v>
      </c>
      <c r="D10" s="359">
        <v>1</v>
      </c>
      <c r="E10" s="21"/>
      <c r="F10" s="364">
        <f t="shared" ref="F10:F12" si="0">E10*D10</f>
        <v>0</v>
      </c>
    </row>
    <row r="11" spans="1:10" ht="25.5" x14ac:dyDescent="0.25">
      <c r="A11" s="362">
        <v>1.004</v>
      </c>
      <c r="B11" s="363" t="s">
        <v>463</v>
      </c>
      <c r="C11" s="11" t="s">
        <v>464</v>
      </c>
      <c r="D11" s="359">
        <v>18</v>
      </c>
      <c r="E11" s="21"/>
      <c r="F11" s="364">
        <f t="shared" si="0"/>
        <v>0</v>
      </c>
      <c r="J11" s="365"/>
    </row>
    <row r="12" spans="1:10" x14ac:dyDescent="0.25">
      <c r="A12" s="362">
        <v>1.0049999999999999</v>
      </c>
      <c r="B12" s="363" t="s">
        <v>465</v>
      </c>
      <c r="C12" s="11" t="s">
        <v>464</v>
      </c>
      <c r="D12" s="359">
        <v>18</v>
      </c>
      <c r="E12" s="21"/>
      <c r="F12" s="364">
        <f t="shared" si="0"/>
        <v>0</v>
      </c>
      <c r="G12" s="8">
        <v>6</v>
      </c>
      <c r="H12" s="8">
        <v>18</v>
      </c>
      <c r="I12" s="8">
        <f>H12*G12</f>
        <v>108</v>
      </c>
    </row>
    <row r="13" spans="1:10" ht="26.25" x14ac:dyDescent="0.25">
      <c r="A13" s="366">
        <v>1.006</v>
      </c>
      <c r="B13" s="367" t="s">
        <v>466</v>
      </c>
      <c r="C13" s="52" t="s">
        <v>464</v>
      </c>
      <c r="D13" s="52">
        <v>18</v>
      </c>
      <c r="E13" s="368"/>
      <c r="F13" s="369">
        <f>E13*D13</f>
        <v>0</v>
      </c>
    </row>
    <row r="14" spans="1:10" x14ac:dyDescent="0.25">
      <c r="A14" s="370">
        <v>1.0069999999999999</v>
      </c>
      <c r="B14" s="371" t="s">
        <v>467</v>
      </c>
      <c r="C14" s="11" t="s">
        <v>298</v>
      </c>
      <c r="D14" s="11"/>
      <c r="E14" s="372"/>
      <c r="F14" s="364">
        <f>E14</f>
        <v>0</v>
      </c>
    </row>
    <row r="15" spans="1:10" s="197" customFormat="1" ht="15.75" thickBot="1" x14ac:dyDescent="0.3">
      <c r="A15" s="389" t="s">
        <v>6</v>
      </c>
      <c r="B15" s="390"/>
      <c r="C15" s="390"/>
      <c r="D15" s="373"/>
      <c r="E15" s="374"/>
      <c r="F15" s="375">
        <f>SUM(F14:F14)</f>
        <v>0</v>
      </c>
    </row>
  </sheetData>
  <mergeCells count="7">
    <mergeCell ref="E4:E5"/>
    <mergeCell ref="F4:F5"/>
    <mergeCell ref="A15:C15"/>
    <mergeCell ref="A4:A5"/>
    <mergeCell ref="B4:B5"/>
    <mergeCell ref="C4:C5"/>
    <mergeCell ref="D4:D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249977111117893"/>
  </sheetPr>
  <dimension ref="A1:N138"/>
  <sheetViews>
    <sheetView topLeftCell="B10" zoomScaleNormal="100" zoomScaleSheetLayoutView="100" workbookViewId="0">
      <selection activeCell="A19" sqref="A1:A1048576"/>
    </sheetView>
  </sheetViews>
  <sheetFormatPr defaultColWidth="9.140625" defaultRowHeight="15" x14ac:dyDescent="0.25"/>
  <cols>
    <col min="1" max="1" width="5.85546875" style="8" hidden="1" customWidth="1"/>
    <col min="2" max="2" width="6.28515625" style="8" customWidth="1"/>
    <col min="3" max="3" width="52.7109375" style="8" customWidth="1"/>
    <col min="4" max="4" width="4.5703125" style="8" customWidth="1"/>
    <col min="5" max="5" width="10.7109375" style="8" bestFit="1" customWidth="1"/>
    <col min="6" max="6" width="10" style="8" customWidth="1"/>
    <col min="7" max="7" width="14.28515625" style="8" customWidth="1"/>
    <col min="8" max="8" width="14.85546875" style="8" bestFit="1" customWidth="1"/>
    <col min="9" max="16384" width="9.140625" style="8"/>
  </cols>
  <sheetData>
    <row r="1" spans="1:8" x14ac:dyDescent="0.25">
      <c r="A1" s="46"/>
      <c r="B1" s="278" t="s">
        <v>488</v>
      </c>
      <c r="C1" s="272"/>
      <c r="D1" s="273"/>
      <c r="E1" s="274"/>
      <c r="F1" s="48"/>
      <c r="G1" s="47"/>
      <c r="H1" s="46"/>
    </row>
    <row r="2" spans="1:8" x14ac:dyDescent="0.25">
      <c r="A2" s="46"/>
      <c r="B2" s="278" t="s">
        <v>254</v>
      </c>
      <c r="C2" s="272"/>
      <c r="D2" s="273"/>
      <c r="E2" s="274"/>
      <c r="F2" s="399" t="s">
        <v>490</v>
      </c>
      <c r="G2" s="399"/>
      <c r="H2" s="46"/>
    </row>
    <row r="3" spans="1:8" ht="15.75" thickBot="1" x14ac:dyDescent="0.3">
      <c r="A3" s="46"/>
      <c r="B3" s="278"/>
      <c r="C3" s="272"/>
      <c r="D3" s="273"/>
      <c r="E3" s="274"/>
      <c r="F3" s="400"/>
      <c r="G3" s="400"/>
      <c r="H3" s="46"/>
    </row>
    <row r="4" spans="1:8" s="13" customFormat="1" ht="127.5" x14ac:dyDescent="0.2">
      <c r="A4" s="199"/>
      <c r="B4" s="41"/>
      <c r="C4" s="200" t="s">
        <v>200</v>
      </c>
      <c r="D4" s="12"/>
      <c r="E4" s="40"/>
      <c r="F4" s="182"/>
      <c r="G4" s="204"/>
    </row>
    <row r="5" spans="1:8" s="13" customFormat="1" ht="76.5" x14ac:dyDescent="0.2">
      <c r="A5" s="199"/>
      <c r="B5" s="24"/>
      <c r="C5" s="201" t="s">
        <v>54</v>
      </c>
      <c r="D5" s="11"/>
      <c r="E5" s="23"/>
      <c r="F5" s="21"/>
      <c r="G5" s="205"/>
    </row>
    <row r="6" spans="1:8" s="13" customFormat="1" ht="63.75" x14ac:dyDescent="0.2">
      <c r="A6" s="199"/>
      <c r="B6" s="24"/>
      <c r="C6" s="59" t="s">
        <v>53</v>
      </c>
      <c r="D6" s="11"/>
      <c r="E6" s="23"/>
      <c r="F6" s="21"/>
      <c r="G6" s="205"/>
    </row>
    <row r="7" spans="1:8" s="13" customFormat="1" ht="87" customHeight="1" x14ac:dyDescent="0.2">
      <c r="A7" s="199"/>
      <c r="B7" s="24"/>
      <c r="C7" s="59" t="s">
        <v>52</v>
      </c>
      <c r="D7" s="11"/>
      <c r="E7" s="23"/>
      <c r="F7" s="21"/>
      <c r="G7" s="205"/>
    </row>
    <row r="8" spans="1:8" s="13" customFormat="1" ht="127.5" x14ac:dyDescent="0.2">
      <c r="A8" s="199"/>
      <c r="B8" s="24"/>
      <c r="C8" s="202" t="s">
        <v>51</v>
      </c>
      <c r="D8" s="11"/>
      <c r="E8" s="23"/>
      <c r="F8" s="21"/>
      <c r="G8" s="205"/>
    </row>
    <row r="9" spans="1:8" s="13" customFormat="1" ht="111.75" customHeight="1" x14ac:dyDescent="0.2">
      <c r="A9" s="199"/>
      <c r="B9" s="19"/>
      <c r="C9" s="221" t="s">
        <v>50</v>
      </c>
      <c r="D9" s="18"/>
      <c r="E9" s="17"/>
      <c r="F9" s="16"/>
      <c r="G9" s="206"/>
    </row>
    <row r="10" spans="1:8" s="13" customFormat="1" ht="12.75" x14ac:dyDescent="0.2">
      <c r="A10" s="62" t="str">
        <f>+IF(NOT(E10=""), (2+(0.001*COUNTA(E10:E$11))), "")</f>
        <v/>
      </c>
      <c r="B10" s="198" t="str">
        <f>A10</f>
        <v/>
      </c>
      <c r="C10" s="55" t="s">
        <v>48</v>
      </c>
      <c r="D10" s="52"/>
      <c r="E10" s="51"/>
      <c r="F10" s="50"/>
      <c r="G10" s="207"/>
    </row>
    <row r="11" spans="1:8" s="13" customFormat="1" ht="12.75" x14ac:dyDescent="0.2">
      <c r="A11" s="62" t="str">
        <f>+IF(NOT(E11=""), (2+(0.001*COUNTA(E$11:E11))), "")</f>
        <v/>
      </c>
      <c r="B11" s="189" t="str">
        <f>A11</f>
        <v/>
      </c>
      <c r="C11" s="30" t="s">
        <v>47</v>
      </c>
      <c r="D11" s="11"/>
      <c r="E11" s="23"/>
      <c r="F11" s="21"/>
      <c r="G11" s="205"/>
    </row>
    <row r="12" spans="1:8" s="13" customFormat="1" ht="25.5" x14ac:dyDescent="0.2">
      <c r="A12" s="62" t="str">
        <f>+IF(NOT(E12=""), (2+(0.001*COUNTA(E$11:E12))), "")</f>
        <v/>
      </c>
      <c r="B12" s="189" t="str">
        <f>A12</f>
        <v/>
      </c>
      <c r="C12" s="36" t="s">
        <v>180</v>
      </c>
      <c r="D12" s="11"/>
      <c r="E12" s="23"/>
      <c r="F12" s="21"/>
      <c r="G12" s="205"/>
    </row>
    <row r="13" spans="1:8" s="13" customFormat="1" ht="140.25" x14ac:dyDescent="0.2">
      <c r="A13" s="62" t="str">
        <f>+IF(NOT(E13=""), (2+(0.001*COUNTA(E$11:E13))), "")</f>
        <v/>
      </c>
      <c r="B13" s="189" t="str">
        <f>A13</f>
        <v/>
      </c>
      <c r="C13" s="35" t="s">
        <v>201</v>
      </c>
      <c r="D13" s="11"/>
      <c r="E13" s="23"/>
      <c r="F13" s="21"/>
      <c r="G13" s="205"/>
    </row>
    <row r="14" spans="1:8" s="13" customFormat="1" ht="106.5" customHeight="1" x14ac:dyDescent="0.2">
      <c r="A14" s="62" t="str">
        <f>+IF(NOT(E14=""), (2+(0.001*COUNTA(E$11:E14))), "")</f>
        <v/>
      </c>
      <c r="B14" s="189" t="str">
        <f>A14</f>
        <v/>
      </c>
      <c r="C14" s="35" t="s">
        <v>46</v>
      </c>
      <c r="D14" s="11"/>
      <c r="E14" s="23"/>
      <c r="F14" s="21"/>
      <c r="G14" s="205"/>
    </row>
    <row r="15" spans="1:8" s="13" customFormat="1" ht="30.75" customHeight="1" x14ac:dyDescent="0.2">
      <c r="A15" s="62" t="str">
        <f>+IF(NOT(E15=""), (2+(0.001*COUNTA(E$11:E15))), "")</f>
        <v/>
      </c>
      <c r="B15" s="189" t="str">
        <f>A15</f>
        <v/>
      </c>
      <c r="C15" s="27" t="s">
        <v>181</v>
      </c>
      <c r="D15" s="11"/>
      <c r="E15" s="23"/>
      <c r="F15" s="21"/>
      <c r="G15" s="205"/>
    </row>
    <row r="16" spans="1:8" s="13" customFormat="1" ht="15" customHeight="1" x14ac:dyDescent="0.2">
      <c r="A16" s="62">
        <f>+IF(NOT(E16=""), (1+(0.001*COUNTA(E$11:E16))), "")</f>
        <v>1.0009999999999999</v>
      </c>
      <c r="B16" s="189">
        <v>2.0009999999999999</v>
      </c>
      <c r="C16" s="26" t="s">
        <v>182</v>
      </c>
      <c r="D16" s="11" t="s">
        <v>11</v>
      </c>
      <c r="E16" s="32">
        <v>5286</v>
      </c>
      <c r="F16" s="21"/>
      <c r="G16" s="205">
        <f>E16*F16</f>
        <v>0</v>
      </c>
    </row>
    <row r="17" spans="1:7" s="13" customFormat="1" ht="15" customHeight="1" x14ac:dyDescent="0.2">
      <c r="A17" s="62">
        <f>+IF(NOT(E17=""), (1+(0.001*COUNTA(E$11:E17))), "")</f>
        <v>1.002</v>
      </c>
      <c r="B17" s="189">
        <v>2.0019999999999998</v>
      </c>
      <c r="C17" s="26" t="s">
        <v>45</v>
      </c>
      <c r="D17" s="11" t="s">
        <v>11</v>
      </c>
      <c r="E17" s="32">
        <v>1152</v>
      </c>
      <c r="F17" s="21"/>
      <c r="G17" s="205">
        <f>E17*F17</f>
        <v>0</v>
      </c>
    </row>
    <row r="18" spans="1:7" s="13" customFormat="1" ht="15" customHeight="1" x14ac:dyDescent="0.2">
      <c r="A18" s="62">
        <f>+IF(NOT(E18=""), (1+(0.001*COUNTA(E$11:E18))), "")</f>
        <v>1.0029999999999999</v>
      </c>
      <c r="B18" s="189">
        <v>2.0030000000000001</v>
      </c>
      <c r="C18" s="26" t="s">
        <v>44</v>
      </c>
      <c r="D18" s="11" t="s">
        <v>11</v>
      </c>
      <c r="E18" s="32">
        <v>590</v>
      </c>
      <c r="F18" s="21"/>
      <c r="G18" s="205">
        <f>E18*F18</f>
        <v>0</v>
      </c>
    </row>
    <row r="19" spans="1:7" s="13" customFormat="1" ht="15" customHeight="1" x14ac:dyDescent="0.2">
      <c r="A19" s="62">
        <f>+IF(NOT(E19=""), (1+(0.001*COUNTA(E$11:E19))), "")</f>
        <v>1.004</v>
      </c>
      <c r="B19" s="189">
        <v>2.004</v>
      </c>
      <c r="C19" s="26" t="s">
        <v>183</v>
      </c>
      <c r="D19" s="11" t="s">
        <v>11</v>
      </c>
      <c r="E19" s="23">
        <v>1028</v>
      </c>
      <c r="F19" s="21"/>
      <c r="G19" s="205">
        <f>E19*F19</f>
        <v>0</v>
      </c>
    </row>
    <row r="20" spans="1:7" s="13" customFormat="1" ht="15" customHeight="1" x14ac:dyDescent="0.2">
      <c r="A20" s="62">
        <f>+IF(NOT(E20=""), (1+(0.001*COUNTA(E$11:E20))), "")</f>
        <v>1.0049999999999999</v>
      </c>
      <c r="B20" s="189">
        <v>2.0049999999999999</v>
      </c>
      <c r="C20" s="26" t="s">
        <v>311</v>
      </c>
      <c r="D20" s="11" t="s">
        <v>11</v>
      </c>
      <c r="E20" s="23">
        <v>200</v>
      </c>
      <c r="F20" s="21"/>
      <c r="G20" s="205">
        <f>E20*F20</f>
        <v>0</v>
      </c>
    </row>
    <row r="21" spans="1:7" s="13" customFormat="1" ht="30" customHeight="1" x14ac:dyDescent="0.2">
      <c r="A21" s="62" t="str">
        <f>+IF(NOT(E21=""), (1+(0.001*COUNTA(E$11:E21))), "")</f>
        <v/>
      </c>
      <c r="B21" s="189" t="str">
        <f>A21</f>
        <v/>
      </c>
      <c r="C21" s="27" t="s">
        <v>184</v>
      </c>
      <c r="D21" s="11"/>
      <c r="E21" s="32"/>
      <c r="F21" s="21"/>
      <c r="G21" s="205"/>
    </row>
    <row r="22" spans="1:7" s="13" customFormat="1" ht="16.5" customHeight="1" x14ac:dyDescent="0.2">
      <c r="A22" s="62">
        <f>+IF(NOT(E22=""), (1+(0.001*COUNTA(E$11:E22))), "")</f>
        <v>1.006</v>
      </c>
      <c r="B22" s="189">
        <v>2.0059999999999998</v>
      </c>
      <c r="C22" s="26" t="s">
        <v>182</v>
      </c>
      <c r="D22" s="11" t="s">
        <v>11</v>
      </c>
      <c r="E22" s="32">
        <v>15.5</v>
      </c>
      <c r="F22" s="21"/>
      <c r="G22" s="205">
        <f>E22*F22</f>
        <v>0</v>
      </c>
    </row>
    <row r="23" spans="1:7" s="13" customFormat="1" ht="16.5" customHeight="1" x14ac:dyDescent="0.2">
      <c r="A23" s="62">
        <f>+IF(NOT(E23=""), (1+(0.001*COUNTA(E$11:E23))), "")</f>
        <v>1.0069999999999999</v>
      </c>
      <c r="B23" s="189">
        <v>2.0070000000000001</v>
      </c>
      <c r="C23" s="26" t="s">
        <v>45</v>
      </c>
      <c r="D23" s="11" t="s">
        <v>11</v>
      </c>
      <c r="E23" s="32">
        <v>50</v>
      </c>
      <c r="F23" s="21"/>
      <c r="G23" s="205">
        <f>E23*F23</f>
        <v>0</v>
      </c>
    </row>
    <row r="24" spans="1:7" s="13" customFormat="1" ht="16.5" customHeight="1" x14ac:dyDescent="0.2">
      <c r="A24" s="62">
        <f>+IF(NOT(E24=""), (1+(0.001*COUNTA(E$11:E24))), "")</f>
        <v>1.008</v>
      </c>
      <c r="B24" s="189">
        <v>2.008</v>
      </c>
      <c r="C24" s="26" t="s">
        <v>44</v>
      </c>
      <c r="D24" s="11" t="s">
        <v>11</v>
      </c>
      <c r="E24" s="32">
        <v>50</v>
      </c>
      <c r="F24" s="21"/>
      <c r="G24" s="205">
        <f>E24*F24</f>
        <v>0</v>
      </c>
    </row>
    <row r="25" spans="1:7" s="13" customFormat="1" ht="16.5" customHeight="1" x14ac:dyDescent="0.2">
      <c r="A25" s="62">
        <f>+IF(NOT(E25=""), (1+(0.001*COUNTA(E$11:E25))), "")</f>
        <v>1.0089999999999999</v>
      </c>
      <c r="B25" s="189">
        <v>2.0089999999999999</v>
      </c>
      <c r="C25" s="26" t="s">
        <v>183</v>
      </c>
      <c r="D25" s="11" t="s">
        <v>11</v>
      </c>
      <c r="E25" s="32">
        <v>20</v>
      </c>
      <c r="F25" s="21"/>
      <c r="G25" s="205"/>
    </row>
    <row r="26" spans="1:7" s="13" customFormat="1" ht="15" customHeight="1" x14ac:dyDescent="0.2">
      <c r="A26" s="62">
        <f>+IF(NOT(E26=""), (1+(0.001*COUNTA(E$11:E26))), "")</f>
        <v>1.01</v>
      </c>
      <c r="B26" s="189">
        <v>2.0099999999999998</v>
      </c>
      <c r="C26" s="26" t="s">
        <v>311</v>
      </c>
      <c r="D26" s="11" t="s">
        <v>11</v>
      </c>
      <c r="E26" s="23">
        <v>10</v>
      </c>
      <c r="F26" s="21"/>
      <c r="G26" s="205">
        <f>E26*F26</f>
        <v>0</v>
      </c>
    </row>
    <row r="27" spans="1:7" x14ac:dyDescent="0.25">
      <c r="A27" s="62" t="str">
        <f>+IF(NOT(E27=""), (1+(0.001*COUNTA(E$11:E27))), "")</f>
        <v/>
      </c>
      <c r="B27" s="58" t="str">
        <f>A27</f>
        <v/>
      </c>
      <c r="C27" s="30" t="s">
        <v>43</v>
      </c>
      <c r="D27" s="11"/>
      <c r="E27" s="11"/>
      <c r="F27" s="10"/>
      <c r="G27" s="22"/>
    </row>
    <row r="28" spans="1:7" x14ac:dyDescent="0.25">
      <c r="A28" s="62" t="str">
        <f>+IF(NOT(E28=""), (1+(0.001*COUNTA(E$11:E28))), "")</f>
        <v/>
      </c>
      <c r="B28" s="58" t="str">
        <f>A28</f>
        <v/>
      </c>
      <c r="C28" s="30" t="s">
        <v>42</v>
      </c>
      <c r="D28" s="11"/>
      <c r="E28" s="11"/>
      <c r="F28" s="10"/>
      <c r="G28" s="22"/>
    </row>
    <row r="29" spans="1:7" x14ac:dyDescent="0.25">
      <c r="A29" s="62" t="str">
        <f>+IF(NOT(E29=""), (1+(0.001*COUNTA(E$11:E29))), "")</f>
        <v/>
      </c>
      <c r="B29" s="58" t="str">
        <f>A29</f>
        <v/>
      </c>
      <c r="C29" s="30" t="s">
        <v>41</v>
      </c>
      <c r="D29" s="11"/>
      <c r="E29" s="11"/>
      <c r="F29" s="10"/>
      <c r="G29" s="22"/>
    </row>
    <row r="30" spans="1:7" ht="62.25" customHeight="1" x14ac:dyDescent="0.25">
      <c r="A30" s="62" t="str">
        <f>+IF(NOT(E30=""), (1+(0.001*COUNTA(E$11:E30))), "")</f>
        <v/>
      </c>
      <c r="B30" s="58" t="str">
        <f>A30</f>
        <v/>
      </c>
      <c r="C30" s="38" t="s">
        <v>202</v>
      </c>
      <c r="D30" s="11"/>
      <c r="E30" s="11"/>
      <c r="F30" s="10"/>
      <c r="G30" s="22"/>
    </row>
    <row r="31" spans="1:7" ht="52.5" customHeight="1" x14ac:dyDescent="0.25">
      <c r="A31" s="62" t="str">
        <f>+IF(NOT(E31=""), (1+(0.001*COUNTA(E$11:E31))), "")</f>
        <v/>
      </c>
      <c r="B31" s="58" t="str">
        <f>A31</f>
        <v/>
      </c>
      <c r="C31" s="38" t="s">
        <v>203</v>
      </c>
      <c r="D31" s="11"/>
      <c r="E31" s="11"/>
      <c r="F31" s="10"/>
      <c r="G31" s="22"/>
    </row>
    <row r="32" spans="1:7" s="67" customFormat="1" x14ac:dyDescent="0.25">
      <c r="A32" s="62" t="str">
        <f>+IF(NOT(E32=""), (1+(0.001*COUNTA(E$11:E32))), "")</f>
        <v/>
      </c>
      <c r="B32" s="58" t="str">
        <f>A32</f>
        <v/>
      </c>
      <c r="C32" s="66" t="s">
        <v>185</v>
      </c>
      <c r="D32" s="11"/>
      <c r="E32" s="39"/>
      <c r="F32" s="10"/>
      <c r="G32" s="22"/>
    </row>
    <row r="33" spans="1:7" s="67" customFormat="1" x14ac:dyDescent="0.25">
      <c r="A33" s="62">
        <f>+IF(NOT(E33=""), (1+(0.001*COUNTA(E$11:E33))), "")</f>
        <v>1.0109999999999999</v>
      </c>
      <c r="B33" s="189">
        <v>2.0110000000000001</v>
      </c>
      <c r="C33" s="63" t="s">
        <v>40</v>
      </c>
      <c r="D33" s="11" t="s">
        <v>7</v>
      </c>
      <c r="E33" s="39">
        <v>6</v>
      </c>
      <c r="F33" s="21"/>
      <c r="G33" s="22">
        <f>E33*F33</f>
        <v>0</v>
      </c>
    </row>
    <row r="34" spans="1:7" s="67" customFormat="1" x14ac:dyDescent="0.25">
      <c r="A34" s="62">
        <f>+IF(NOT(E34=""), (1+(0.001*COUNTA(E$11:E34))), "")</f>
        <v>1.012</v>
      </c>
      <c r="B34" s="189">
        <v>2.012</v>
      </c>
      <c r="C34" s="63" t="s">
        <v>39</v>
      </c>
      <c r="D34" s="11" t="s">
        <v>7</v>
      </c>
      <c r="E34" s="39">
        <v>22</v>
      </c>
      <c r="F34" s="21"/>
      <c r="G34" s="22">
        <f>E34*F34</f>
        <v>0</v>
      </c>
    </row>
    <row r="35" spans="1:7" s="67" customFormat="1" x14ac:dyDescent="0.25">
      <c r="A35" s="62" t="str">
        <f>+IF(NOT(E35=""), (1+(0.001*COUNTA(E$11:E35))), "")</f>
        <v/>
      </c>
      <c r="B35" s="58" t="str">
        <f>A35</f>
        <v/>
      </c>
      <c r="C35" s="66" t="s">
        <v>186</v>
      </c>
      <c r="D35" s="11"/>
      <c r="E35" s="39"/>
      <c r="F35" s="21"/>
      <c r="G35" s="22"/>
    </row>
    <row r="36" spans="1:7" s="67" customFormat="1" x14ac:dyDescent="0.25">
      <c r="A36" s="62">
        <f>+IF(NOT(E36=""), (1+(0.001*COUNTA(E$11:E36))), "")</f>
        <v>1.0129999999999999</v>
      </c>
      <c r="B36" s="189">
        <v>2.0129999999999999</v>
      </c>
      <c r="C36" s="63" t="s">
        <v>40</v>
      </c>
      <c r="D36" s="11" t="s">
        <v>7</v>
      </c>
      <c r="E36" s="39">
        <v>2</v>
      </c>
      <c r="F36" s="21"/>
      <c r="G36" s="22">
        <f>E36*F36</f>
        <v>0</v>
      </c>
    </row>
    <row r="37" spans="1:7" s="67" customFormat="1" x14ac:dyDescent="0.25">
      <c r="A37" s="62">
        <f>+IF(NOT(E37=""), (1+(0.001*COUNTA(E$11:E37))), "")</f>
        <v>1.014</v>
      </c>
      <c r="B37" s="189">
        <v>2.0139999999999998</v>
      </c>
      <c r="C37" s="63" t="s">
        <v>39</v>
      </c>
      <c r="D37" s="11" t="s">
        <v>7</v>
      </c>
      <c r="E37" s="39">
        <v>4</v>
      </c>
      <c r="F37" s="21"/>
      <c r="G37" s="22">
        <f>E37*F37</f>
        <v>0</v>
      </c>
    </row>
    <row r="38" spans="1:7" s="67" customFormat="1" x14ac:dyDescent="0.25">
      <c r="A38" s="62" t="str">
        <f>+IF(NOT(E38=""), (1+(0.001*COUNTA(E$11:E38))), "")</f>
        <v/>
      </c>
      <c r="B38" s="58" t="str">
        <f>A38</f>
        <v/>
      </c>
      <c r="C38" s="66" t="s">
        <v>187</v>
      </c>
      <c r="D38" s="11"/>
      <c r="E38" s="39"/>
      <c r="F38" s="21"/>
      <c r="G38" s="22"/>
    </row>
    <row r="39" spans="1:7" s="67" customFormat="1" x14ac:dyDescent="0.25">
      <c r="A39" s="62">
        <f>+IF(NOT(E39=""), (1+(0.001*COUNTA(E$11:E39))), "")</f>
        <v>1.0149999999999999</v>
      </c>
      <c r="B39" s="189">
        <v>2.0150000000000001</v>
      </c>
      <c r="C39" s="63" t="s">
        <v>40</v>
      </c>
      <c r="D39" s="11" t="s">
        <v>7</v>
      </c>
      <c r="E39" s="39">
        <v>2</v>
      </c>
      <c r="F39" s="10"/>
      <c r="G39" s="22">
        <f>E39*F39</f>
        <v>0</v>
      </c>
    </row>
    <row r="40" spans="1:7" s="67" customFormat="1" x14ac:dyDescent="0.25">
      <c r="A40" s="62">
        <f>+IF(NOT(E40=""), (1+(0.001*COUNTA(E$11:E40))), "")</f>
        <v>1.016</v>
      </c>
      <c r="B40" s="189">
        <v>2.016</v>
      </c>
      <c r="C40" s="63" t="s">
        <v>39</v>
      </c>
      <c r="D40" s="11" t="s">
        <v>7</v>
      </c>
      <c r="E40" s="39">
        <v>9</v>
      </c>
      <c r="F40" s="10"/>
      <c r="G40" s="22">
        <f>E40*F40</f>
        <v>0</v>
      </c>
    </row>
    <row r="41" spans="1:7" s="67" customFormat="1" x14ac:dyDescent="0.25">
      <c r="A41" s="62" t="str">
        <f>+IF(NOT(E41=""), (1+(0.001*COUNTA(E$11:E41))), "")</f>
        <v/>
      </c>
      <c r="B41" s="58" t="str">
        <f>A41</f>
        <v/>
      </c>
      <c r="C41" s="66" t="s">
        <v>308</v>
      </c>
      <c r="D41" s="11"/>
      <c r="E41" s="39"/>
      <c r="F41" s="21"/>
      <c r="G41" s="22"/>
    </row>
    <row r="42" spans="1:7" s="67" customFormat="1" x14ac:dyDescent="0.25">
      <c r="A42" s="62">
        <f>+IF(NOT(E42=""), (1+(0.001*COUNTA(E$11:E42))), "")</f>
        <v>1.0169999999999999</v>
      </c>
      <c r="B42" s="189">
        <v>2.0169999999999999</v>
      </c>
      <c r="C42" s="63" t="s">
        <v>40</v>
      </c>
      <c r="D42" s="11" t="s">
        <v>7</v>
      </c>
      <c r="E42" s="39">
        <v>2</v>
      </c>
      <c r="F42" s="10"/>
      <c r="G42" s="22">
        <f>E42*F42</f>
        <v>0</v>
      </c>
    </row>
    <row r="43" spans="1:7" s="67" customFormat="1" x14ac:dyDescent="0.25">
      <c r="A43" s="62">
        <f>+IF(NOT(E43=""), (1+(0.001*COUNTA(E$11:E43))), "")</f>
        <v>1.018</v>
      </c>
      <c r="B43" s="189">
        <v>2.0179999999999998</v>
      </c>
      <c r="C43" s="63" t="s">
        <v>39</v>
      </c>
      <c r="D43" s="11" t="s">
        <v>7</v>
      </c>
      <c r="E43" s="39">
        <v>1</v>
      </c>
      <c r="F43" s="10"/>
      <c r="G43" s="22">
        <f>E43*F43</f>
        <v>0</v>
      </c>
    </row>
    <row r="44" spans="1:7" ht="36" x14ac:dyDescent="0.25">
      <c r="A44" s="62" t="str">
        <f>+IF(NOT(E44=""), (1+(0.001*COUNTA(E$11:E44))), "")</f>
        <v/>
      </c>
      <c r="B44" s="224" t="str">
        <f>A44</f>
        <v/>
      </c>
      <c r="C44" s="56" t="s">
        <v>192</v>
      </c>
      <c r="D44" s="52"/>
      <c r="E44" s="52"/>
      <c r="F44" s="54"/>
      <c r="G44" s="49"/>
    </row>
    <row r="45" spans="1:7" ht="84" x14ac:dyDescent="0.25">
      <c r="A45" s="62" t="str">
        <f>+IF(NOT(E45=""), (1+(0.001*COUNTA(E$11:E45))), "")</f>
        <v/>
      </c>
      <c r="B45" s="58" t="str">
        <f>A45</f>
        <v/>
      </c>
      <c r="C45" s="34" t="s">
        <v>38</v>
      </c>
      <c r="D45" s="11"/>
      <c r="E45" s="11"/>
      <c r="F45" s="10"/>
      <c r="G45" s="22"/>
    </row>
    <row r="46" spans="1:7" ht="60" x14ac:dyDescent="0.25">
      <c r="A46" s="62" t="str">
        <f>+IF(NOT(E46=""), (1+(0.001*COUNTA(E$11:E46))), "")</f>
        <v/>
      </c>
      <c r="B46" s="58" t="str">
        <f>A46</f>
        <v/>
      </c>
      <c r="C46" s="37" t="s">
        <v>37</v>
      </c>
      <c r="D46" s="11"/>
      <c r="E46" s="11"/>
      <c r="F46" s="10"/>
      <c r="G46" s="22"/>
    </row>
    <row r="47" spans="1:7" x14ac:dyDescent="0.25">
      <c r="A47" s="62" t="str">
        <f>+IF(NOT(E47=""), (1+(0.001*COUNTA(E$11:E47))), "")</f>
        <v/>
      </c>
      <c r="B47" s="58" t="str">
        <f>A47</f>
        <v/>
      </c>
      <c r="C47" s="30" t="s">
        <v>36</v>
      </c>
      <c r="D47" s="11"/>
      <c r="E47" s="11"/>
      <c r="F47" s="10"/>
      <c r="G47" s="22"/>
    </row>
    <row r="48" spans="1:7" s="67" customFormat="1" x14ac:dyDescent="0.25">
      <c r="A48" s="62" t="str">
        <f>+IF(NOT(E48=""), (1+(0.001*COUNTA(E$11:E48))), "")</f>
        <v/>
      </c>
      <c r="B48" s="58" t="str">
        <f>A48</f>
        <v/>
      </c>
      <c r="C48" s="66" t="s">
        <v>188</v>
      </c>
      <c r="D48" s="11"/>
      <c r="E48" s="11"/>
      <c r="F48" s="10"/>
      <c r="G48" s="22"/>
    </row>
    <row r="49" spans="1:14" s="67" customFormat="1" x14ac:dyDescent="0.25">
      <c r="A49" s="62">
        <f>+IF(NOT(E49=""), (1+(0.001*COUNTA(E$11:E49))), "")</f>
        <v>1.0189999999999999</v>
      </c>
      <c r="B49" s="189">
        <v>2.0190000000000001</v>
      </c>
      <c r="C49" s="63" t="s">
        <v>189</v>
      </c>
      <c r="D49" s="11" t="s">
        <v>7</v>
      </c>
      <c r="E49" s="39">
        <v>35</v>
      </c>
      <c r="F49" s="10"/>
      <c r="G49" s="22">
        <f t="shared" ref="G49:G52" si="0">E49*F49</f>
        <v>0</v>
      </c>
    </row>
    <row r="50" spans="1:14" s="67" customFormat="1" x14ac:dyDescent="0.25">
      <c r="A50" s="62">
        <f>+IF(NOT(E50=""), (1+(0.001*COUNTA(E$11:E50))), "")</f>
        <v>1.02</v>
      </c>
      <c r="B50" s="189">
        <v>2.02</v>
      </c>
      <c r="C50" s="63" t="s">
        <v>190</v>
      </c>
      <c r="D50" s="11" t="s">
        <v>7</v>
      </c>
      <c r="E50" s="39">
        <v>10</v>
      </c>
      <c r="F50" s="10"/>
      <c r="G50" s="22"/>
    </row>
    <row r="51" spans="1:14" s="67" customFormat="1" x14ac:dyDescent="0.25">
      <c r="A51" s="62">
        <f>+IF(NOT(E51=""), (1+(0.001*COUNTA(E$11:E51))), "")</f>
        <v>1.0209999999999999</v>
      </c>
      <c r="B51" s="189">
        <v>2.0209999999999999</v>
      </c>
      <c r="C51" s="63" t="s">
        <v>56</v>
      </c>
      <c r="D51" s="11" t="s">
        <v>7</v>
      </c>
      <c r="E51" s="39">
        <v>5</v>
      </c>
      <c r="F51" s="10"/>
      <c r="G51" s="22">
        <f t="shared" si="0"/>
        <v>0</v>
      </c>
      <c r="J51" s="240"/>
      <c r="K51" s="241"/>
      <c r="L51" s="242"/>
      <c r="M51" s="243"/>
      <c r="N51" s="196"/>
    </row>
    <row r="52" spans="1:14" s="67" customFormat="1" x14ac:dyDescent="0.25">
      <c r="A52" s="62">
        <f>+IF(NOT(E52=""), (1+(0.001*COUNTA(E$11:E52))), "")</f>
        <v>1.022</v>
      </c>
      <c r="B52" s="189">
        <v>2.0219999999999998</v>
      </c>
      <c r="C52" s="63" t="s">
        <v>310</v>
      </c>
      <c r="D52" s="11" t="s">
        <v>7</v>
      </c>
      <c r="E52" s="39">
        <v>12</v>
      </c>
      <c r="F52" s="21"/>
      <c r="G52" s="22">
        <f t="shared" si="0"/>
        <v>0</v>
      </c>
      <c r="J52" s="244"/>
      <c r="K52" s="241"/>
      <c r="L52" s="245"/>
      <c r="M52" s="243"/>
      <c r="N52" s="196"/>
    </row>
    <row r="53" spans="1:14" s="67" customFormat="1" x14ac:dyDescent="0.25">
      <c r="A53" s="62">
        <f>+IF(NOT(E53=""), (1+(0.001*COUNTA(E$11:E53))), "")</f>
        <v>1.0229999999999999</v>
      </c>
      <c r="B53" s="189">
        <v>2.0230000000000001</v>
      </c>
      <c r="C53" s="63" t="s">
        <v>287</v>
      </c>
      <c r="D53" s="11" t="s">
        <v>7</v>
      </c>
      <c r="E53" s="39">
        <v>2</v>
      </c>
      <c r="F53" s="21"/>
      <c r="G53" s="22">
        <f t="shared" ref="G53" si="1">E53*F53</f>
        <v>0</v>
      </c>
      <c r="J53" s="244"/>
      <c r="K53" s="241"/>
      <c r="L53" s="245"/>
      <c r="M53" s="243"/>
      <c r="N53" s="196"/>
    </row>
    <row r="54" spans="1:14" s="67" customFormat="1" x14ac:dyDescent="0.25">
      <c r="A54" s="62">
        <f>+IF(NOT(E54=""), (1+(0.001*COUNTA(E$11:E54))), "")</f>
        <v>1.024</v>
      </c>
      <c r="B54" s="189">
        <v>2.024</v>
      </c>
      <c r="C54" s="63" t="s">
        <v>191</v>
      </c>
      <c r="D54" s="11" t="s">
        <v>7</v>
      </c>
      <c r="E54" s="39">
        <v>2</v>
      </c>
      <c r="F54" s="21"/>
      <c r="G54" s="22">
        <f t="shared" ref="G54" si="2">E54*F54</f>
        <v>0</v>
      </c>
      <c r="J54" s="244"/>
      <c r="K54" s="241"/>
      <c r="L54" s="245"/>
      <c r="M54" s="243"/>
      <c r="N54" s="196"/>
    </row>
    <row r="55" spans="1:14" s="67" customFormat="1" x14ac:dyDescent="0.25">
      <c r="A55" s="62">
        <f>+IF(NOT(E55=""), (1+(0.001*COUNTA(E$11:E55))), "")</f>
        <v>1.0249999999999999</v>
      </c>
      <c r="B55" s="189">
        <v>2.0249999999999999</v>
      </c>
      <c r="C55" s="63" t="s">
        <v>35</v>
      </c>
      <c r="D55" s="11" t="s">
        <v>7</v>
      </c>
      <c r="E55" s="39">
        <v>5</v>
      </c>
      <c r="F55" s="21"/>
      <c r="G55" s="22"/>
      <c r="J55" s="244"/>
      <c r="K55" s="241"/>
      <c r="L55" s="245"/>
      <c r="M55" s="243"/>
      <c r="N55" s="196"/>
    </row>
    <row r="56" spans="1:14" s="67" customFormat="1" x14ac:dyDescent="0.25">
      <c r="A56" s="62">
        <f>+IF(NOT(E56=""), (1+(0.001*COUNTA(E$11:E56))), "")</f>
        <v>1.026</v>
      </c>
      <c r="B56" s="189">
        <v>2.0259999999999998</v>
      </c>
      <c r="C56" s="63" t="s">
        <v>333</v>
      </c>
      <c r="D56" s="11" t="s">
        <v>7</v>
      </c>
      <c r="E56" s="39">
        <v>6</v>
      </c>
      <c r="F56" s="21"/>
      <c r="G56" s="22"/>
      <c r="J56" s="244"/>
      <c r="K56" s="241"/>
      <c r="L56" s="245"/>
      <c r="M56" s="243"/>
      <c r="N56" s="196"/>
    </row>
    <row r="57" spans="1:14" s="67" customFormat="1" x14ac:dyDescent="0.25">
      <c r="A57" s="62" t="str">
        <f>+IF(NOT(E57=""), (1+(0.001*COUNTA(E$11:E57))), "")</f>
        <v/>
      </c>
      <c r="B57" s="58" t="str">
        <f>A57</f>
        <v/>
      </c>
      <c r="C57" s="66" t="s">
        <v>193</v>
      </c>
      <c r="D57" s="11"/>
      <c r="E57" s="11"/>
      <c r="F57" s="10"/>
      <c r="G57" s="22"/>
      <c r="J57" s="244"/>
      <c r="K57" s="241"/>
      <c r="L57" s="245"/>
      <c r="M57" s="243"/>
      <c r="N57" s="196"/>
    </row>
    <row r="58" spans="1:14" s="67" customFormat="1" x14ac:dyDescent="0.25">
      <c r="A58" s="62">
        <f>+IF(NOT(E58=""), (1+(0.001*COUNTA(E$11:E58))), "")</f>
        <v>1.0269999999999999</v>
      </c>
      <c r="B58" s="189">
        <v>2.0270000000000001</v>
      </c>
      <c r="C58" s="63" t="s">
        <v>194</v>
      </c>
      <c r="D58" s="11" t="s">
        <v>7</v>
      </c>
      <c r="E58" s="39">
        <v>8</v>
      </c>
      <c r="F58" s="21"/>
      <c r="G58" s="22">
        <f t="shared" ref="G58" si="3">E58*F58</f>
        <v>0</v>
      </c>
      <c r="J58" s="244"/>
      <c r="K58" s="241"/>
      <c r="L58" s="245"/>
      <c r="M58" s="243"/>
      <c r="N58" s="196"/>
    </row>
    <row r="59" spans="1:14" s="67" customFormat="1" x14ac:dyDescent="0.25">
      <c r="A59" s="62">
        <f>+IF(NOT(E59=""), (1+(0.001*COUNTA(E$11:E59))), "")</f>
        <v>1.028</v>
      </c>
      <c r="B59" s="189">
        <v>2.028</v>
      </c>
      <c r="C59" s="63" t="s">
        <v>334</v>
      </c>
      <c r="D59" s="11" t="s">
        <v>7</v>
      </c>
      <c r="E59" s="39">
        <v>1</v>
      </c>
      <c r="F59" s="21"/>
      <c r="G59" s="22">
        <f t="shared" ref="G59" si="4">E59*F59</f>
        <v>0</v>
      </c>
      <c r="J59" s="244"/>
      <c r="K59" s="241"/>
      <c r="L59" s="245"/>
      <c r="M59" s="243"/>
      <c r="N59" s="196"/>
    </row>
    <row r="60" spans="1:14" s="67" customFormat="1" x14ac:dyDescent="0.25">
      <c r="A60" s="62">
        <f>+IF(NOT(E60=""), (1+(0.001*COUNTA(E$11:E60))), "")</f>
        <v>1.0289999999999999</v>
      </c>
      <c r="B60" s="189">
        <v>2.0289999999999999</v>
      </c>
      <c r="C60" s="63" t="s">
        <v>309</v>
      </c>
      <c r="D60" s="11" t="s">
        <v>7</v>
      </c>
      <c r="E60" s="39">
        <v>1</v>
      </c>
      <c r="F60" s="21"/>
      <c r="G60" s="22"/>
      <c r="J60" s="244"/>
      <c r="K60" s="241"/>
      <c r="L60" s="245"/>
      <c r="M60" s="243"/>
      <c r="N60" s="196"/>
    </row>
    <row r="61" spans="1:14" s="67" customFormat="1" x14ac:dyDescent="0.25">
      <c r="A61" s="62">
        <f>+IF(NOT(E61=""), (1+(0.001*COUNTA(E$11:E61))), "")</f>
        <v>1.03</v>
      </c>
      <c r="B61" s="189">
        <v>2.0299999999999998</v>
      </c>
      <c r="C61" s="63" t="s">
        <v>335</v>
      </c>
      <c r="D61" s="11" t="s">
        <v>7</v>
      </c>
      <c r="E61" s="39">
        <v>1</v>
      </c>
      <c r="F61" s="21"/>
      <c r="G61" s="22"/>
      <c r="J61" s="244"/>
      <c r="K61" s="241"/>
      <c r="L61" s="245"/>
      <c r="M61" s="243"/>
      <c r="N61" s="196"/>
    </row>
    <row r="62" spans="1:14" s="67" customFormat="1" x14ac:dyDescent="0.25">
      <c r="A62" s="62" t="str">
        <f>+IF(NOT(E62=""), (1+(0.001*COUNTA(E$11:E62))), "")</f>
        <v/>
      </c>
      <c r="B62" s="58" t="str">
        <f>A62</f>
        <v/>
      </c>
      <c r="C62" s="66" t="s">
        <v>195</v>
      </c>
      <c r="D62" s="11"/>
      <c r="E62" s="39"/>
      <c r="F62" s="10"/>
      <c r="G62" s="22"/>
      <c r="J62" s="244"/>
      <c r="K62" s="241"/>
      <c r="L62" s="245"/>
      <c r="M62" s="243"/>
      <c r="N62" s="196"/>
    </row>
    <row r="63" spans="1:14" s="67" customFormat="1" x14ac:dyDescent="0.25">
      <c r="A63" s="62">
        <f>+IF(NOT(E63=""), (1+(0.001*COUNTA(E$11:E63))), "")</f>
        <v>1.0309999999999999</v>
      </c>
      <c r="B63" s="189">
        <v>2.0310000000000001</v>
      </c>
      <c r="C63" s="63" t="s">
        <v>196</v>
      </c>
      <c r="D63" s="11" t="s">
        <v>7</v>
      </c>
      <c r="E63" s="39">
        <v>5</v>
      </c>
      <c r="F63" s="21"/>
      <c r="G63" s="22">
        <f>E63*F63</f>
        <v>0</v>
      </c>
      <c r="J63" s="244"/>
      <c r="K63" s="241"/>
      <c r="L63" s="245"/>
      <c r="M63" s="243"/>
      <c r="N63" s="196"/>
    </row>
    <row r="64" spans="1:14" s="67" customFormat="1" x14ac:dyDescent="0.25">
      <c r="A64" s="62">
        <f>+IF(NOT(E64=""), (1+(0.001*COUNTA(E$11:E64))), "")</f>
        <v>1.032</v>
      </c>
      <c r="B64" s="189">
        <v>2.032</v>
      </c>
      <c r="C64" s="63" t="s">
        <v>312</v>
      </c>
      <c r="D64" s="11" t="s">
        <v>7</v>
      </c>
      <c r="E64" s="39">
        <v>1</v>
      </c>
      <c r="F64" s="21"/>
      <c r="G64" s="22">
        <f>E64*F64</f>
        <v>0</v>
      </c>
      <c r="J64" s="244"/>
      <c r="K64" s="241"/>
      <c r="L64" s="245"/>
      <c r="M64" s="243"/>
      <c r="N64" s="196"/>
    </row>
    <row r="65" spans="1:12" s="13" customFormat="1" ht="12.75" x14ac:dyDescent="0.2">
      <c r="A65" s="62" t="str">
        <f>+IF(NOT(E65=""), (1+(0.001*COUNTA(E$11:E65))), "")</f>
        <v/>
      </c>
      <c r="B65" s="58" t="str">
        <f>A65</f>
        <v/>
      </c>
      <c r="C65" s="217" t="s">
        <v>34</v>
      </c>
      <c r="D65" s="52"/>
      <c r="E65" s="51"/>
      <c r="F65" s="54"/>
      <c r="G65" s="222"/>
    </row>
    <row r="66" spans="1:12" s="13" customFormat="1" ht="24" x14ac:dyDescent="0.2">
      <c r="A66" s="62" t="str">
        <f>+IF(NOT(E66=""), (1+(0.001*COUNTA(E$11:E66))), "")</f>
        <v/>
      </c>
      <c r="B66" s="58" t="str">
        <f>A66</f>
        <v/>
      </c>
      <c r="C66" s="218" t="s">
        <v>175</v>
      </c>
      <c r="D66" s="11"/>
      <c r="E66" s="23"/>
      <c r="F66" s="10"/>
      <c r="G66" s="216"/>
    </row>
    <row r="67" spans="1:12" s="13" customFormat="1" ht="72" x14ac:dyDescent="0.2">
      <c r="A67" s="62" t="str">
        <f>+IF(NOT(E67=""), (1+(0.001*COUNTA(E$11:E67))), "")</f>
        <v/>
      </c>
      <c r="B67" s="58" t="str">
        <f>A67</f>
        <v/>
      </c>
      <c r="C67" s="219" t="s">
        <v>176</v>
      </c>
      <c r="D67" s="11"/>
      <c r="E67" s="23"/>
      <c r="F67" s="10"/>
      <c r="G67" s="216"/>
    </row>
    <row r="68" spans="1:12" s="13" customFormat="1" ht="48" x14ac:dyDescent="0.2">
      <c r="A68" s="62" t="str">
        <f>+IF(NOT(E68=""), (1+(0.001*COUNTA(E$11:E68))), "")</f>
        <v/>
      </c>
      <c r="B68" s="58" t="str">
        <f>A68</f>
        <v/>
      </c>
      <c r="C68" s="220" t="s">
        <v>177</v>
      </c>
      <c r="D68" s="11"/>
      <c r="E68" s="23"/>
      <c r="F68" s="10"/>
      <c r="G68" s="216"/>
    </row>
    <row r="69" spans="1:12" x14ac:dyDescent="0.25">
      <c r="A69" s="62" t="str">
        <f>+IF(NOT(E69=""), (1+(0.001*COUNTA(E$11:E69))), "")</f>
        <v/>
      </c>
      <c r="B69" s="58" t="str">
        <f>A69</f>
        <v/>
      </c>
      <c r="C69" s="55" t="s">
        <v>34</v>
      </c>
      <c r="D69" s="52"/>
      <c r="E69" s="52"/>
      <c r="F69" s="54"/>
      <c r="G69" s="49"/>
    </row>
    <row r="70" spans="1:12" x14ac:dyDescent="0.25">
      <c r="A70" s="62" t="str">
        <f>+IF(NOT(E70=""), (1+(0.001*COUNTA(E$11:E70))), "")</f>
        <v/>
      </c>
      <c r="B70" s="58" t="str">
        <f>A70</f>
        <v/>
      </c>
      <c r="C70" s="27" t="s">
        <v>197</v>
      </c>
      <c r="D70" s="11"/>
      <c r="E70" s="11"/>
      <c r="F70" s="10"/>
      <c r="G70" s="22"/>
    </row>
    <row r="71" spans="1:12" s="67" customFormat="1" x14ac:dyDescent="0.25">
      <c r="A71" s="62">
        <f>+IF(NOT(E71=""), (1+(0.001*COUNTA(E$11:E71))), "")</f>
        <v>1.0329999999999999</v>
      </c>
      <c r="B71" s="189">
        <v>2.0329999999999999</v>
      </c>
      <c r="C71" s="63" t="s">
        <v>198</v>
      </c>
      <c r="D71" s="11" t="s">
        <v>7</v>
      </c>
      <c r="E71" s="11">
        <v>9</v>
      </c>
      <c r="F71" s="10"/>
      <c r="G71" s="22">
        <f>E71*F71</f>
        <v>0</v>
      </c>
    </row>
    <row r="72" spans="1:12" s="67" customFormat="1" x14ac:dyDescent="0.25">
      <c r="A72" s="62">
        <f>+IF(NOT(E72=""), (1+(0.001*COUNTA(E$11:E72))), "")</f>
        <v>1.034</v>
      </c>
      <c r="B72" s="189">
        <v>2.0339999999999998</v>
      </c>
      <c r="C72" s="63" t="s">
        <v>173</v>
      </c>
      <c r="D72" s="11" t="s">
        <v>7</v>
      </c>
      <c r="E72" s="11">
        <v>2</v>
      </c>
      <c r="F72" s="10"/>
      <c r="G72" s="22">
        <f>E72*F72</f>
        <v>0</v>
      </c>
    </row>
    <row r="73" spans="1:12" s="67" customFormat="1" x14ac:dyDescent="0.25">
      <c r="A73" s="62">
        <f>+IF(NOT(E73=""), (1+(0.001*COUNTA(E$11:E73))), "")</f>
        <v>1.0349999999999999</v>
      </c>
      <c r="B73" s="189">
        <v>2.0350000000000001</v>
      </c>
      <c r="C73" s="63" t="s">
        <v>172</v>
      </c>
      <c r="D73" s="11" t="s">
        <v>7</v>
      </c>
      <c r="E73" s="11">
        <v>3</v>
      </c>
      <c r="F73" s="10"/>
      <c r="G73" s="22">
        <f>E73*F73</f>
        <v>0</v>
      </c>
    </row>
    <row r="74" spans="1:12" s="67" customFormat="1" x14ac:dyDescent="0.25">
      <c r="A74" s="62">
        <f>+IF(NOT(E74=""), (1+(0.001*COUNTA(E$11:E74))), "")</f>
        <v>1.036</v>
      </c>
      <c r="B74" s="189">
        <v>2.036</v>
      </c>
      <c r="C74" s="63" t="s">
        <v>313</v>
      </c>
      <c r="D74" s="11" t="s">
        <v>7</v>
      </c>
      <c r="E74" s="11">
        <v>3</v>
      </c>
      <c r="F74" s="10"/>
      <c r="G74" s="22">
        <f>E74*F74</f>
        <v>0</v>
      </c>
    </row>
    <row r="75" spans="1:12" s="67" customFormat="1" x14ac:dyDescent="0.25">
      <c r="A75" s="62"/>
      <c r="B75" s="58"/>
      <c r="C75" s="300" t="s">
        <v>314</v>
      </c>
      <c r="D75" s="11"/>
      <c r="E75" s="11"/>
      <c r="F75" s="10"/>
      <c r="G75" s="22"/>
    </row>
    <row r="76" spans="1:12" s="67" customFormat="1" x14ac:dyDescent="0.25">
      <c r="A76" s="62"/>
      <c r="B76" s="58"/>
      <c r="C76" s="61" t="s">
        <v>315</v>
      </c>
      <c r="D76" s="11"/>
      <c r="E76" s="11"/>
      <c r="F76" s="10"/>
      <c r="G76" s="22"/>
    </row>
    <row r="77" spans="1:12" s="67" customFormat="1" x14ac:dyDescent="0.25">
      <c r="A77" s="62">
        <f>+IF(NOT(E77=""), (1+(0.001*COUNTA(E$11:E77))), "")</f>
        <v>1.0369999999999999</v>
      </c>
      <c r="B77" s="189">
        <v>2.0369999999999999</v>
      </c>
      <c r="C77" s="63" t="s">
        <v>316</v>
      </c>
      <c r="D77" s="11" t="s">
        <v>7</v>
      </c>
      <c r="E77" s="11">
        <v>9</v>
      </c>
      <c r="F77" s="10"/>
      <c r="G77" s="22"/>
    </row>
    <row r="78" spans="1:12" s="183" customFormat="1" ht="15.75" customHeight="1" x14ac:dyDescent="0.2">
      <c r="A78" s="62" t="str">
        <f>+IF(NOT(E78=""), (1+(0.001*COUNTA(E$11:E78))), "")</f>
        <v/>
      </c>
      <c r="B78" s="190" t="str">
        <f>A78</f>
        <v/>
      </c>
      <c r="C78" s="30" t="s">
        <v>178</v>
      </c>
      <c r="D78" s="39"/>
      <c r="E78" s="203"/>
      <c r="F78" s="21"/>
      <c r="G78" s="208"/>
    </row>
    <row r="79" spans="1:12" s="67" customFormat="1" x14ac:dyDescent="0.25">
      <c r="A79" s="62" t="str">
        <f>+IF(NOT(E79=""), (1+(0.001*COUNTA(E$11:E79))), "")</f>
        <v/>
      </c>
      <c r="B79" s="58" t="str">
        <f>A79</f>
        <v/>
      </c>
      <c r="C79" s="61" t="s">
        <v>199</v>
      </c>
      <c r="D79" s="11"/>
      <c r="E79" s="11"/>
      <c r="F79" s="10"/>
      <c r="G79" s="22"/>
    </row>
    <row r="80" spans="1:12" s="67" customFormat="1" ht="27" customHeight="1" x14ac:dyDescent="0.25">
      <c r="A80" s="62">
        <f>+IF(NOT(E80=""), (1+(0.001*COUNTA(E$11:E80))), "")</f>
        <v>1.038</v>
      </c>
      <c r="B80" s="189">
        <v>2.0379999999999998</v>
      </c>
      <c r="C80" s="31" t="s">
        <v>275</v>
      </c>
      <c r="D80" s="11" t="s">
        <v>7</v>
      </c>
      <c r="E80" s="11">
        <v>6</v>
      </c>
      <c r="F80" s="21"/>
      <c r="G80" s="22">
        <f>E80*F80</f>
        <v>0</v>
      </c>
      <c r="I80" s="239"/>
      <c r="J80" s="239"/>
      <c r="K80" s="239"/>
      <c r="L80" s="239"/>
    </row>
    <row r="81" spans="1:12" s="67" customFormat="1" ht="25.5" customHeight="1" x14ac:dyDescent="0.25">
      <c r="A81" s="62">
        <f>+IF(NOT(E81=""), (1+(0.001*COUNTA(E$11:E81))), "")</f>
        <v>1.0389999999999999</v>
      </c>
      <c r="B81" s="189">
        <v>2.0390000000000001</v>
      </c>
      <c r="C81" s="31" t="s">
        <v>276</v>
      </c>
      <c r="D81" s="11" t="s">
        <v>7</v>
      </c>
      <c r="E81" s="11">
        <v>2</v>
      </c>
      <c r="F81" s="21"/>
      <c r="G81" s="22">
        <f>E81*F81</f>
        <v>0</v>
      </c>
      <c r="I81" s="239"/>
      <c r="J81" s="239"/>
      <c r="K81" s="239"/>
      <c r="L81" s="239"/>
    </row>
    <row r="82" spans="1:12" s="67" customFormat="1" ht="25.5" customHeight="1" x14ac:dyDescent="0.25">
      <c r="A82" s="62"/>
      <c r="B82" s="58"/>
      <c r="C82" s="30" t="s">
        <v>318</v>
      </c>
      <c r="D82" s="11"/>
      <c r="E82" s="11"/>
      <c r="F82" s="21"/>
      <c r="G82" s="22"/>
      <c r="I82" s="239"/>
      <c r="J82" s="239"/>
      <c r="K82" s="239"/>
      <c r="L82" s="239"/>
    </row>
    <row r="83" spans="1:12" s="67" customFormat="1" ht="25.5" customHeight="1" x14ac:dyDescent="0.25">
      <c r="A83" s="62">
        <f>+IF(NOT(E83=""), (1+(0.001*COUNTA(E$11:E83))), "")</f>
        <v>1.04</v>
      </c>
      <c r="B83" s="189">
        <v>2.04</v>
      </c>
      <c r="C83" s="31" t="s">
        <v>319</v>
      </c>
      <c r="D83" s="11" t="s">
        <v>7</v>
      </c>
      <c r="E83" s="11">
        <v>12</v>
      </c>
      <c r="F83" s="21"/>
      <c r="G83" s="22"/>
      <c r="I83" s="239"/>
      <c r="J83" s="239"/>
      <c r="K83" s="239"/>
      <c r="L83" s="239"/>
    </row>
    <row r="84" spans="1:12" ht="17.25" customHeight="1" x14ac:dyDescent="0.25">
      <c r="A84" s="62" t="str">
        <f>+IF(NOT(E84=""), (1+(0.001*COUNTA(E$11:E84))), "")</f>
        <v/>
      </c>
      <c r="B84" s="58" t="str">
        <f>A84</f>
        <v/>
      </c>
      <c r="C84" s="30" t="s">
        <v>33</v>
      </c>
      <c r="D84" s="11"/>
      <c r="E84" s="11"/>
      <c r="F84" s="10"/>
      <c r="G84" s="22"/>
    </row>
    <row r="85" spans="1:12" ht="17.25" customHeight="1" x14ac:dyDescent="0.25">
      <c r="A85" s="62" t="str">
        <f>+IF(NOT(E85=""), (1+(0.001*COUNTA(E$11:E85))), "")</f>
        <v/>
      </c>
      <c r="B85" s="58" t="str">
        <f>A85</f>
        <v/>
      </c>
      <c r="C85" s="30" t="s">
        <v>32</v>
      </c>
      <c r="D85" s="11"/>
      <c r="E85" s="11"/>
      <c r="F85" s="10"/>
      <c r="G85" s="22"/>
    </row>
    <row r="86" spans="1:12" ht="24" x14ac:dyDescent="0.25">
      <c r="A86" s="62" t="str">
        <f>+IF(NOT(E86=""), (1+(0.001*COUNTA(E$11:E86))), "")</f>
        <v/>
      </c>
      <c r="B86" s="224" t="str">
        <f>A86</f>
        <v/>
      </c>
      <c r="C86" s="57" t="s">
        <v>31</v>
      </c>
      <c r="D86" s="52"/>
      <c r="E86" s="52"/>
      <c r="F86" s="50"/>
      <c r="G86" s="49"/>
    </row>
    <row r="87" spans="1:12" ht="109.5" customHeight="1" x14ac:dyDescent="0.25">
      <c r="A87" s="62" t="str">
        <f>+IF(NOT(E87=""), (1+(0.001*COUNTA(E$11:E87))), "")</f>
        <v/>
      </c>
      <c r="B87" s="58" t="str">
        <f>A87</f>
        <v/>
      </c>
      <c r="C87" s="28" t="s">
        <v>30</v>
      </c>
      <c r="D87" s="11"/>
      <c r="E87" s="11"/>
      <c r="F87" s="10"/>
      <c r="G87" s="22"/>
    </row>
    <row r="88" spans="1:12" ht="37.5" customHeight="1" x14ac:dyDescent="0.25">
      <c r="A88" s="62" t="str">
        <f>+IF(NOT(E88=""), (1+(0.001*COUNTA(E$11:E88))), "")</f>
        <v/>
      </c>
      <c r="B88" s="58" t="str">
        <f>A88</f>
        <v/>
      </c>
      <c r="C88" s="28" t="s">
        <v>29</v>
      </c>
      <c r="D88" s="11"/>
      <c r="E88" s="11"/>
      <c r="F88" s="10"/>
      <c r="G88" s="22"/>
    </row>
    <row r="89" spans="1:12" ht="25.5" x14ac:dyDescent="0.25">
      <c r="A89" s="62" t="str">
        <f>+IF(NOT(E89=""), (1+(0.001*COUNTA(E$11:E89))), "")</f>
        <v/>
      </c>
      <c r="B89" s="58" t="str">
        <f>A89</f>
        <v/>
      </c>
      <c r="C89" s="291" t="s">
        <v>340</v>
      </c>
      <c r="D89" s="11"/>
      <c r="E89" s="11"/>
      <c r="F89" s="10"/>
      <c r="G89" s="22"/>
    </row>
    <row r="90" spans="1:12" ht="20.25" customHeight="1" x14ac:dyDescent="0.25">
      <c r="A90" s="62">
        <f>+IF(NOT(E90=""), (1+(0.001*COUNTA(E$11:E90))), "")</f>
        <v>1.0409999999999999</v>
      </c>
      <c r="B90" s="189">
        <v>2.0409999999999999</v>
      </c>
      <c r="C90" s="25" t="s">
        <v>179</v>
      </c>
      <c r="D90" s="11" t="s">
        <v>7</v>
      </c>
      <c r="E90" s="11">
        <v>17</v>
      </c>
      <c r="F90" s="21"/>
      <c r="G90" s="22">
        <f>E90*F90</f>
        <v>0</v>
      </c>
    </row>
    <row r="91" spans="1:12" ht="25.5" x14ac:dyDescent="0.25">
      <c r="A91" s="62" t="str">
        <f>+IF(NOT(E91=""), (1+(0.001*COUNTA(E$11:E91))), "")</f>
        <v/>
      </c>
      <c r="B91" s="58" t="str">
        <f>A91</f>
        <v/>
      </c>
      <c r="C91" s="291" t="s">
        <v>339</v>
      </c>
      <c r="D91" s="11"/>
      <c r="E91" s="11"/>
      <c r="F91" s="21"/>
      <c r="G91" s="22"/>
    </row>
    <row r="92" spans="1:12" ht="20.25" customHeight="1" x14ac:dyDescent="0.25">
      <c r="A92" s="62">
        <f>+IF(NOT(E92=""), (1+(0.001*COUNTA(E$11:E92))), "")</f>
        <v>1.042</v>
      </c>
      <c r="B92" s="189">
        <v>2.0419999999999998</v>
      </c>
      <c r="C92" s="25" t="s">
        <v>317</v>
      </c>
      <c r="D92" s="11" t="s">
        <v>7</v>
      </c>
      <c r="E92" s="11">
        <v>9</v>
      </c>
      <c r="F92" s="21"/>
      <c r="G92" s="22"/>
    </row>
    <row r="93" spans="1:12" ht="25.5" x14ac:dyDescent="0.25">
      <c r="A93" s="62" t="str">
        <f>+IF(NOT(E93=""), (1+(0.001*COUNTA(E$11:E93))), "")</f>
        <v/>
      </c>
      <c r="B93" s="227" t="str">
        <f>A93</f>
        <v/>
      </c>
      <c r="C93" s="291" t="s">
        <v>338</v>
      </c>
      <c r="D93" s="11"/>
      <c r="E93" s="11"/>
      <c r="F93" s="21"/>
      <c r="G93" s="22"/>
    </row>
    <row r="94" spans="1:12" s="67" customFormat="1" x14ac:dyDescent="0.25">
      <c r="A94" s="62">
        <f>+IF(NOT(E94=""), (1+(0.001*COUNTA(E$11:E94))), "")</f>
        <v>1.0429999999999999</v>
      </c>
      <c r="B94" s="189">
        <v>2.0430000000000001</v>
      </c>
      <c r="C94" s="31" t="s">
        <v>204</v>
      </c>
      <c r="D94" s="11" t="s">
        <v>7</v>
      </c>
      <c r="E94" s="11">
        <v>6</v>
      </c>
      <c r="F94" s="21"/>
      <c r="G94" s="22">
        <f>E94*F94</f>
        <v>0</v>
      </c>
    </row>
    <row r="95" spans="1:12" s="67" customFormat="1" x14ac:dyDescent="0.25">
      <c r="A95" s="62">
        <f>+IF(NOT(E95=""), (1+(0.001*COUNTA(E$11:E95))), "")</f>
        <v>1.044</v>
      </c>
      <c r="B95" s="189">
        <v>2.044</v>
      </c>
      <c r="C95" s="31" t="s">
        <v>274</v>
      </c>
      <c r="D95" s="11" t="s">
        <v>7</v>
      </c>
      <c r="E95" s="11">
        <v>2</v>
      </c>
      <c r="F95" s="21"/>
      <c r="G95" s="22">
        <f>E95*F95</f>
        <v>0</v>
      </c>
    </row>
    <row r="96" spans="1:12" x14ac:dyDescent="0.25">
      <c r="A96" s="62" t="str">
        <f>+IF(NOT(E96=""), (1+(0.001*COUNTA(E$11:E96))), "")</f>
        <v/>
      </c>
      <c r="B96" s="227" t="str">
        <f>A96</f>
        <v/>
      </c>
      <c r="C96" s="292" t="s">
        <v>28</v>
      </c>
      <c r="D96" s="11"/>
      <c r="E96" s="11"/>
      <c r="F96" s="21"/>
      <c r="G96" s="22"/>
    </row>
    <row r="97" spans="1:7" ht="38.25" x14ac:dyDescent="0.25">
      <c r="A97" s="62">
        <f>+IF(NOT(E97=""), (1+(0.001*COUNTA(E$11:E97))), "")</f>
        <v>1.0449999999999999</v>
      </c>
      <c r="B97" s="189">
        <v>2.0449999999999999</v>
      </c>
      <c r="C97" s="33" t="s">
        <v>337</v>
      </c>
      <c r="D97" s="11" t="s">
        <v>7</v>
      </c>
      <c r="E97" s="11">
        <v>34</v>
      </c>
      <c r="F97" s="21"/>
      <c r="G97" s="22">
        <f>E97*F97</f>
        <v>0</v>
      </c>
    </row>
    <row r="98" spans="1:7" x14ac:dyDescent="0.25">
      <c r="A98" s="62" t="str">
        <f>+IF(NOT(E98=""), (1+(0.001*COUNTA(E$11:E98))), "")</f>
        <v/>
      </c>
      <c r="B98" s="224" t="str">
        <f>A98</f>
        <v/>
      </c>
      <c r="C98" s="55" t="s">
        <v>27</v>
      </c>
      <c r="D98" s="52"/>
      <c r="E98" s="52"/>
      <c r="F98" s="54"/>
      <c r="G98" s="49"/>
    </row>
    <row r="99" spans="1:7" ht="25.5" x14ac:dyDescent="0.25">
      <c r="A99" s="62" t="str">
        <f>+IF(NOT(E99=""), (1+(0.001*COUNTA(E$11:E99))), "")</f>
        <v/>
      </c>
      <c r="B99" s="58" t="str">
        <f>A99</f>
        <v/>
      </c>
      <c r="C99" s="36" t="s">
        <v>26</v>
      </c>
      <c r="D99" s="11"/>
      <c r="E99" s="11"/>
      <c r="F99" s="10"/>
      <c r="G99" s="22"/>
    </row>
    <row r="100" spans="1:7" ht="48" x14ac:dyDescent="0.25">
      <c r="A100" s="62" t="str">
        <f>+IF(NOT(E100=""), (1+(0.001*COUNTA(E$11:E100))), "")</f>
        <v/>
      </c>
      <c r="B100" s="58" t="str">
        <f>A100</f>
        <v/>
      </c>
      <c r="C100" s="29" t="s">
        <v>25</v>
      </c>
      <c r="D100" s="11"/>
      <c r="E100" s="11"/>
      <c r="F100" s="10"/>
      <c r="G100" s="22"/>
    </row>
    <row r="101" spans="1:7" ht="60" x14ac:dyDescent="0.25">
      <c r="A101" s="62" t="str">
        <f>+IF(NOT(E101=""), (1+(0.001*COUNTA(E$11:E101))), "")</f>
        <v/>
      </c>
      <c r="B101" s="58" t="str">
        <f>A101</f>
        <v/>
      </c>
      <c r="C101" s="29" t="s">
        <v>24</v>
      </c>
      <c r="D101" s="11"/>
      <c r="E101" s="11"/>
      <c r="F101" s="10"/>
      <c r="G101" s="22"/>
    </row>
    <row r="102" spans="1:7" ht="60" x14ac:dyDescent="0.25">
      <c r="A102" s="62" t="str">
        <f>+IF(NOT(E102=""), (1+(0.001*COUNTA(E$11:E102))), "")</f>
        <v/>
      </c>
      <c r="B102" s="58" t="str">
        <f>A102</f>
        <v/>
      </c>
      <c r="C102" s="29" t="s">
        <v>23</v>
      </c>
      <c r="D102" s="11"/>
      <c r="E102" s="11"/>
      <c r="F102" s="10"/>
      <c r="G102" s="22"/>
    </row>
    <row r="103" spans="1:7" ht="38.25" x14ac:dyDescent="0.25">
      <c r="A103" s="62" t="str">
        <f>+IF(NOT(E103=""), (1+(0.001*COUNTA(E$11:E103))), "")</f>
        <v/>
      </c>
      <c r="B103" s="58" t="str">
        <f>A103</f>
        <v/>
      </c>
      <c r="C103" s="36" t="s">
        <v>22</v>
      </c>
      <c r="D103" s="11"/>
      <c r="E103" s="11"/>
      <c r="F103" s="10"/>
      <c r="G103" s="22"/>
    </row>
    <row r="104" spans="1:7" ht="38.25" x14ac:dyDescent="0.25">
      <c r="A104" s="62" t="str">
        <f>+IF(NOT(E104=""), (1+(0.001*COUNTA(E$11:E104))), "")</f>
        <v/>
      </c>
      <c r="B104" s="58" t="str">
        <f>A104</f>
        <v/>
      </c>
      <c r="C104" s="36" t="s">
        <v>21</v>
      </c>
      <c r="D104" s="11"/>
      <c r="E104" s="11"/>
      <c r="F104" s="10"/>
      <c r="G104" s="22"/>
    </row>
    <row r="105" spans="1:7" ht="38.25" x14ac:dyDescent="0.25">
      <c r="A105" s="62" t="str">
        <f>+IF(NOT(E105=""), (1+(0.001*COUNTA(E$11:E105))), "")</f>
        <v/>
      </c>
      <c r="B105" s="58" t="str">
        <f>A105</f>
        <v/>
      </c>
      <c r="C105" s="36" t="s">
        <v>20</v>
      </c>
      <c r="D105" s="11"/>
      <c r="E105" s="11"/>
      <c r="F105" s="10"/>
      <c r="G105" s="22"/>
    </row>
    <row r="106" spans="1:7" ht="48" x14ac:dyDescent="0.25">
      <c r="A106" s="62" t="str">
        <f>+IF(NOT(E106=""), (1+(0.001*COUNTA(E$11:E106))), "")</f>
        <v/>
      </c>
      <c r="B106" s="58" t="str">
        <f>A106</f>
        <v/>
      </c>
      <c r="C106" s="29" t="s">
        <v>19</v>
      </c>
      <c r="D106" s="11"/>
      <c r="E106" s="11"/>
      <c r="F106" s="10"/>
      <c r="G106" s="22"/>
    </row>
    <row r="107" spans="1:7" ht="36" x14ac:dyDescent="0.25">
      <c r="A107" s="62" t="str">
        <f>+IF(NOT(E107=""), (1+(0.001*COUNTA(E$11:E107))), "")</f>
        <v/>
      </c>
      <c r="B107" s="58" t="str">
        <f>A107</f>
        <v/>
      </c>
      <c r="C107" s="29" t="s">
        <v>18</v>
      </c>
      <c r="D107" s="11"/>
      <c r="E107" s="11"/>
      <c r="F107" s="21"/>
      <c r="G107" s="22"/>
    </row>
    <row r="108" spans="1:7" ht="84" x14ac:dyDescent="0.25">
      <c r="A108" s="62" t="str">
        <f>+IF(NOT(E108=""), (1+(0.001*COUNTA(E$11:E108))), "")</f>
        <v/>
      </c>
      <c r="B108" s="223" t="str">
        <f>A108</f>
        <v/>
      </c>
      <c r="C108" s="53" t="s">
        <v>17</v>
      </c>
      <c r="D108" s="18"/>
      <c r="E108" s="18"/>
      <c r="F108" s="16"/>
      <c r="G108" s="15"/>
    </row>
    <row r="109" spans="1:7" ht="25.5" x14ac:dyDescent="0.25">
      <c r="A109" s="62">
        <f>+IF(NOT(E109=""), (1+(0.001*COUNTA(E$11:E109))), "")</f>
        <v>1.046</v>
      </c>
      <c r="B109" s="189">
        <v>2.0459999999999998</v>
      </c>
      <c r="C109" s="25" t="s">
        <v>16</v>
      </c>
      <c r="D109" s="11" t="s">
        <v>174</v>
      </c>
      <c r="E109" s="11">
        <v>80</v>
      </c>
      <c r="F109" s="21"/>
      <c r="G109" s="22">
        <f>E109*F109</f>
        <v>0</v>
      </c>
    </row>
    <row r="110" spans="1:7" ht="25.5" x14ac:dyDescent="0.25">
      <c r="A110" s="62">
        <f>+IF(NOT(E110=""), (1+(0.001*COUNTA(E$11:E110))), "")</f>
        <v>1.0469999999999999</v>
      </c>
      <c r="B110" s="189">
        <v>2.0470000000000002</v>
      </c>
      <c r="C110" s="25" t="s">
        <v>15</v>
      </c>
      <c r="D110" s="11" t="s">
        <v>174</v>
      </c>
      <c r="E110" s="11">
        <v>10</v>
      </c>
      <c r="F110" s="21"/>
      <c r="G110" s="22">
        <f>E110*F110</f>
        <v>0</v>
      </c>
    </row>
    <row r="111" spans="1:7" x14ac:dyDescent="0.25">
      <c r="A111" s="62" t="str">
        <f>+IF(NOT(E111=""), (1+(0.001*COUNTA(E$11:E111))), "")</f>
        <v/>
      </c>
      <c r="B111" s="224" t="str">
        <f>A111</f>
        <v/>
      </c>
      <c r="C111" s="290" t="s">
        <v>14</v>
      </c>
      <c r="D111" s="52"/>
      <c r="E111" s="52"/>
      <c r="F111" s="50"/>
      <c r="G111" s="49"/>
    </row>
    <row r="112" spans="1:7" x14ac:dyDescent="0.25">
      <c r="A112" s="62">
        <f>+IF(NOT(E112=""), (1+(0.001*COUNTA(E$11:E112))), "")</f>
        <v>1.048</v>
      </c>
      <c r="B112" s="189">
        <v>2.048</v>
      </c>
      <c r="C112" s="26" t="s">
        <v>205</v>
      </c>
      <c r="D112" s="11" t="s">
        <v>7</v>
      </c>
      <c r="E112" s="11">
        <v>17</v>
      </c>
      <c r="F112" s="21"/>
      <c r="G112" s="22">
        <f t="shared" ref="G112:G121" si="5">E112*F112</f>
        <v>0</v>
      </c>
    </row>
    <row r="113" spans="1:7" x14ac:dyDescent="0.25">
      <c r="A113" s="62">
        <f>+IF(NOT(E113=""), (1+(0.001*COUNTA(E$11:E113))), "")</f>
        <v>1.0489999999999999</v>
      </c>
      <c r="B113" s="189">
        <v>2.0489999999999999</v>
      </c>
      <c r="C113" s="25" t="s">
        <v>13</v>
      </c>
      <c r="D113" s="11" t="s">
        <v>7</v>
      </c>
      <c r="E113" s="11">
        <v>9</v>
      </c>
      <c r="F113" s="21"/>
      <c r="G113" s="22">
        <f t="shared" si="5"/>
        <v>0</v>
      </c>
    </row>
    <row r="114" spans="1:7" x14ac:dyDescent="0.25">
      <c r="A114" s="62">
        <f>+IF(NOT(E114=""), (1+(0.001*COUNTA(E$11:E114))), "")</f>
        <v>1.05</v>
      </c>
      <c r="B114" s="189">
        <v>2.0499999999999998</v>
      </c>
      <c r="C114" s="25" t="s">
        <v>257</v>
      </c>
      <c r="D114" s="11" t="s">
        <v>7</v>
      </c>
      <c r="E114" s="11">
        <v>48</v>
      </c>
      <c r="F114" s="10"/>
      <c r="G114" s="22">
        <f t="shared" si="5"/>
        <v>0</v>
      </c>
    </row>
    <row r="115" spans="1:7" x14ac:dyDescent="0.25">
      <c r="A115" s="62">
        <f>+IF(NOT(E115=""), (1+(0.001*COUNTA(E$11:E115))), "")</f>
        <v>1.0509999999999999</v>
      </c>
      <c r="B115" s="189">
        <v>2.0510000000000002</v>
      </c>
      <c r="C115" s="31" t="s">
        <v>258</v>
      </c>
      <c r="D115" s="11" t="s">
        <v>7</v>
      </c>
      <c r="E115" s="11">
        <v>35</v>
      </c>
      <c r="F115" s="10"/>
      <c r="G115" s="22"/>
    </row>
    <row r="116" spans="1:7" s="67" customFormat="1" x14ac:dyDescent="0.25">
      <c r="A116" s="62">
        <f>+IF(NOT(E116=""), (1+(0.001*COUNTA(E$11:E116))), "")</f>
        <v>1.052</v>
      </c>
      <c r="B116" s="189">
        <v>2.052</v>
      </c>
      <c r="C116" s="31" t="s">
        <v>259</v>
      </c>
      <c r="D116" s="11" t="s">
        <v>7</v>
      </c>
      <c r="E116" s="11">
        <v>15</v>
      </c>
      <c r="F116" s="10"/>
      <c r="G116" s="22">
        <f t="shared" si="5"/>
        <v>0</v>
      </c>
    </row>
    <row r="117" spans="1:7" s="67" customFormat="1" x14ac:dyDescent="0.25">
      <c r="A117" s="62">
        <f>+IF(NOT(E117=""), (1+(0.001*COUNTA(E$11:E117))), "")</f>
        <v>1.0529999999999999</v>
      </c>
      <c r="B117" s="189">
        <v>2.0529999999999999</v>
      </c>
      <c r="C117" s="31" t="s">
        <v>260</v>
      </c>
      <c r="D117" s="11" t="s">
        <v>7</v>
      </c>
      <c r="E117" s="11">
        <v>16</v>
      </c>
      <c r="F117" s="10"/>
      <c r="G117" s="22">
        <f t="shared" si="5"/>
        <v>0</v>
      </c>
    </row>
    <row r="118" spans="1:7" s="67" customFormat="1" x14ac:dyDescent="0.25">
      <c r="A118" s="62">
        <f>+IF(NOT(E118=""), (1+(0.001*COUNTA(E$11:E118))), "")</f>
        <v>1.054</v>
      </c>
      <c r="B118" s="189">
        <v>2.0539999999999998</v>
      </c>
      <c r="C118" s="31" t="s">
        <v>261</v>
      </c>
      <c r="D118" s="11" t="s">
        <v>7</v>
      </c>
      <c r="E118" s="11">
        <v>5</v>
      </c>
      <c r="F118" s="10"/>
      <c r="G118" s="22">
        <f t="shared" si="5"/>
        <v>0</v>
      </c>
    </row>
    <row r="119" spans="1:7" s="67" customFormat="1" x14ac:dyDescent="0.25">
      <c r="A119" s="62">
        <f>+IF(NOT(E119=""), (1+(0.001*COUNTA(E$11:E119))), "")</f>
        <v>1.0549999999999999</v>
      </c>
      <c r="B119" s="189">
        <v>2.0550000000000002</v>
      </c>
      <c r="C119" s="31" t="s">
        <v>320</v>
      </c>
      <c r="D119" s="11" t="s">
        <v>7</v>
      </c>
      <c r="E119" s="11">
        <v>6</v>
      </c>
      <c r="F119" s="10"/>
      <c r="G119" s="22">
        <f t="shared" ref="G119" si="6">E119*F119</f>
        <v>0</v>
      </c>
    </row>
    <row r="120" spans="1:7" s="67" customFormat="1" x14ac:dyDescent="0.25">
      <c r="A120" s="62">
        <f>+IF(NOT(E120=""), (1+(0.001*COUNTA(E$11:E120))), "")</f>
        <v>1.056</v>
      </c>
      <c r="B120" s="189">
        <v>2.056</v>
      </c>
      <c r="C120" s="31" t="s">
        <v>262</v>
      </c>
      <c r="D120" s="11" t="s">
        <v>7</v>
      </c>
      <c r="E120" s="11">
        <v>6</v>
      </c>
      <c r="F120" s="10"/>
      <c r="G120" s="22">
        <f t="shared" si="5"/>
        <v>0</v>
      </c>
    </row>
    <row r="121" spans="1:7" s="67" customFormat="1" ht="17.25" customHeight="1" x14ac:dyDescent="0.25">
      <c r="A121" s="62">
        <f>+IF(NOT(E121=""), (1+(0.001*COUNTA(E$11:E121))), "")</f>
        <v>1.0569999999999999</v>
      </c>
      <c r="B121" s="189">
        <v>2.0569999999999999</v>
      </c>
      <c r="C121" s="31" t="s">
        <v>263</v>
      </c>
      <c r="D121" s="11" t="s">
        <v>7</v>
      </c>
      <c r="E121" s="11">
        <v>11</v>
      </c>
      <c r="F121" s="10"/>
      <c r="G121" s="22">
        <f t="shared" si="5"/>
        <v>0</v>
      </c>
    </row>
    <row r="122" spans="1:7" s="67" customFormat="1" x14ac:dyDescent="0.25">
      <c r="A122" s="62"/>
      <c r="B122" s="246"/>
      <c r="C122" s="290" t="s">
        <v>264</v>
      </c>
      <c r="D122" s="11"/>
      <c r="E122" s="11"/>
      <c r="F122" s="10"/>
      <c r="G122" s="22"/>
    </row>
    <row r="123" spans="1:7" s="67" customFormat="1" ht="39" x14ac:dyDescent="0.25">
      <c r="A123" s="62">
        <f>+IF(NOT(E123=""), (1+(0.001*COUNTA(E$11:E123))), "")</f>
        <v>1.0580000000000001</v>
      </c>
      <c r="B123" s="189">
        <v>2.0579999999999998</v>
      </c>
      <c r="C123" s="31" t="s">
        <v>336</v>
      </c>
      <c r="D123" s="11" t="s">
        <v>7</v>
      </c>
      <c r="E123" s="39">
        <v>550</v>
      </c>
      <c r="F123" s="10"/>
      <c r="G123" s="22"/>
    </row>
    <row r="124" spans="1:7" s="67" customFormat="1" x14ac:dyDescent="0.25">
      <c r="A124" s="62" t="str">
        <f>+IF(NOT(E124=""), (1+(0.001*COUNTA(E$11:E124))), "")</f>
        <v/>
      </c>
      <c r="B124" s="246" t="str">
        <f>A124</f>
        <v/>
      </c>
      <c r="C124" s="290" t="s">
        <v>321</v>
      </c>
      <c r="D124" s="11"/>
      <c r="E124" s="11"/>
      <c r="F124" s="10"/>
      <c r="G124" s="22"/>
    </row>
    <row r="125" spans="1:7" s="67" customFormat="1" x14ac:dyDescent="0.25">
      <c r="A125" s="62">
        <f>+IF(NOT(E125=""), (1+(0.001*COUNTA(E$11:E125))), "")</f>
        <v>1.0589999999999999</v>
      </c>
      <c r="B125" s="189">
        <v>2.0590000000000002</v>
      </c>
      <c r="C125" s="31" t="s">
        <v>322</v>
      </c>
      <c r="D125" s="11" t="s">
        <v>11</v>
      </c>
      <c r="E125" s="11">
        <v>39</v>
      </c>
      <c r="F125" s="10"/>
      <c r="G125" s="22"/>
    </row>
    <row r="126" spans="1:7" s="67" customFormat="1" x14ac:dyDescent="0.25">
      <c r="A126" s="62">
        <f>+IF(NOT(E126=""), (1+(0.001*COUNTA(E$11:E126))), "")</f>
        <v>1.06</v>
      </c>
      <c r="B126" s="189">
        <v>2.06</v>
      </c>
      <c r="C126" s="31" t="s">
        <v>323</v>
      </c>
      <c r="D126" s="11" t="s">
        <v>11</v>
      </c>
      <c r="E126" s="11">
        <v>25</v>
      </c>
      <c r="F126" s="10"/>
      <c r="G126" s="22"/>
    </row>
    <row r="127" spans="1:7" s="67" customFormat="1" x14ac:dyDescent="0.25">
      <c r="A127" s="62">
        <f>+IF(NOT(E127=""), (1+(0.001*COUNTA(E$11:E127))), "")</f>
        <v>1.0609999999999999</v>
      </c>
      <c r="B127" s="189">
        <v>2.0609999999999999</v>
      </c>
      <c r="C127" s="31" t="s">
        <v>324</v>
      </c>
      <c r="D127" s="11" t="s">
        <v>11</v>
      </c>
      <c r="E127" s="11">
        <v>20</v>
      </c>
      <c r="F127" s="10"/>
      <c r="G127" s="22"/>
    </row>
    <row r="128" spans="1:7" s="67" customFormat="1" x14ac:dyDescent="0.25">
      <c r="A128" s="62">
        <f>+IF(NOT(E128=""), (1+(0.001*COUNTA(E$11:E128))), "")</f>
        <v>1.0620000000000001</v>
      </c>
      <c r="B128" s="189">
        <v>2.0619999999999998</v>
      </c>
      <c r="C128" s="31" t="s">
        <v>329</v>
      </c>
      <c r="D128" s="11" t="s">
        <v>330</v>
      </c>
      <c r="E128" s="11">
        <v>200</v>
      </c>
      <c r="F128" s="10"/>
      <c r="G128" s="22"/>
    </row>
    <row r="129" spans="1:7" s="67" customFormat="1" x14ac:dyDescent="0.25">
      <c r="A129" s="62">
        <f>+IF(NOT(E129=""), (1+(0.001*COUNTA(E$11:E129))), "")</f>
        <v>1.0629999999999999</v>
      </c>
      <c r="B129" s="189">
        <v>2.0630000000000002</v>
      </c>
      <c r="C129" s="31" t="s">
        <v>325</v>
      </c>
      <c r="D129" s="11" t="s">
        <v>7</v>
      </c>
      <c r="E129" s="11">
        <v>2</v>
      </c>
      <c r="F129" s="10"/>
      <c r="G129" s="22"/>
    </row>
    <row r="130" spans="1:7" s="67" customFormat="1" x14ac:dyDescent="0.25">
      <c r="A130" s="62">
        <f>+IF(NOT(E130=""), (1+(0.001*COUNTA(E$11:E130))), "")</f>
        <v>1.0640000000000001</v>
      </c>
      <c r="B130" s="189">
        <v>2.0640000000000001</v>
      </c>
      <c r="C130" s="31" t="s">
        <v>326</v>
      </c>
      <c r="D130" s="11" t="s">
        <v>7</v>
      </c>
      <c r="E130" s="11">
        <v>1</v>
      </c>
      <c r="F130" s="10"/>
      <c r="G130" s="22"/>
    </row>
    <row r="131" spans="1:7" s="67" customFormat="1" x14ac:dyDescent="0.25">
      <c r="A131" s="62">
        <f>+IF(NOT(E131=""), (1+(0.001*COUNTA(E$11:E131))), "")</f>
        <v>1.0649999999999999</v>
      </c>
      <c r="B131" s="189">
        <v>2.0649999999999999</v>
      </c>
      <c r="C131" s="31" t="s">
        <v>327</v>
      </c>
      <c r="D131" s="11" t="s">
        <v>7</v>
      </c>
      <c r="E131" s="11">
        <v>17</v>
      </c>
      <c r="F131" s="10"/>
      <c r="G131" s="22"/>
    </row>
    <row r="132" spans="1:7" s="67" customFormat="1" ht="17.25" customHeight="1" x14ac:dyDescent="0.25">
      <c r="A132" s="62">
        <f>+IF(NOT(E132=""), (1+(0.001*COUNTA(E$11:E132))), "")</f>
        <v>1.0660000000000001</v>
      </c>
      <c r="B132" s="189">
        <v>2.0659999999999998</v>
      </c>
      <c r="C132" s="31" t="s">
        <v>328</v>
      </c>
      <c r="D132" s="11" t="s">
        <v>7</v>
      </c>
      <c r="E132" s="11">
        <v>1</v>
      </c>
      <c r="F132" s="10"/>
      <c r="G132" s="22"/>
    </row>
    <row r="133" spans="1:7" s="67" customFormat="1" ht="17.25" customHeight="1" x14ac:dyDescent="0.25">
      <c r="A133" s="62">
        <f>+IF(NOT(E133=""), (1+(0.001*COUNTA(E$11:E133))), "")</f>
        <v>1.0669999999999999</v>
      </c>
      <c r="B133" s="189">
        <v>2.0670000000000002</v>
      </c>
      <c r="C133" s="31" t="s">
        <v>331</v>
      </c>
      <c r="D133" s="11" t="s">
        <v>7</v>
      </c>
      <c r="E133" s="11">
        <v>1</v>
      </c>
      <c r="F133" s="10"/>
      <c r="G133" s="22"/>
    </row>
    <row r="134" spans="1:7" s="67" customFormat="1" ht="17.25" customHeight="1" thickBot="1" x14ac:dyDescent="0.3">
      <c r="A134" s="62"/>
      <c r="B134" s="246"/>
      <c r="C134" s="31"/>
      <c r="D134" s="11"/>
      <c r="E134" s="11"/>
      <c r="F134" s="10"/>
      <c r="G134" s="22"/>
    </row>
    <row r="135" spans="1:7" s="197" customFormat="1" ht="28.5" customHeight="1" thickBot="1" x14ac:dyDescent="0.3">
      <c r="A135" s="20" t="str">
        <f>+IF(NOT(E135=""), (3+(0.001*COUNTA(E$27:E135))), "")</f>
        <v/>
      </c>
      <c r="B135" s="401" t="s">
        <v>6</v>
      </c>
      <c r="C135" s="402"/>
      <c r="D135" s="402"/>
      <c r="E135" s="225"/>
      <c r="F135" s="225"/>
      <c r="G135" s="226">
        <f>SUM(G4:G121)</f>
        <v>0</v>
      </c>
    </row>
    <row r="136" spans="1:7" x14ac:dyDescent="0.25">
      <c r="A136" s="20" t="str">
        <f>+IF(NOT(E136=""), (3+(0.001*COUNTA(E$27:E136))), "")</f>
        <v/>
      </c>
      <c r="D136" s="13"/>
      <c r="E136" s="13"/>
      <c r="F136" s="13"/>
      <c r="G136" s="13"/>
    </row>
    <row r="137" spans="1:7" x14ac:dyDescent="0.25">
      <c r="D137" s="13"/>
      <c r="E137" s="13"/>
      <c r="F137" s="14"/>
      <c r="G137" s="13"/>
    </row>
    <row r="138" spans="1:7" x14ac:dyDescent="0.25">
      <c r="D138" s="13"/>
      <c r="E138" s="13"/>
      <c r="F138" s="13"/>
      <c r="G138" s="13"/>
    </row>
  </sheetData>
  <mergeCells count="2">
    <mergeCell ref="F2:G3"/>
    <mergeCell ref="B135:D135"/>
  </mergeCells>
  <printOptions horizontalCentered="1"/>
  <pageMargins left="0.5" right="0.25" top="0.5" bottom="0.5" header="0.3" footer="0.3"/>
  <pageSetup paperSize="9" firstPageNumber="2" orientation="portrait" useFirstPageNumber="1" r:id="rId1"/>
  <rowBreaks count="1" manualBreakCount="1">
    <brk id="12" min="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N137"/>
  <sheetViews>
    <sheetView topLeftCell="A82" zoomScaleNormal="100" zoomScaleSheetLayoutView="98" workbookViewId="0">
      <selection activeCell="H102" sqref="H102:K103"/>
    </sheetView>
  </sheetViews>
  <sheetFormatPr defaultRowHeight="12.75" x14ac:dyDescent="0.2"/>
  <cols>
    <col min="1" max="1" width="9.140625" style="194"/>
    <col min="2" max="2" width="5.85546875" style="65" customWidth="1"/>
    <col min="3" max="3" width="53" style="71" customWidth="1"/>
    <col min="4" max="4" width="4.7109375" style="71" customWidth="1"/>
    <col min="5" max="5" width="6.42578125" style="71" customWidth="1"/>
    <col min="6" max="6" width="11.140625" style="71" customWidth="1"/>
    <col min="7" max="7" width="13.85546875" style="71" customWidth="1"/>
    <col min="8" max="8" width="8.85546875" style="71" customWidth="1"/>
    <col min="9" max="10" width="9.140625" style="71"/>
    <col min="11" max="11" width="14.85546875" style="71" customWidth="1"/>
    <col min="12" max="250" width="9.140625" style="71"/>
    <col min="251" max="251" width="7.42578125" style="71" customWidth="1"/>
    <col min="252" max="252" width="9.7109375" style="71" customWidth="1"/>
    <col min="253" max="253" width="48.28515625" style="71" customWidth="1"/>
    <col min="254" max="254" width="5.85546875" style="71" customWidth="1"/>
    <col min="255" max="255" width="7.85546875" style="71" customWidth="1"/>
    <col min="256" max="256" width="9.140625" style="71"/>
    <col min="257" max="257" width="11" style="71" customWidth="1"/>
    <col min="258" max="258" width="8.85546875" style="71" customWidth="1"/>
    <col min="259" max="506" width="9.140625" style="71"/>
    <col min="507" max="507" width="7.42578125" style="71" customWidth="1"/>
    <col min="508" max="508" width="9.7109375" style="71" customWidth="1"/>
    <col min="509" max="509" width="48.28515625" style="71" customWidth="1"/>
    <col min="510" max="510" width="5.85546875" style="71" customWidth="1"/>
    <col min="511" max="511" width="7.85546875" style="71" customWidth="1"/>
    <col min="512" max="512" width="9.140625" style="71"/>
    <col min="513" max="513" width="11" style="71" customWidth="1"/>
    <col min="514" max="514" width="8.85546875" style="71" customWidth="1"/>
    <col min="515" max="762" width="9.140625" style="71"/>
    <col min="763" max="763" width="7.42578125" style="71" customWidth="1"/>
    <col min="764" max="764" width="9.7109375" style="71" customWidth="1"/>
    <col min="765" max="765" width="48.28515625" style="71" customWidth="1"/>
    <col min="766" max="766" width="5.85546875" style="71" customWidth="1"/>
    <col min="767" max="767" width="7.85546875" style="71" customWidth="1"/>
    <col min="768" max="768" width="9.140625" style="71"/>
    <col min="769" max="769" width="11" style="71" customWidth="1"/>
    <col min="770" max="770" width="8.85546875" style="71" customWidth="1"/>
    <col min="771" max="1018" width="9.140625" style="71"/>
    <col min="1019" max="1019" width="7.42578125" style="71" customWidth="1"/>
    <col min="1020" max="1020" width="9.7109375" style="71" customWidth="1"/>
    <col min="1021" max="1021" width="48.28515625" style="71" customWidth="1"/>
    <col min="1022" max="1022" width="5.85546875" style="71" customWidth="1"/>
    <col min="1023" max="1023" width="7.85546875" style="71" customWidth="1"/>
    <col min="1024" max="1024" width="9.140625" style="71"/>
    <col min="1025" max="1025" width="11" style="71" customWidth="1"/>
    <col min="1026" max="1026" width="8.85546875" style="71" customWidth="1"/>
    <col min="1027" max="1274" width="9.140625" style="71"/>
    <col min="1275" max="1275" width="7.42578125" style="71" customWidth="1"/>
    <col min="1276" max="1276" width="9.7109375" style="71" customWidth="1"/>
    <col min="1277" max="1277" width="48.28515625" style="71" customWidth="1"/>
    <col min="1278" max="1278" width="5.85546875" style="71" customWidth="1"/>
    <col min="1279" max="1279" width="7.85546875" style="71" customWidth="1"/>
    <col min="1280" max="1280" width="9.140625" style="71"/>
    <col min="1281" max="1281" width="11" style="71" customWidth="1"/>
    <col min="1282" max="1282" width="8.85546875" style="71" customWidth="1"/>
    <col min="1283" max="1530" width="9.140625" style="71"/>
    <col min="1531" max="1531" width="7.42578125" style="71" customWidth="1"/>
    <col min="1532" max="1532" width="9.7109375" style="71" customWidth="1"/>
    <col min="1533" max="1533" width="48.28515625" style="71" customWidth="1"/>
    <col min="1534" max="1534" width="5.85546875" style="71" customWidth="1"/>
    <col min="1535" max="1535" width="7.85546875" style="71" customWidth="1"/>
    <col min="1536" max="1536" width="9.140625" style="71"/>
    <col min="1537" max="1537" width="11" style="71" customWidth="1"/>
    <col min="1538" max="1538" width="8.85546875" style="71" customWidth="1"/>
    <col min="1539" max="1786" width="9.140625" style="71"/>
    <col min="1787" max="1787" width="7.42578125" style="71" customWidth="1"/>
    <col min="1788" max="1788" width="9.7109375" style="71" customWidth="1"/>
    <col min="1789" max="1789" width="48.28515625" style="71" customWidth="1"/>
    <col min="1790" max="1790" width="5.85546875" style="71" customWidth="1"/>
    <col min="1791" max="1791" width="7.85546875" style="71" customWidth="1"/>
    <col min="1792" max="1792" width="9.140625" style="71"/>
    <col min="1793" max="1793" width="11" style="71" customWidth="1"/>
    <col min="1794" max="1794" width="8.85546875" style="71" customWidth="1"/>
    <col min="1795" max="2042" width="9.140625" style="71"/>
    <col min="2043" max="2043" width="7.42578125" style="71" customWidth="1"/>
    <col min="2044" max="2044" width="9.7109375" style="71" customWidth="1"/>
    <col min="2045" max="2045" width="48.28515625" style="71" customWidth="1"/>
    <col min="2046" max="2046" width="5.85546875" style="71" customWidth="1"/>
    <col min="2047" max="2047" width="7.85546875" style="71" customWidth="1"/>
    <col min="2048" max="2048" width="9.140625" style="71"/>
    <col min="2049" max="2049" width="11" style="71" customWidth="1"/>
    <col min="2050" max="2050" width="8.85546875" style="71" customWidth="1"/>
    <col min="2051" max="2298" width="9.140625" style="71"/>
    <col min="2299" max="2299" width="7.42578125" style="71" customWidth="1"/>
    <col min="2300" max="2300" width="9.7109375" style="71" customWidth="1"/>
    <col min="2301" max="2301" width="48.28515625" style="71" customWidth="1"/>
    <col min="2302" max="2302" width="5.85546875" style="71" customWidth="1"/>
    <col min="2303" max="2303" width="7.85546875" style="71" customWidth="1"/>
    <col min="2304" max="2304" width="9.140625" style="71"/>
    <col min="2305" max="2305" width="11" style="71" customWidth="1"/>
    <col min="2306" max="2306" width="8.85546875" style="71" customWidth="1"/>
    <col min="2307" max="2554" width="9.140625" style="71"/>
    <col min="2555" max="2555" width="7.42578125" style="71" customWidth="1"/>
    <col min="2556" max="2556" width="9.7109375" style="71" customWidth="1"/>
    <col min="2557" max="2557" width="48.28515625" style="71" customWidth="1"/>
    <col min="2558" max="2558" width="5.85546875" style="71" customWidth="1"/>
    <col min="2559" max="2559" width="7.85546875" style="71" customWidth="1"/>
    <col min="2560" max="2560" width="9.140625" style="71"/>
    <col min="2561" max="2561" width="11" style="71" customWidth="1"/>
    <col min="2562" max="2562" width="8.85546875" style="71" customWidth="1"/>
    <col min="2563" max="2810" width="9.140625" style="71"/>
    <col min="2811" max="2811" width="7.42578125" style="71" customWidth="1"/>
    <col min="2812" max="2812" width="9.7109375" style="71" customWidth="1"/>
    <col min="2813" max="2813" width="48.28515625" style="71" customWidth="1"/>
    <col min="2814" max="2814" width="5.85546875" style="71" customWidth="1"/>
    <col min="2815" max="2815" width="7.85546875" style="71" customWidth="1"/>
    <col min="2816" max="2816" width="9.140625" style="71"/>
    <col min="2817" max="2817" width="11" style="71" customWidth="1"/>
    <col min="2818" max="2818" width="8.85546875" style="71" customWidth="1"/>
    <col min="2819" max="3066" width="9.140625" style="71"/>
    <col min="3067" max="3067" width="7.42578125" style="71" customWidth="1"/>
    <col min="3068" max="3068" width="9.7109375" style="71" customWidth="1"/>
    <col min="3069" max="3069" width="48.28515625" style="71" customWidth="1"/>
    <col min="3070" max="3070" width="5.85546875" style="71" customWidth="1"/>
    <col min="3071" max="3071" width="7.85546875" style="71" customWidth="1"/>
    <col min="3072" max="3072" width="9.140625" style="71"/>
    <col min="3073" max="3073" width="11" style="71" customWidth="1"/>
    <col min="3074" max="3074" width="8.85546875" style="71" customWidth="1"/>
    <col min="3075" max="3322" width="9.140625" style="71"/>
    <col min="3323" max="3323" width="7.42578125" style="71" customWidth="1"/>
    <col min="3324" max="3324" width="9.7109375" style="71" customWidth="1"/>
    <col min="3325" max="3325" width="48.28515625" style="71" customWidth="1"/>
    <col min="3326" max="3326" width="5.85546875" style="71" customWidth="1"/>
    <col min="3327" max="3327" width="7.85546875" style="71" customWidth="1"/>
    <col min="3328" max="3328" width="9.140625" style="71"/>
    <col min="3329" max="3329" width="11" style="71" customWidth="1"/>
    <col min="3330" max="3330" width="8.85546875" style="71" customWidth="1"/>
    <col min="3331" max="3578" width="9.140625" style="71"/>
    <col min="3579" max="3579" width="7.42578125" style="71" customWidth="1"/>
    <col min="3580" max="3580" width="9.7109375" style="71" customWidth="1"/>
    <col min="3581" max="3581" width="48.28515625" style="71" customWidth="1"/>
    <col min="3582" max="3582" width="5.85546875" style="71" customWidth="1"/>
    <col min="3583" max="3583" width="7.85546875" style="71" customWidth="1"/>
    <col min="3584" max="3584" width="9.140625" style="71"/>
    <col min="3585" max="3585" width="11" style="71" customWidth="1"/>
    <col min="3586" max="3586" width="8.85546875" style="71" customWidth="1"/>
    <col min="3587" max="3834" width="9.140625" style="71"/>
    <col min="3835" max="3835" width="7.42578125" style="71" customWidth="1"/>
    <col min="3836" max="3836" width="9.7109375" style="71" customWidth="1"/>
    <col min="3837" max="3837" width="48.28515625" style="71" customWidth="1"/>
    <col min="3838" max="3838" width="5.85546875" style="71" customWidth="1"/>
    <col min="3839" max="3839" width="7.85546875" style="71" customWidth="1"/>
    <col min="3840" max="3840" width="9.140625" style="71"/>
    <col min="3841" max="3841" width="11" style="71" customWidth="1"/>
    <col min="3842" max="3842" width="8.85546875" style="71" customWidth="1"/>
    <col min="3843" max="4090" width="9.140625" style="71"/>
    <col min="4091" max="4091" width="7.42578125" style="71" customWidth="1"/>
    <col min="4092" max="4092" width="9.7109375" style="71" customWidth="1"/>
    <col min="4093" max="4093" width="48.28515625" style="71" customWidth="1"/>
    <col min="4094" max="4094" width="5.85546875" style="71" customWidth="1"/>
    <col min="4095" max="4095" width="7.85546875" style="71" customWidth="1"/>
    <col min="4096" max="4096" width="9.140625" style="71"/>
    <col min="4097" max="4097" width="11" style="71" customWidth="1"/>
    <col min="4098" max="4098" width="8.85546875" style="71" customWidth="1"/>
    <col min="4099" max="4346" width="9.140625" style="71"/>
    <col min="4347" max="4347" width="7.42578125" style="71" customWidth="1"/>
    <col min="4348" max="4348" width="9.7109375" style="71" customWidth="1"/>
    <col min="4349" max="4349" width="48.28515625" style="71" customWidth="1"/>
    <col min="4350" max="4350" width="5.85546875" style="71" customWidth="1"/>
    <col min="4351" max="4351" width="7.85546875" style="71" customWidth="1"/>
    <col min="4352" max="4352" width="9.140625" style="71"/>
    <col min="4353" max="4353" width="11" style="71" customWidth="1"/>
    <col min="4354" max="4354" width="8.85546875" style="71" customWidth="1"/>
    <col min="4355" max="4602" width="9.140625" style="71"/>
    <col min="4603" max="4603" width="7.42578125" style="71" customWidth="1"/>
    <col min="4604" max="4604" width="9.7109375" style="71" customWidth="1"/>
    <col min="4605" max="4605" width="48.28515625" style="71" customWidth="1"/>
    <col min="4606" max="4606" width="5.85546875" style="71" customWidth="1"/>
    <col min="4607" max="4607" width="7.85546875" style="71" customWidth="1"/>
    <col min="4608" max="4608" width="9.140625" style="71"/>
    <col min="4609" max="4609" width="11" style="71" customWidth="1"/>
    <col min="4610" max="4610" width="8.85546875" style="71" customWidth="1"/>
    <col min="4611" max="4858" width="9.140625" style="71"/>
    <col min="4859" max="4859" width="7.42578125" style="71" customWidth="1"/>
    <col min="4860" max="4860" width="9.7109375" style="71" customWidth="1"/>
    <col min="4861" max="4861" width="48.28515625" style="71" customWidth="1"/>
    <col min="4862" max="4862" width="5.85546875" style="71" customWidth="1"/>
    <col min="4863" max="4863" width="7.85546875" style="71" customWidth="1"/>
    <col min="4864" max="4864" width="9.140625" style="71"/>
    <col min="4865" max="4865" width="11" style="71" customWidth="1"/>
    <col min="4866" max="4866" width="8.85546875" style="71" customWidth="1"/>
    <col min="4867" max="5114" width="9.140625" style="71"/>
    <col min="5115" max="5115" width="7.42578125" style="71" customWidth="1"/>
    <col min="5116" max="5116" width="9.7109375" style="71" customWidth="1"/>
    <col min="5117" max="5117" width="48.28515625" style="71" customWidth="1"/>
    <col min="5118" max="5118" width="5.85546875" style="71" customWidth="1"/>
    <col min="5119" max="5119" width="7.85546875" style="71" customWidth="1"/>
    <col min="5120" max="5120" width="9.140625" style="71"/>
    <col min="5121" max="5121" width="11" style="71" customWidth="1"/>
    <col min="5122" max="5122" width="8.85546875" style="71" customWidth="1"/>
    <col min="5123" max="5370" width="9.140625" style="71"/>
    <col min="5371" max="5371" width="7.42578125" style="71" customWidth="1"/>
    <col min="5372" max="5372" width="9.7109375" style="71" customWidth="1"/>
    <col min="5373" max="5373" width="48.28515625" style="71" customWidth="1"/>
    <col min="5374" max="5374" width="5.85546875" style="71" customWidth="1"/>
    <col min="5375" max="5375" width="7.85546875" style="71" customWidth="1"/>
    <col min="5376" max="5376" width="9.140625" style="71"/>
    <col min="5377" max="5377" width="11" style="71" customWidth="1"/>
    <col min="5378" max="5378" width="8.85546875" style="71" customWidth="1"/>
    <col min="5379" max="5626" width="9.140625" style="71"/>
    <col min="5627" max="5627" width="7.42578125" style="71" customWidth="1"/>
    <col min="5628" max="5628" width="9.7109375" style="71" customWidth="1"/>
    <col min="5629" max="5629" width="48.28515625" style="71" customWidth="1"/>
    <col min="5630" max="5630" width="5.85546875" style="71" customWidth="1"/>
    <col min="5631" max="5631" width="7.85546875" style="71" customWidth="1"/>
    <col min="5632" max="5632" width="9.140625" style="71"/>
    <col min="5633" max="5633" width="11" style="71" customWidth="1"/>
    <col min="5634" max="5634" width="8.85546875" style="71" customWidth="1"/>
    <col min="5635" max="5882" width="9.140625" style="71"/>
    <col min="5883" max="5883" width="7.42578125" style="71" customWidth="1"/>
    <col min="5884" max="5884" width="9.7109375" style="71" customWidth="1"/>
    <col min="5885" max="5885" width="48.28515625" style="71" customWidth="1"/>
    <col min="5886" max="5886" width="5.85546875" style="71" customWidth="1"/>
    <col min="5887" max="5887" width="7.85546875" style="71" customWidth="1"/>
    <col min="5888" max="5888" width="9.140625" style="71"/>
    <col min="5889" max="5889" width="11" style="71" customWidth="1"/>
    <col min="5890" max="5890" width="8.85546875" style="71" customWidth="1"/>
    <col min="5891" max="6138" width="9.140625" style="71"/>
    <col min="6139" max="6139" width="7.42578125" style="71" customWidth="1"/>
    <col min="6140" max="6140" width="9.7109375" style="71" customWidth="1"/>
    <col min="6141" max="6141" width="48.28515625" style="71" customWidth="1"/>
    <col min="6142" max="6142" width="5.85546875" style="71" customWidth="1"/>
    <col min="6143" max="6143" width="7.85546875" style="71" customWidth="1"/>
    <col min="6144" max="6144" width="9.140625" style="71"/>
    <col min="6145" max="6145" width="11" style="71" customWidth="1"/>
    <col min="6146" max="6146" width="8.85546875" style="71" customWidth="1"/>
    <col min="6147" max="6394" width="9.140625" style="71"/>
    <col min="6395" max="6395" width="7.42578125" style="71" customWidth="1"/>
    <col min="6396" max="6396" width="9.7109375" style="71" customWidth="1"/>
    <col min="6397" max="6397" width="48.28515625" style="71" customWidth="1"/>
    <col min="6398" max="6398" width="5.85546875" style="71" customWidth="1"/>
    <col min="6399" max="6399" width="7.85546875" style="71" customWidth="1"/>
    <col min="6400" max="6400" width="9.140625" style="71"/>
    <col min="6401" max="6401" width="11" style="71" customWidth="1"/>
    <col min="6402" max="6402" width="8.85546875" style="71" customWidth="1"/>
    <col min="6403" max="6650" width="9.140625" style="71"/>
    <col min="6651" max="6651" width="7.42578125" style="71" customWidth="1"/>
    <col min="6652" max="6652" width="9.7109375" style="71" customWidth="1"/>
    <col min="6653" max="6653" width="48.28515625" style="71" customWidth="1"/>
    <col min="6654" max="6654" width="5.85546875" style="71" customWidth="1"/>
    <col min="6655" max="6655" width="7.85546875" style="71" customWidth="1"/>
    <col min="6656" max="6656" width="9.140625" style="71"/>
    <col min="6657" max="6657" width="11" style="71" customWidth="1"/>
    <col min="6658" max="6658" width="8.85546875" style="71" customWidth="1"/>
    <col min="6659" max="6906" width="9.140625" style="71"/>
    <col min="6907" max="6907" width="7.42578125" style="71" customWidth="1"/>
    <col min="6908" max="6908" width="9.7109375" style="71" customWidth="1"/>
    <col min="6909" max="6909" width="48.28515625" style="71" customWidth="1"/>
    <col min="6910" max="6910" width="5.85546875" style="71" customWidth="1"/>
    <col min="6911" max="6911" width="7.85546875" style="71" customWidth="1"/>
    <col min="6912" max="6912" width="9.140625" style="71"/>
    <col min="6913" max="6913" width="11" style="71" customWidth="1"/>
    <col min="6914" max="6914" width="8.85546875" style="71" customWidth="1"/>
    <col min="6915" max="7162" width="9.140625" style="71"/>
    <col min="7163" max="7163" width="7.42578125" style="71" customWidth="1"/>
    <col min="7164" max="7164" width="9.7109375" style="71" customWidth="1"/>
    <col min="7165" max="7165" width="48.28515625" style="71" customWidth="1"/>
    <col min="7166" max="7166" width="5.85546875" style="71" customWidth="1"/>
    <col min="7167" max="7167" width="7.85546875" style="71" customWidth="1"/>
    <col min="7168" max="7168" width="9.140625" style="71"/>
    <col min="7169" max="7169" width="11" style="71" customWidth="1"/>
    <col min="7170" max="7170" width="8.85546875" style="71" customWidth="1"/>
    <col min="7171" max="7418" width="9.140625" style="71"/>
    <col min="7419" max="7419" width="7.42578125" style="71" customWidth="1"/>
    <col min="7420" max="7420" width="9.7109375" style="71" customWidth="1"/>
    <col min="7421" max="7421" width="48.28515625" style="71" customWidth="1"/>
    <col min="7422" max="7422" width="5.85546875" style="71" customWidth="1"/>
    <col min="7423" max="7423" width="7.85546875" style="71" customWidth="1"/>
    <col min="7424" max="7424" width="9.140625" style="71"/>
    <col min="7425" max="7425" width="11" style="71" customWidth="1"/>
    <col min="7426" max="7426" width="8.85546875" style="71" customWidth="1"/>
    <col min="7427" max="7674" width="9.140625" style="71"/>
    <col min="7675" max="7675" width="7.42578125" style="71" customWidth="1"/>
    <col min="7676" max="7676" width="9.7109375" style="71" customWidth="1"/>
    <col min="7677" max="7677" width="48.28515625" style="71" customWidth="1"/>
    <col min="7678" max="7678" width="5.85546875" style="71" customWidth="1"/>
    <col min="7679" max="7679" width="7.85546875" style="71" customWidth="1"/>
    <col min="7680" max="7680" width="9.140625" style="71"/>
    <col min="7681" max="7681" width="11" style="71" customWidth="1"/>
    <col min="7682" max="7682" width="8.85546875" style="71" customWidth="1"/>
    <col min="7683" max="7930" width="9.140625" style="71"/>
    <col min="7931" max="7931" width="7.42578125" style="71" customWidth="1"/>
    <col min="7932" max="7932" width="9.7109375" style="71" customWidth="1"/>
    <col min="7933" max="7933" width="48.28515625" style="71" customWidth="1"/>
    <col min="7934" max="7934" width="5.85546875" style="71" customWidth="1"/>
    <col min="7935" max="7935" width="7.85546875" style="71" customWidth="1"/>
    <col min="7936" max="7936" width="9.140625" style="71"/>
    <col min="7937" max="7937" width="11" style="71" customWidth="1"/>
    <col min="7938" max="7938" width="8.85546875" style="71" customWidth="1"/>
    <col min="7939" max="8186" width="9.140625" style="71"/>
    <col min="8187" max="8187" width="7.42578125" style="71" customWidth="1"/>
    <col min="8188" max="8188" width="9.7109375" style="71" customWidth="1"/>
    <col min="8189" max="8189" width="48.28515625" style="71" customWidth="1"/>
    <col min="8190" max="8190" width="5.85546875" style="71" customWidth="1"/>
    <col min="8191" max="8191" width="7.85546875" style="71" customWidth="1"/>
    <col min="8192" max="8192" width="9.140625" style="71"/>
    <col min="8193" max="8193" width="11" style="71" customWidth="1"/>
    <col min="8194" max="8194" width="8.85546875" style="71" customWidth="1"/>
    <col min="8195" max="8442" width="9.140625" style="71"/>
    <col min="8443" max="8443" width="7.42578125" style="71" customWidth="1"/>
    <col min="8444" max="8444" width="9.7109375" style="71" customWidth="1"/>
    <col min="8445" max="8445" width="48.28515625" style="71" customWidth="1"/>
    <col min="8446" max="8446" width="5.85546875" style="71" customWidth="1"/>
    <col min="8447" max="8447" width="7.85546875" style="71" customWidth="1"/>
    <col min="8448" max="8448" width="9.140625" style="71"/>
    <col min="8449" max="8449" width="11" style="71" customWidth="1"/>
    <col min="8450" max="8450" width="8.85546875" style="71" customWidth="1"/>
    <col min="8451" max="8698" width="9.140625" style="71"/>
    <col min="8699" max="8699" width="7.42578125" style="71" customWidth="1"/>
    <col min="8700" max="8700" width="9.7109375" style="71" customWidth="1"/>
    <col min="8701" max="8701" width="48.28515625" style="71" customWidth="1"/>
    <col min="8702" max="8702" width="5.85546875" style="71" customWidth="1"/>
    <col min="8703" max="8703" width="7.85546875" style="71" customWidth="1"/>
    <col min="8704" max="8704" width="9.140625" style="71"/>
    <col min="8705" max="8705" width="11" style="71" customWidth="1"/>
    <col min="8706" max="8706" width="8.85546875" style="71" customWidth="1"/>
    <col min="8707" max="8954" width="9.140625" style="71"/>
    <col min="8955" max="8955" width="7.42578125" style="71" customWidth="1"/>
    <col min="8956" max="8956" width="9.7109375" style="71" customWidth="1"/>
    <col min="8957" max="8957" width="48.28515625" style="71" customWidth="1"/>
    <col min="8958" max="8958" width="5.85546875" style="71" customWidth="1"/>
    <col min="8959" max="8959" width="7.85546875" style="71" customWidth="1"/>
    <col min="8960" max="8960" width="9.140625" style="71"/>
    <col min="8961" max="8961" width="11" style="71" customWidth="1"/>
    <col min="8962" max="8962" width="8.85546875" style="71" customWidth="1"/>
    <col min="8963" max="9210" width="9.140625" style="71"/>
    <col min="9211" max="9211" width="7.42578125" style="71" customWidth="1"/>
    <col min="9212" max="9212" width="9.7109375" style="71" customWidth="1"/>
    <col min="9213" max="9213" width="48.28515625" style="71" customWidth="1"/>
    <col min="9214" max="9214" width="5.85546875" style="71" customWidth="1"/>
    <col min="9215" max="9215" width="7.85546875" style="71" customWidth="1"/>
    <col min="9216" max="9216" width="9.140625" style="71"/>
    <col min="9217" max="9217" width="11" style="71" customWidth="1"/>
    <col min="9218" max="9218" width="8.85546875" style="71" customWidth="1"/>
    <col min="9219" max="9466" width="9.140625" style="71"/>
    <col min="9467" max="9467" width="7.42578125" style="71" customWidth="1"/>
    <col min="9468" max="9468" width="9.7109375" style="71" customWidth="1"/>
    <col min="9469" max="9469" width="48.28515625" style="71" customWidth="1"/>
    <col min="9470" max="9470" width="5.85546875" style="71" customWidth="1"/>
    <col min="9471" max="9471" width="7.85546875" style="71" customWidth="1"/>
    <col min="9472" max="9472" width="9.140625" style="71"/>
    <col min="9473" max="9473" width="11" style="71" customWidth="1"/>
    <col min="9474" max="9474" width="8.85546875" style="71" customWidth="1"/>
    <col min="9475" max="9722" width="9.140625" style="71"/>
    <col min="9723" max="9723" width="7.42578125" style="71" customWidth="1"/>
    <col min="9724" max="9724" width="9.7109375" style="71" customWidth="1"/>
    <col min="9725" max="9725" width="48.28515625" style="71" customWidth="1"/>
    <col min="9726" max="9726" width="5.85546875" style="71" customWidth="1"/>
    <col min="9727" max="9727" width="7.85546875" style="71" customWidth="1"/>
    <col min="9728" max="9728" width="9.140625" style="71"/>
    <col min="9729" max="9729" width="11" style="71" customWidth="1"/>
    <col min="9730" max="9730" width="8.85546875" style="71" customWidth="1"/>
    <col min="9731" max="9978" width="9.140625" style="71"/>
    <col min="9979" max="9979" width="7.42578125" style="71" customWidth="1"/>
    <col min="9980" max="9980" width="9.7109375" style="71" customWidth="1"/>
    <col min="9981" max="9981" width="48.28515625" style="71" customWidth="1"/>
    <col min="9982" max="9982" width="5.85546875" style="71" customWidth="1"/>
    <col min="9983" max="9983" width="7.85546875" style="71" customWidth="1"/>
    <col min="9984" max="9984" width="9.140625" style="71"/>
    <col min="9985" max="9985" width="11" style="71" customWidth="1"/>
    <col min="9986" max="9986" width="8.85546875" style="71" customWidth="1"/>
    <col min="9987" max="10234" width="9.140625" style="71"/>
    <col min="10235" max="10235" width="7.42578125" style="71" customWidth="1"/>
    <col min="10236" max="10236" width="9.7109375" style="71" customWidth="1"/>
    <col min="10237" max="10237" width="48.28515625" style="71" customWidth="1"/>
    <col min="10238" max="10238" width="5.85546875" style="71" customWidth="1"/>
    <col min="10239" max="10239" width="7.85546875" style="71" customWidth="1"/>
    <col min="10240" max="10240" width="9.140625" style="71"/>
    <col min="10241" max="10241" width="11" style="71" customWidth="1"/>
    <col min="10242" max="10242" width="8.85546875" style="71" customWidth="1"/>
    <col min="10243" max="10490" width="9.140625" style="71"/>
    <col min="10491" max="10491" width="7.42578125" style="71" customWidth="1"/>
    <col min="10492" max="10492" width="9.7109375" style="71" customWidth="1"/>
    <col min="10493" max="10493" width="48.28515625" style="71" customWidth="1"/>
    <col min="10494" max="10494" width="5.85546875" style="71" customWidth="1"/>
    <col min="10495" max="10495" width="7.85546875" style="71" customWidth="1"/>
    <col min="10496" max="10496" width="9.140625" style="71"/>
    <col min="10497" max="10497" width="11" style="71" customWidth="1"/>
    <col min="10498" max="10498" width="8.85546875" style="71" customWidth="1"/>
    <col min="10499" max="10746" width="9.140625" style="71"/>
    <col min="10747" max="10747" width="7.42578125" style="71" customWidth="1"/>
    <col min="10748" max="10748" width="9.7109375" style="71" customWidth="1"/>
    <col min="10749" max="10749" width="48.28515625" style="71" customWidth="1"/>
    <col min="10750" max="10750" width="5.85546875" style="71" customWidth="1"/>
    <col min="10751" max="10751" width="7.85546875" style="71" customWidth="1"/>
    <col min="10752" max="10752" width="9.140625" style="71"/>
    <col min="10753" max="10753" width="11" style="71" customWidth="1"/>
    <col min="10754" max="10754" width="8.85546875" style="71" customWidth="1"/>
    <col min="10755" max="11002" width="9.140625" style="71"/>
    <col min="11003" max="11003" width="7.42578125" style="71" customWidth="1"/>
    <col min="11004" max="11004" width="9.7109375" style="71" customWidth="1"/>
    <col min="11005" max="11005" width="48.28515625" style="71" customWidth="1"/>
    <col min="11006" max="11006" width="5.85546875" style="71" customWidth="1"/>
    <col min="11007" max="11007" width="7.85546875" style="71" customWidth="1"/>
    <col min="11008" max="11008" width="9.140625" style="71"/>
    <col min="11009" max="11009" width="11" style="71" customWidth="1"/>
    <col min="11010" max="11010" width="8.85546875" style="71" customWidth="1"/>
    <col min="11011" max="11258" width="9.140625" style="71"/>
    <col min="11259" max="11259" width="7.42578125" style="71" customWidth="1"/>
    <col min="11260" max="11260" width="9.7109375" style="71" customWidth="1"/>
    <col min="11261" max="11261" width="48.28515625" style="71" customWidth="1"/>
    <col min="11262" max="11262" width="5.85546875" style="71" customWidth="1"/>
    <col min="11263" max="11263" width="7.85546875" style="71" customWidth="1"/>
    <col min="11264" max="11264" width="9.140625" style="71"/>
    <col min="11265" max="11265" width="11" style="71" customWidth="1"/>
    <col min="11266" max="11266" width="8.85546875" style="71" customWidth="1"/>
    <col min="11267" max="11514" width="9.140625" style="71"/>
    <col min="11515" max="11515" width="7.42578125" style="71" customWidth="1"/>
    <col min="11516" max="11516" width="9.7109375" style="71" customWidth="1"/>
    <col min="11517" max="11517" width="48.28515625" style="71" customWidth="1"/>
    <col min="11518" max="11518" width="5.85546875" style="71" customWidth="1"/>
    <col min="11519" max="11519" width="7.85546875" style="71" customWidth="1"/>
    <col min="11520" max="11520" width="9.140625" style="71"/>
    <col min="11521" max="11521" width="11" style="71" customWidth="1"/>
    <col min="11522" max="11522" width="8.85546875" style="71" customWidth="1"/>
    <col min="11523" max="11770" width="9.140625" style="71"/>
    <col min="11771" max="11771" width="7.42578125" style="71" customWidth="1"/>
    <col min="11772" max="11772" width="9.7109375" style="71" customWidth="1"/>
    <col min="11773" max="11773" width="48.28515625" style="71" customWidth="1"/>
    <col min="11774" max="11774" width="5.85546875" style="71" customWidth="1"/>
    <col min="11775" max="11775" width="7.85546875" style="71" customWidth="1"/>
    <col min="11776" max="11776" width="9.140625" style="71"/>
    <col min="11777" max="11777" width="11" style="71" customWidth="1"/>
    <col min="11778" max="11778" width="8.85546875" style="71" customWidth="1"/>
    <col min="11779" max="12026" width="9.140625" style="71"/>
    <col min="12027" max="12027" width="7.42578125" style="71" customWidth="1"/>
    <col min="12028" max="12028" width="9.7109375" style="71" customWidth="1"/>
    <col min="12029" max="12029" width="48.28515625" style="71" customWidth="1"/>
    <col min="12030" max="12030" width="5.85546875" style="71" customWidth="1"/>
    <col min="12031" max="12031" width="7.85546875" style="71" customWidth="1"/>
    <col min="12032" max="12032" width="9.140625" style="71"/>
    <col min="12033" max="12033" width="11" style="71" customWidth="1"/>
    <col min="12034" max="12034" width="8.85546875" style="71" customWidth="1"/>
    <col min="12035" max="12282" width="9.140625" style="71"/>
    <col min="12283" max="12283" width="7.42578125" style="71" customWidth="1"/>
    <col min="12284" max="12284" width="9.7109375" style="71" customWidth="1"/>
    <col min="12285" max="12285" width="48.28515625" style="71" customWidth="1"/>
    <col min="12286" max="12286" width="5.85546875" style="71" customWidth="1"/>
    <col min="12287" max="12287" width="7.85546875" style="71" customWidth="1"/>
    <col min="12288" max="12288" width="9.140625" style="71"/>
    <col min="12289" max="12289" width="11" style="71" customWidth="1"/>
    <col min="12290" max="12290" width="8.85546875" style="71" customWidth="1"/>
    <col min="12291" max="12538" width="9.140625" style="71"/>
    <col min="12539" max="12539" width="7.42578125" style="71" customWidth="1"/>
    <col min="12540" max="12540" width="9.7109375" style="71" customWidth="1"/>
    <col min="12541" max="12541" width="48.28515625" style="71" customWidth="1"/>
    <col min="12542" max="12542" width="5.85546875" style="71" customWidth="1"/>
    <col min="12543" max="12543" width="7.85546875" style="71" customWidth="1"/>
    <col min="12544" max="12544" width="9.140625" style="71"/>
    <col min="12545" max="12545" width="11" style="71" customWidth="1"/>
    <col min="12546" max="12546" width="8.85546875" style="71" customWidth="1"/>
    <col min="12547" max="12794" width="9.140625" style="71"/>
    <col min="12795" max="12795" width="7.42578125" style="71" customWidth="1"/>
    <col min="12796" max="12796" width="9.7109375" style="71" customWidth="1"/>
    <col min="12797" max="12797" width="48.28515625" style="71" customWidth="1"/>
    <col min="12798" max="12798" width="5.85546875" style="71" customWidth="1"/>
    <col min="12799" max="12799" width="7.85546875" style="71" customWidth="1"/>
    <col min="12800" max="12800" width="9.140625" style="71"/>
    <col min="12801" max="12801" width="11" style="71" customWidth="1"/>
    <col min="12802" max="12802" width="8.85546875" style="71" customWidth="1"/>
    <col min="12803" max="13050" width="9.140625" style="71"/>
    <col min="13051" max="13051" width="7.42578125" style="71" customWidth="1"/>
    <col min="13052" max="13052" width="9.7109375" style="71" customWidth="1"/>
    <col min="13053" max="13053" width="48.28515625" style="71" customWidth="1"/>
    <col min="13054" max="13054" width="5.85546875" style="71" customWidth="1"/>
    <col min="13055" max="13055" width="7.85546875" style="71" customWidth="1"/>
    <col min="13056" max="13056" width="9.140625" style="71"/>
    <col min="13057" max="13057" width="11" style="71" customWidth="1"/>
    <col min="13058" max="13058" width="8.85546875" style="71" customWidth="1"/>
    <col min="13059" max="13306" width="9.140625" style="71"/>
    <col min="13307" max="13307" width="7.42578125" style="71" customWidth="1"/>
    <col min="13308" max="13308" width="9.7109375" style="71" customWidth="1"/>
    <col min="13309" max="13309" width="48.28515625" style="71" customWidth="1"/>
    <col min="13310" max="13310" width="5.85546875" style="71" customWidth="1"/>
    <col min="13311" max="13311" width="7.85546875" style="71" customWidth="1"/>
    <col min="13312" max="13312" width="9.140625" style="71"/>
    <col min="13313" max="13313" width="11" style="71" customWidth="1"/>
    <col min="13314" max="13314" width="8.85546875" style="71" customWidth="1"/>
    <col min="13315" max="13562" width="9.140625" style="71"/>
    <col min="13563" max="13563" width="7.42578125" style="71" customWidth="1"/>
    <col min="13564" max="13564" width="9.7109375" style="71" customWidth="1"/>
    <col min="13565" max="13565" width="48.28515625" style="71" customWidth="1"/>
    <col min="13566" max="13566" width="5.85546875" style="71" customWidth="1"/>
    <col min="13567" max="13567" width="7.85546875" style="71" customWidth="1"/>
    <col min="13568" max="13568" width="9.140625" style="71"/>
    <col min="13569" max="13569" width="11" style="71" customWidth="1"/>
    <col min="13570" max="13570" width="8.85546875" style="71" customWidth="1"/>
    <col min="13571" max="13818" width="9.140625" style="71"/>
    <col min="13819" max="13819" width="7.42578125" style="71" customWidth="1"/>
    <col min="13820" max="13820" width="9.7109375" style="71" customWidth="1"/>
    <col min="13821" max="13821" width="48.28515625" style="71" customWidth="1"/>
    <col min="13822" max="13822" width="5.85546875" style="71" customWidth="1"/>
    <col min="13823" max="13823" width="7.85546875" style="71" customWidth="1"/>
    <col min="13824" max="13824" width="9.140625" style="71"/>
    <col min="13825" max="13825" width="11" style="71" customWidth="1"/>
    <col min="13826" max="13826" width="8.85546875" style="71" customWidth="1"/>
    <col min="13827" max="14074" width="9.140625" style="71"/>
    <col min="14075" max="14075" width="7.42578125" style="71" customWidth="1"/>
    <col min="14076" max="14076" width="9.7109375" style="71" customWidth="1"/>
    <col min="14077" max="14077" width="48.28515625" style="71" customWidth="1"/>
    <col min="14078" max="14078" width="5.85546875" style="71" customWidth="1"/>
    <col min="14079" max="14079" width="7.85546875" style="71" customWidth="1"/>
    <col min="14080" max="14080" width="9.140625" style="71"/>
    <col min="14081" max="14081" width="11" style="71" customWidth="1"/>
    <col min="14082" max="14082" width="8.85546875" style="71" customWidth="1"/>
    <col min="14083" max="14330" width="9.140625" style="71"/>
    <col min="14331" max="14331" width="7.42578125" style="71" customWidth="1"/>
    <col min="14332" max="14332" width="9.7109375" style="71" customWidth="1"/>
    <col min="14333" max="14333" width="48.28515625" style="71" customWidth="1"/>
    <col min="14334" max="14334" width="5.85546875" style="71" customWidth="1"/>
    <col min="14335" max="14335" width="7.85546875" style="71" customWidth="1"/>
    <col min="14336" max="14336" width="9.140625" style="71"/>
    <col min="14337" max="14337" width="11" style="71" customWidth="1"/>
    <col min="14338" max="14338" width="8.85546875" style="71" customWidth="1"/>
    <col min="14339" max="14586" width="9.140625" style="71"/>
    <col min="14587" max="14587" width="7.42578125" style="71" customWidth="1"/>
    <col min="14588" max="14588" width="9.7109375" style="71" customWidth="1"/>
    <col min="14589" max="14589" width="48.28515625" style="71" customWidth="1"/>
    <col min="14590" max="14590" width="5.85546875" style="71" customWidth="1"/>
    <col min="14591" max="14591" width="7.85546875" style="71" customWidth="1"/>
    <col min="14592" max="14592" width="9.140625" style="71"/>
    <col min="14593" max="14593" width="11" style="71" customWidth="1"/>
    <col min="14594" max="14594" width="8.85546875" style="71" customWidth="1"/>
    <col min="14595" max="14842" width="9.140625" style="71"/>
    <col min="14843" max="14843" width="7.42578125" style="71" customWidth="1"/>
    <col min="14844" max="14844" width="9.7109375" style="71" customWidth="1"/>
    <col min="14845" max="14845" width="48.28515625" style="71" customWidth="1"/>
    <col min="14846" max="14846" width="5.85546875" style="71" customWidth="1"/>
    <col min="14847" max="14847" width="7.85546875" style="71" customWidth="1"/>
    <col min="14848" max="14848" width="9.140625" style="71"/>
    <col min="14849" max="14849" width="11" style="71" customWidth="1"/>
    <col min="14850" max="14850" width="8.85546875" style="71" customWidth="1"/>
    <col min="14851" max="15098" width="9.140625" style="71"/>
    <col min="15099" max="15099" width="7.42578125" style="71" customWidth="1"/>
    <col min="15100" max="15100" width="9.7109375" style="71" customWidth="1"/>
    <col min="15101" max="15101" width="48.28515625" style="71" customWidth="1"/>
    <col min="15102" max="15102" width="5.85546875" style="71" customWidth="1"/>
    <col min="15103" max="15103" width="7.85546875" style="71" customWidth="1"/>
    <col min="15104" max="15104" width="9.140625" style="71"/>
    <col min="15105" max="15105" width="11" style="71" customWidth="1"/>
    <col min="15106" max="15106" width="8.85546875" style="71" customWidth="1"/>
    <col min="15107" max="15354" width="9.140625" style="71"/>
    <col min="15355" max="15355" width="7.42578125" style="71" customWidth="1"/>
    <col min="15356" max="15356" width="9.7109375" style="71" customWidth="1"/>
    <col min="15357" max="15357" width="48.28515625" style="71" customWidth="1"/>
    <col min="15358" max="15358" width="5.85546875" style="71" customWidth="1"/>
    <col min="15359" max="15359" width="7.85546875" style="71" customWidth="1"/>
    <col min="15360" max="15360" width="9.140625" style="71"/>
    <col min="15361" max="15361" width="11" style="71" customWidth="1"/>
    <col min="15362" max="15362" width="8.85546875" style="71" customWidth="1"/>
    <col min="15363" max="15610" width="9.140625" style="71"/>
    <col min="15611" max="15611" width="7.42578125" style="71" customWidth="1"/>
    <col min="15612" max="15612" width="9.7109375" style="71" customWidth="1"/>
    <col min="15613" max="15613" width="48.28515625" style="71" customWidth="1"/>
    <col min="15614" max="15614" width="5.85546875" style="71" customWidth="1"/>
    <col min="15615" max="15615" width="7.85546875" style="71" customWidth="1"/>
    <col min="15616" max="15616" width="9.140625" style="71"/>
    <col min="15617" max="15617" width="11" style="71" customWidth="1"/>
    <col min="15618" max="15618" width="8.85546875" style="71" customWidth="1"/>
    <col min="15619" max="15866" width="9.140625" style="71"/>
    <col min="15867" max="15867" width="7.42578125" style="71" customWidth="1"/>
    <col min="15868" max="15868" width="9.7109375" style="71" customWidth="1"/>
    <col min="15869" max="15869" width="48.28515625" style="71" customWidth="1"/>
    <col min="15870" max="15870" width="5.85546875" style="71" customWidth="1"/>
    <col min="15871" max="15871" width="7.85546875" style="71" customWidth="1"/>
    <col min="15872" max="15872" width="9.140625" style="71"/>
    <col min="15873" max="15873" width="11" style="71" customWidth="1"/>
    <col min="15874" max="15874" width="8.85546875" style="71" customWidth="1"/>
    <col min="15875" max="16122" width="9.140625" style="71"/>
    <col min="16123" max="16123" width="7.42578125" style="71" customWidth="1"/>
    <col min="16124" max="16124" width="9.7109375" style="71" customWidth="1"/>
    <col min="16125" max="16125" width="48.28515625" style="71" customWidth="1"/>
    <col min="16126" max="16126" width="5.85546875" style="71" customWidth="1"/>
    <col min="16127" max="16127" width="7.85546875" style="71" customWidth="1"/>
    <col min="16128" max="16128" width="9.140625" style="71"/>
    <col min="16129" max="16129" width="11" style="71" customWidth="1"/>
    <col min="16130" max="16130" width="8.85546875" style="71" customWidth="1"/>
    <col min="16131" max="16384" width="9.140625" style="71"/>
  </cols>
  <sheetData>
    <row r="1" spans="1:11" s="68" customFormat="1" ht="20.100000000000001" customHeight="1" x14ac:dyDescent="0.25">
      <c r="A1" s="193"/>
      <c r="B1" s="278" t="s">
        <v>488</v>
      </c>
      <c r="C1" s="264"/>
      <c r="D1" s="265"/>
      <c r="E1" s="266"/>
      <c r="F1" s="69"/>
      <c r="G1" s="70"/>
    </row>
    <row r="2" spans="1:11" s="68" customFormat="1" ht="20.100000000000001" customHeight="1" x14ac:dyDescent="0.25">
      <c r="A2" s="193"/>
      <c r="B2" s="278" t="s">
        <v>254</v>
      </c>
      <c r="C2" s="267"/>
      <c r="D2" s="264"/>
      <c r="E2" s="266"/>
      <c r="F2" s="403" t="s">
        <v>492</v>
      </c>
      <c r="G2" s="403"/>
    </row>
    <row r="3" spans="1:11" s="68" customFormat="1" ht="20.100000000000001" customHeight="1" thickBot="1" x14ac:dyDescent="0.3">
      <c r="A3" s="193"/>
      <c r="B3" s="278"/>
      <c r="C3" s="268"/>
      <c r="D3" s="269"/>
      <c r="E3" s="270"/>
      <c r="F3" s="404"/>
      <c r="G3" s="404"/>
    </row>
    <row r="4" spans="1:11" ht="27.75" customHeight="1" thickBot="1" x14ac:dyDescent="0.25">
      <c r="B4" s="177" t="s">
        <v>55</v>
      </c>
      <c r="C4" s="45" t="s">
        <v>3</v>
      </c>
      <c r="D4" s="45" t="s">
        <v>10</v>
      </c>
      <c r="E4" s="44" t="s">
        <v>9</v>
      </c>
      <c r="F4" s="43" t="s">
        <v>8</v>
      </c>
      <c r="G4" s="42" t="s">
        <v>2</v>
      </c>
      <c r="H4" s="72"/>
      <c r="I4" s="72"/>
      <c r="J4" s="72"/>
      <c r="K4" s="72"/>
    </row>
    <row r="5" spans="1:11" ht="15.75" customHeight="1" x14ac:dyDescent="0.2">
      <c r="B5" s="178"/>
      <c r="C5" s="73" t="s">
        <v>57</v>
      </c>
      <c r="D5" s="74"/>
      <c r="E5" s="74"/>
      <c r="F5" s="75"/>
      <c r="G5" s="76"/>
    </row>
    <row r="6" spans="1:11" x14ac:dyDescent="0.2">
      <c r="B6" s="179"/>
      <c r="C6" s="77" t="s">
        <v>58</v>
      </c>
      <c r="D6" s="78"/>
      <c r="E6" s="78"/>
      <c r="F6" s="79"/>
      <c r="G6" s="80"/>
    </row>
    <row r="7" spans="1:11" x14ac:dyDescent="0.2">
      <c r="B7" s="81"/>
      <c r="C7" s="82" t="s">
        <v>59</v>
      </c>
      <c r="D7" s="83"/>
      <c r="E7" s="83"/>
      <c r="F7" s="79"/>
      <c r="G7" s="80"/>
    </row>
    <row r="8" spans="1:11" ht="25.5" x14ac:dyDescent="0.2">
      <c r="A8" s="62"/>
      <c r="B8" s="192">
        <v>3.0009999999999999</v>
      </c>
      <c r="C8" s="84" t="s">
        <v>60</v>
      </c>
      <c r="D8" s="83" t="s">
        <v>61</v>
      </c>
      <c r="E8" s="64">
        <v>250</v>
      </c>
      <c r="F8" s="79"/>
      <c r="G8" s="80">
        <f>F8*E8</f>
        <v>0</v>
      </c>
    </row>
    <row r="9" spans="1:11" ht="16.5" customHeight="1" x14ac:dyDescent="0.2">
      <c r="A9" s="62"/>
      <c r="B9" s="192" t="s">
        <v>12</v>
      </c>
      <c r="C9" s="82" t="s">
        <v>62</v>
      </c>
      <c r="D9" s="83"/>
      <c r="E9" s="86"/>
      <c r="F9" s="79"/>
      <c r="G9" s="80"/>
    </row>
    <row r="10" spans="1:11" s="92" customFormat="1" ht="16.5" x14ac:dyDescent="0.25">
      <c r="A10" s="62"/>
      <c r="B10" s="192">
        <v>3.0019999999999998</v>
      </c>
      <c r="C10" s="87" t="s">
        <v>63</v>
      </c>
      <c r="D10" s="88" t="s">
        <v>61</v>
      </c>
      <c r="E10" s="89">
        <v>150</v>
      </c>
      <c r="F10" s="90"/>
      <c r="G10" s="80">
        <f t="shared" ref="G10:G36" si="0">F10*E10</f>
        <v>0</v>
      </c>
      <c r="H10" s="91"/>
    </row>
    <row r="11" spans="1:11" ht="25.5" x14ac:dyDescent="0.2">
      <c r="A11" s="62"/>
      <c r="B11" s="192" t="s">
        <v>12</v>
      </c>
      <c r="C11" s="93" t="s">
        <v>64</v>
      </c>
      <c r="D11" s="83"/>
      <c r="E11" s="94"/>
      <c r="F11" s="79"/>
      <c r="G11" s="80"/>
    </row>
    <row r="12" spans="1:11" ht="25.5" x14ac:dyDescent="0.2">
      <c r="A12" s="62"/>
      <c r="B12" s="192">
        <v>3.0030000000000001</v>
      </c>
      <c r="C12" s="252" t="s">
        <v>65</v>
      </c>
      <c r="D12" s="83" t="s">
        <v>66</v>
      </c>
      <c r="E12" s="95">
        <v>50.46</v>
      </c>
      <c r="F12" s="79"/>
      <c r="G12" s="80">
        <f t="shared" si="0"/>
        <v>0</v>
      </c>
    </row>
    <row r="13" spans="1:11" ht="29.25" customHeight="1" x14ac:dyDescent="0.2">
      <c r="A13" s="62"/>
      <c r="B13" s="192">
        <v>3.004</v>
      </c>
      <c r="C13" s="252" t="s">
        <v>288</v>
      </c>
      <c r="D13" s="83" t="s">
        <v>66</v>
      </c>
      <c r="E13" s="95">
        <v>5</v>
      </c>
      <c r="F13" s="79"/>
      <c r="G13" s="80">
        <f t="shared" si="0"/>
        <v>0</v>
      </c>
    </row>
    <row r="14" spans="1:11" x14ac:dyDescent="0.2">
      <c r="A14" s="62"/>
      <c r="B14" s="192" t="s">
        <v>12</v>
      </c>
      <c r="C14" s="82" t="s">
        <v>67</v>
      </c>
      <c r="D14" s="83"/>
      <c r="E14" s="96"/>
      <c r="F14" s="79"/>
      <c r="G14" s="80"/>
    </row>
    <row r="15" spans="1:11" ht="25.5" x14ac:dyDescent="0.2">
      <c r="A15" s="62"/>
      <c r="B15" s="192">
        <v>3.0049999999999999</v>
      </c>
      <c r="C15" s="84" t="s">
        <v>68</v>
      </c>
      <c r="D15" s="83" t="s">
        <v>66</v>
      </c>
      <c r="E15" s="95">
        <v>40</v>
      </c>
      <c r="F15" s="79"/>
      <c r="G15" s="80">
        <f t="shared" si="0"/>
        <v>0</v>
      </c>
    </row>
    <row r="16" spans="1:11" ht="15.75" x14ac:dyDescent="0.2">
      <c r="A16" s="62"/>
      <c r="B16" s="192">
        <v>3.0059999999999998</v>
      </c>
      <c r="C16" s="84" t="s">
        <v>69</v>
      </c>
      <c r="D16" s="83" t="s">
        <v>66</v>
      </c>
      <c r="E16" s="95">
        <v>5</v>
      </c>
      <c r="F16" s="79"/>
      <c r="G16" s="80">
        <f t="shared" si="0"/>
        <v>0</v>
      </c>
    </row>
    <row r="17" spans="1:12" x14ac:dyDescent="0.2">
      <c r="A17" s="62"/>
      <c r="B17" s="192" t="s">
        <v>12</v>
      </c>
      <c r="C17" s="78" t="s">
        <v>70</v>
      </c>
      <c r="D17" s="83"/>
      <c r="E17" s="96"/>
      <c r="F17" s="79"/>
      <c r="G17" s="80"/>
    </row>
    <row r="18" spans="1:12" ht="38.25" x14ac:dyDescent="0.2">
      <c r="A18" s="62"/>
      <c r="B18" s="192">
        <v>3.0070000000000001</v>
      </c>
      <c r="C18" s="84" t="s">
        <v>71</v>
      </c>
      <c r="D18" s="83" t="s">
        <v>66</v>
      </c>
      <c r="E18" s="95">
        <v>10.46</v>
      </c>
      <c r="F18" s="79"/>
      <c r="G18" s="80">
        <f t="shared" si="0"/>
        <v>0</v>
      </c>
    </row>
    <row r="19" spans="1:12" ht="38.25" x14ac:dyDescent="0.2">
      <c r="A19" s="62"/>
      <c r="B19" s="192">
        <v>3.008</v>
      </c>
      <c r="C19" s="84" t="s">
        <v>72</v>
      </c>
      <c r="D19" s="83" t="s">
        <v>66</v>
      </c>
      <c r="E19" s="95">
        <v>12</v>
      </c>
      <c r="F19" s="79"/>
      <c r="G19" s="80">
        <f t="shared" si="0"/>
        <v>0</v>
      </c>
    </row>
    <row r="20" spans="1:12" ht="38.25" x14ac:dyDescent="0.2">
      <c r="A20" s="62"/>
      <c r="B20" s="192">
        <v>3.0089999999999999</v>
      </c>
      <c r="C20" s="84" t="s">
        <v>73</v>
      </c>
      <c r="D20" s="83" t="s">
        <v>66</v>
      </c>
      <c r="E20" s="95">
        <v>20</v>
      </c>
      <c r="F20" s="79"/>
      <c r="G20" s="80">
        <f t="shared" si="0"/>
        <v>0</v>
      </c>
    </row>
    <row r="21" spans="1:12" x14ac:dyDescent="0.2">
      <c r="A21" s="62"/>
      <c r="B21" s="85"/>
      <c r="C21" s="97" t="s">
        <v>74</v>
      </c>
      <c r="D21" s="78"/>
      <c r="E21" s="96"/>
      <c r="F21" s="79"/>
      <c r="G21" s="80"/>
    </row>
    <row r="22" spans="1:12" x14ac:dyDescent="0.2">
      <c r="A22" s="62"/>
      <c r="B22" s="85" t="s">
        <v>12</v>
      </c>
      <c r="C22" s="77" t="s">
        <v>75</v>
      </c>
      <c r="D22" s="78"/>
      <c r="E22" s="96"/>
      <c r="F22" s="79"/>
      <c r="G22" s="80"/>
    </row>
    <row r="23" spans="1:12" ht="25.5" x14ac:dyDescent="0.2">
      <c r="A23" s="62"/>
      <c r="B23" s="85" t="s">
        <v>12</v>
      </c>
      <c r="C23" s="82" t="s">
        <v>76</v>
      </c>
      <c r="D23" s="83"/>
      <c r="E23" s="96"/>
      <c r="F23" s="79"/>
      <c r="G23" s="80"/>
    </row>
    <row r="24" spans="1:12" x14ac:dyDescent="0.2">
      <c r="A24" s="62"/>
      <c r="B24" s="85" t="s">
        <v>12</v>
      </c>
      <c r="C24" s="77" t="s">
        <v>77</v>
      </c>
      <c r="D24" s="78"/>
      <c r="E24" s="96"/>
      <c r="F24" s="79"/>
      <c r="G24" s="80"/>
    </row>
    <row r="25" spans="1:12" x14ac:dyDescent="0.2">
      <c r="A25" s="62"/>
      <c r="B25" s="85" t="s">
        <v>12</v>
      </c>
      <c r="C25" s="82" t="s">
        <v>78</v>
      </c>
      <c r="D25" s="83"/>
      <c r="E25" s="96"/>
      <c r="F25" s="79"/>
      <c r="G25" s="80"/>
    </row>
    <row r="26" spans="1:12" ht="15.75" x14ac:dyDescent="0.2">
      <c r="A26" s="62"/>
      <c r="B26" s="192">
        <v>3.01</v>
      </c>
      <c r="C26" s="84" t="s">
        <v>269</v>
      </c>
      <c r="D26" s="83" t="s">
        <v>61</v>
      </c>
      <c r="E26" s="95">
        <v>50.46</v>
      </c>
      <c r="F26" s="79"/>
      <c r="G26" s="80">
        <f t="shared" si="0"/>
        <v>0</v>
      </c>
    </row>
    <row r="27" spans="1:12" ht="15.75" x14ac:dyDescent="0.2">
      <c r="A27" s="62"/>
      <c r="B27" s="192">
        <v>3.0110000000000001</v>
      </c>
      <c r="C27" s="84" t="s">
        <v>271</v>
      </c>
      <c r="D27" s="83" t="s">
        <v>66</v>
      </c>
      <c r="E27" s="95">
        <v>14</v>
      </c>
      <c r="F27" s="79"/>
      <c r="G27" s="80"/>
    </row>
    <row r="28" spans="1:12" x14ac:dyDescent="0.2">
      <c r="A28" s="62"/>
      <c r="B28" s="85" t="s">
        <v>12</v>
      </c>
      <c r="C28" s="82" t="s">
        <v>79</v>
      </c>
      <c r="D28" s="83"/>
      <c r="E28" s="96"/>
      <c r="F28" s="79"/>
      <c r="G28" s="80"/>
      <c r="I28" s="65">
        <f>14/0.1</f>
        <v>140</v>
      </c>
      <c r="J28" s="65"/>
      <c r="K28" s="146"/>
      <c r="L28" s="146"/>
    </row>
    <row r="29" spans="1:12" s="65" customFormat="1" ht="15.75" x14ac:dyDescent="0.2">
      <c r="A29" s="62"/>
      <c r="B29" s="85">
        <v>3.012</v>
      </c>
      <c r="C29" s="84" t="s">
        <v>80</v>
      </c>
      <c r="D29" s="83" t="s">
        <v>66</v>
      </c>
      <c r="E29" s="95">
        <v>18.89</v>
      </c>
      <c r="F29" s="79"/>
      <c r="G29" s="80">
        <f t="shared" si="0"/>
        <v>0</v>
      </c>
      <c r="K29" s="146"/>
      <c r="L29" s="146"/>
    </row>
    <row r="30" spans="1:12" s="65" customFormat="1" ht="15.75" x14ac:dyDescent="0.2">
      <c r="A30" s="62"/>
      <c r="B30" s="85">
        <v>3.0129999999999999</v>
      </c>
      <c r="C30" s="84" t="s">
        <v>81</v>
      </c>
      <c r="D30" s="83" t="s">
        <v>66</v>
      </c>
      <c r="E30" s="95">
        <v>0.56999999999999995</v>
      </c>
      <c r="F30" s="79"/>
      <c r="G30" s="80">
        <f t="shared" si="0"/>
        <v>0</v>
      </c>
      <c r="K30" s="146"/>
      <c r="L30" s="146"/>
    </row>
    <row r="31" spans="1:12" s="65" customFormat="1" ht="15.75" x14ac:dyDescent="0.2">
      <c r="A31" s="62"/>
      <c r="B31" s="85">
        <v>3.0139999999999998</v>
      </c>
      <c r="C31" s="84" t="s">
        <v>206</v>
      </c>
      <c r="D31" s="83" t="s">
        <v>66</v>
      </c>
      <c r="E31" s="95">
        <v>1.5</v>
      </c>
      <c r="F31" s="79"/>
      <c r="G31" s="80">
        <f t="shared" si="0"/>
        <v>0</v>
      </c>
      <c r="K31" s="146"/>
      <c r="L31" s="146"/>
    </row>
    <row r="32" spans="1:12" s="65" customFormat="1" ht="15.75" x14ac:dyDescent="0.2">
      <c r="A32" s="62"/>
      <c r="B32" s="85">
        <v>3.0150000000000001</v>
      </c>
      <c r="C32" s="84" t="s">
        <v>82</v>
      </c>
      <c r="D32" s="83" t="s">
        <v>66</v>
      </c>
      <c r="E32" s="95">
        <v>25</v>
      </c>
      <c r="F32" s="79"/>
      <c r="G32" s="80">
        <f t="shared" si="0"/>
        <v>0</v>
      </c>
      <c r="K32" s="146"/>
      <c r="L32" s="146"/>
    </row>
    <row r="33" spans="1:14" s="65" customFormat="1" ht="15.75" x14ac:dyDescent="0.2">
      <c r="A33" s="62"/>
      <c r="B33" s="85">
        <v>3.016</v>
      </c>
      <c r="C33" s="84" t="s">
        <v>207</v>
      </c>
      <c r="D33" s="83" t="s">
        <v>66</v>
      </c>
      <c r="E33" s="95">
        <v>7.1</v>
      </c>
      <c r="F33" s="79"/>
      <c r="G33" s="80">
        <f t="shared" si="0"/>
        <v>0</v>
      </c>
      <c r="K33" s="146"/>
      <c r="L33" s="146"/>
    </row>
    <row r="34" spans="1:14" s="65" customFormat="1" ht="15.75" x14ac:dyDescent="0.2">
      <c r="A34" s="62"/>
      <c r="B34" s="85">
        <v>3.0169999999999999</v>
      </c>
      <c r="C34" s="84" t="s">
        <v>209</v>
      </c>
      <c r="D34" s="83" t="s">
        <v>66</v>
      </c>
      <c r="E34" s="95">
        <v>1.5</v>
      </c>
      <c r="F34" s="79"/>
      <c r="G34" s="80">
        <f t="shared" si="0"/>
        <v>0</v>
      </c>
    </row>
    <row r="35" spans="1:14" s="65" customFormat="1" ht="15.75" x14ac:dyDescent="0.2">
      <c r="A35" s="62"/>
      <c r="B35" s="85">
        <v>3.0179999999999998</v>
      </c>
      <c r="C35" s="84" t="s">
        <v>208</v>
      </c>
      <c r="D35" s="83" t="s">
        <v>66</v>
      </c>
      <c r="E35" s="95">
        <v>4.7</v>
      </c>
      <c r="F35" s="79"/>
      <c r="G35" s="80">
        <f t="shared" si="0"/>
        <v>0</v>
      </c>
    </row>
    <row r="36" spans="1:14" ht="25.5" x14ac:dyDescent="0.2">
      <c r="A36" s="62"/>
      <c r="B36" s="85">
        <v>3.0190000000000001</v>
      </c>
      <c r="C36" s="84" t="s">
        <v>270</v>
      </c>
      <c r="D36" s="83" t="s">
        <v>11</v>
      </c>
      <c r="E36" s="107">
        <v>13.5</v>
      </c>
      <c r="F36" s="79"/>
      <c r="G36" s="80">
        <f t="shared" si="0"/>
        <v>0</v>
      </c>
    </row>
    <row r="37" spans="1:14" x14ac:dyDescent="0.2">
      <c r="A37" s="62"/>
      <c r="B37" s="85" t="s">
        <v>12</v>
      </c>
      <c r="C37" s="77" t="s">
        <v>83</v>
      </c>
      <c r="D37" s="78"/>
      <c r="E37" s="108"/>
      <c r="F37" s="79"/>
      <c r="G37" s="80"/>
    </row>
    <row r="38" spans="1:14" ht="25.5" x14ac:dyDescent="0.2">
      <c r="A38" s="62"/>
      <c r="B38" s="85" t="s">
        <v>12</v>
      </c>
      <c r="C38" s="109" t="s">
        <v>84</v>
      </c>
      <c r="D38" s="83"/>
      <c r="E38" s="110"/>
      <c r="F38" s="79"/>
      <c r="G38" s="80"/>
    </row>
    <row r="39" spans="1:14" x14ac:dyDescent="0.2">
      <c r="A39" s="62"/>
      <c r="B39" s="85" t="s">
        <v>12</v>
      </c>
      <c r="C39" s="82" t="s">
        <v>85</v>
      </c>
      <c r="D39" s="83"/>
      <c r="E39" s="111"/>
      <c r="F39" s="79"/>
      <c r="G39" s="80"/>
    </row>
    <row r="40" spans="1:14" s="65" customFormat="1" ht="15.75" x14ac:dyDescent="0.2">
      <c r="A40" s="62"/>
      <c r="B40" s="85">
        <v>3.02</v>
      </c>
      <c r="C40" s="84" t="s">
        <v>232</v>
      </c>
      <c r="D40" s="83" t="s">
        <v>61</v>
      </c>
      <c r="E40" s="95">
        <v>28.8</v>
      </c>
      <c r="F40" s="79"/>
      <c r="G40" s="80">
        <f t="shared" ref="G40:G60" si="1">F40*E40</f>
        <v>0</v>
      </c>
    </row>
    <row r="41" spans="1:14" s="65" customFormat="1" ht="15.75" x14ac:dyDescent="0.2">
      <c r="A41" s="62"/>
      <c r="B41" s="192">
        <v>3.0209999999999999</v>
      </c>
      <c r="C41" s="113" t="s">
        <v>289</v>
      </c>
      <c r="D41" s="83" t="s">
        <v>61</v>
      </c>
      <c r="E41" s="95">
        <v>9.4</v>
      </c>
      <c r="F41" s="79"/>
      <c r="G41" s="80">
        <f t="shared" si="1"/>
        <v>0</v>
      </c>
    </row>
    <row r="42" spans="1:14" x14ac:dyDescent="0.2">
      <c r="A42" s="62"/>
      <c r="B42" s="85" t="s">
        <v>12</v>
      </c>
      <c r="C42" s="82" t="s">
        <v>87</v>
      </c>
      <c r="D42" s="83"/>
      <c r="E42" s="111"/>
      <c r="F42" s="79"/>
      <c r="G42" s="80"/>
      <c r="M42" s="65"/>
      <c r="N42" s="65"/>
    </row>
    <row r="43" spans="1:14" x14ac:dyDescent="0.2">
      <c r="A43" s="62"/>
      <c r="B43" s="85" t="s">
        <v>12</v>
      </c>
      <c r="C43" s="82" t="s">
        <v>233</v>
      </c>
      <c r="D43" s="83"/>
      <c r="E43" s="111"/>
      <c r="F43" s="79"/>
      <c r="G43" s="80"/>
      <c r="M43" s="65"/>
      <c r="N43" s="65"/>
    </row>
    <row r="44" spans="1:14" ht="25.5" x14ac:dyDescent="0.2">
      <c r="A44" s="62"/>
      <c r="B44" s="192">
        <v>3.0219999999999998</v>
      </c>
      <c r="C44" s="84" t="s">
        <v>234</v>
      </c>
      <c r="D44" s="83" t="s">
        <v>61</v>
      </c>
      <c r="E44" s="95">
        <v>8.65</v>
      </c>
      <c r="F44" s="79"/>
      <c r="G44" s="80">
        <f t="shared" si="1"/>
        <v>0</v>
      </c>
    </row>
    <row r="45" spans="1:14" ht="25.5" x14ac:dyDescent="0.2">
      <c r="A45" s="62"/>
      <c r="B45" s="192">
        <v>3.0230000000000001</v>
      </c>
      <c r="C45" s="84" t="s">
        <v>210</v>
      </c>
      <c r="D45" s="83" t="s">
        <v>61</v>
      </c>
      <c r="E45" s="95">
        <v>16.3</v>
      </c>
      <c r="F45" s="79"/>
      <c r="G45" s="80">
        <f t="shared" ref="G45" si="2">F45*E45</f>
        <v>0</v>
      </c>
    </row>
    <row r="46" spans="1:14" s="65" customFormat="1" ht="13.5" customHeight="1" x14ac:dyDescent="0.2">
      <c r="A46" s="62"/>
      <c r="B46" s="192">
        <v>3.024</v>
      </c>
      <c r="C46" s="84" t="s">
        <v>211</v>
      </c>
      <c r="D46" s="83" t="s">
        <v>61</v>
      </c>
      <c r="E46" s="95">
        <v>169.24</v>
      </c>
      <c r="F46" s="79"/>
      <c r="G46" s="80">
        <f t="shared" si="1"/>
        <v>0</v>
      </c>
    </row>
    <row r="47" spans="1:14" s="65" customFormat="1" ht="13.5" customHeight="1" x14ac:dyDescent="0.2">
      <c r="A47" s="62"/>
      <c r="B47" s="192">
        <v>3.0249999999999999</v>
      </c>
      <c r="C47" s="84" t="s">
        <v>235</v>
      </c>
      <c r="D47" s="83" t="s">
        <v>11</v>
      </c>
      <c r="E47" s="107">
        <v>54.9</v>
      </c>
      <c r="F47" s="79"/>
      <c r="G47" s="80">
        <f t="shared" si="1"/>
        <v>0</v>
      </c>
    </row>
    <row r="48" spans="1:14" s="65" customFormat="1" ht="14.25" customHeight="1" x14ac:dyDescent="0.2">
      <c r="A48" s="62"/>
      <c r="B48" s="192">
        <v>3.0259999999999998</v>
      </c>
      <c r="C48" s="84" t="s">
        <v>212</v>
      </c>
      <c r="D48" s="83" t="s">
        <v>61</v>
      </c>
      <c r="E48" s="95">
        <v>78.5</v>
      </c>
      <c r="F48" s="79"/>
      <c r="G48" s="80">
        <f t="shared" si="1"/>
        <v>0</v>
      </c>
    </row>
    <row r="49" spans="1:13" s="65" customFormat="1" ht="14.25" customHeight="1" x14ac:dyDescent="0.2">
      <c r="A49" s="62"/>
      <c r="B49" s="192">
        <v>3.0270000000000001</v>
      </c>
      <c r="C49" s="113" t="s">
        <v>213</v>
      </c>
      <c r="D49" s="83" t="s">
        <v>61</v>
      </c>
      <c r="E49" s="95">
        <v>70.5</v>
      </c>
      <c r="F49" s="79"/>
      <c r="G49" s="80">
        <f t="shared" si="1"/>
        <v>0</v>
      </c>
    </row>
    <row r="50" spans="1:13" x14ac:dyDescent="0.2">
      <c r="A50" s="62"/>
      <c r="B50" s="85"/>
      <c r="C50" s="114" t="s">
        <v>88</v>
      </c>
      <c r="D50" s="78"/>
      <c r="E50" s="108"/>
      <c r="F50" s="79"/>
      <c r="G50" s="80"/>
    </row>
    <row r="51" spans="1:13" ht="29.25" customHeight="1" x14ac:dyDescent="0.2">
      <c r="A51" s="62"/>
      <c r="B51" s="85"/>
      <c r="C51" s="115" t="s">
        <v>89</v>
      </c>
      <c r="D51" s="78"/>
      <c r="E51" s="108"/>
      <c r="F51" s="79"/>
      <c r="G51" s="80"/>
    </row>
    <row r="52" spans="1:13" x14ac:dyDescent="0.2">
      <c r="A52" s="62"/>
      <c r="B52" s="85" t="s">
        <v>12</v>
      </c>
      <c r="C52" s="82" t="s">
        <v>90</v>
      </c>
      <c r="D52" s="83"/>
      <c r="E52" s="111"/>
      <c r="F52" s="79"/>
      <c r="G52" s="80"/>
    </row>
    <row r="53" spans="1:13" s="65" customFormat="1" ht="14.25" customHeight="1" x14ac:dyDescent="0.2">
      <c r="A53" s="62"/>
      <c r="B53" s="85">
        <v>3.028</v>
      </c>
      <c r="C53" s="84" t="s">
        <v>214</v>
      </c>
      <c r="D53" s="83" t="s">
        <v>285</v>
      </c>
      <c r="E53" s="295">
        <v>600</v>
      </c>
      <c r="F53" s="79"/>
      <c r="G53" s="80">
        <f t="shared" si="1"/>
        <v>0</v>
      </c>
    </row>
    <row r="54" spans="1:13" s="65" customFormat="1" x14ac:dyDescent="0.2">
      <c r="A54" s="62"/>
      <c r="B54" s="85"/>
      <c r="C54" s="82" t="s">
        <v>91</v>
      </c>
      <c r="D54" s="83"/>
      <c r="E54" s="111"/>
      <c r="F54" s="79"/>
      <c r="G54" s="80"/>
    </row>
    <row r="55" spans="1:13" s="65" customFormat="1" ht="14.25" customHeight="1" x14ac:dyDescent="0.2">
      <c r="A55" s="62"/>
      <c r="B55" s="85">
        <v>3.0289999999999999</v>
      </c>
      <c r="C55" s="84" t="s">
        <v>215</v>
      </c>
      <c r="D55" s="83" t="s">
        <v>49</v>
      </c>
      <c r="E55" s="112">
        <v>1.4</v>
      </c>
      <c r="F55" s="79"/>
      <c r="G55" s="80">
        <f t="shared" si="1"/>
        <v>0</v>
      </c>
    </row>
    <row r="56" spans="1:13" s="65" customFormat="1" ht="14.25" customHeight="1" x14ac:dyDescent="0.2">
      <c r="A56" s="62"/>
      <c r="B56" s="85">
        <v>3.03</v>
      </c>
      <c r="C56" s="84" t="s">
        <v>286</v>
      </c>
      <c r="D56" s="83" t="s">
        <v>49</v>
      </c>
      <c r="E56" s="112">
        <v>2.38</v>
      </c>
      <c r="F56" s="79"/>
      <c r="G56" s="80">
        <f t="shared" si="1"/>
        <v>0</v>
      </c>
    </row>
    <row r="57" spans="1:13" ht="14.25" customHeight="1" x14ac:dyDescent="0.2">
      <c r="A57" s="62"/>
      <c r="B57" s="85" t="s">
        <v>12</v>
      </c>
      <c r="C57" s="97" t="s">
        <v>92</v>
      </c>
      <c r="D57" s="78"/>
      <c r="E57" s="108"/>
      <c r="F57" s="79"/>
      <c r="G57" s="80"/>
      <c r="K57" s="65"/>
      <c r="L57" s="65"/>
      <c r="M57" s="65"/>
    </row>
    <row r="58" spans="1:13" ht="14.25" customHeight="1" x14ac:dyDescent="0.2">
      <c r="A58" s="62"/>
      <c r="B58" s="85" t="s">
        <v>12</v>
      </c>
      <c r="C58" s="77" t="s">
        <v>93</v>
      </c>
      <c r="D58" s="78"/>
      <c r="E58" s="108"/>
      <c r="F58" s="79"/>
      <c r="G58" s="80"/>
      <c r="K58" s="65"/>
      <c r="L58" s="65"/>
      <c r="M58" s="65"/>
    </row>
    <row r="59" spans="1:13" ht="14.25" customHeight="1" x14ac:dyDescent="0.2">
      <c r="A59" s="62"/>
      <c r="B59" s="85" t="s">
        <v>12</v>
      </c>
      <c r="C59" s="115" t="s">
        <v>94</v>
      </c>
      <c r="D59" s="83"/>
      <c r="E59" s="111"/>
      <c r="F59" s="79"/>
      <c r="G59" s="80"/>
      <c r="L59" s="65"/>
      <c r="M59" s="65"/>
    </row>
    <row r="60" spans="1:13" ht="25.5" customHeight="1" x14ac:dyDescent="0.2">
      <c r="A60" s="62"/>
      <c r="B60" s="192">
        <v>3.0310000000000001</v>
      </c>
      <c r="C60" s="84" t="s">
        <v>96</v>
      </c>
      <c r="D60" s="83" t="s">
        <v>61</v>
      </c>
      <c r="E60" s="117">
        <v>168.04</v>
      </c>
      <c r="F60" s="79"/>
      <c r="G60" s="80">
        <f t="shared" si="1"/>
        <v>0</v>
      </c>
      <c r="L60" s="65"/>
      <c r="M60" s="65"/>
    </row>
    <row r="61" spans="1:13" ht="15.75" customHeight="1" x14ac:dyDescent="0.2">
      <c r="A61" s="62"/>
      <c r="B61" s="85"/>
      <c r="C61" s="77" t="s">
        <v>97</v>
      </c>
      <c r="D61" s="83"/>
      <c r="E61" s="112"/>
      <c r="F61" s="79"/>
      <c r="G61" s="80"/>
      <c r="L61" s="65"/>
      <c r="M61" s="65"/>
    </row>
    <row r="62" spans="1:13" ht="12.75" customHeight="1" x14ac:dyDescent="0.2">
      <c r="A62" s="62"/>
      <c r="B62" s="85" t="s">
        <v>12</v>
      </c>
      <c r="C62" s="118" t="s">
        <v>98</v>
      </c>
      <c r="D62" s="83"/>
      <c r="E62" s="112"/>
      <c r="F62" s="79"/>
      <c r="G62" s="80"/>
      <c r="L62" s="65"/>
      <c r="M62" s="65"/>
    </row>
    <row r="63" spans="1:13" ht="51" x14ac:dyDescent="0.2">
      <c r="A63" s="62"/>
      <c r="B63" s="85" t="s">
        <v>12</v>
      </c>
      <c r="C63" s="118" t="s">
        <v>99</v>
      </c>
      <c r="D63" s="83"/>
      <c r="E63" s="112"/>
      <c r="F63" s="79"/>
      <c r="G63" s="80"/>
      <c r="L63" s="65"/>
      <c r="M63" s="65"/>
    </row>
    <row r="64" spans="1:13" ht="25.5" x14ac:dyDescent="0.2">
      <c r="A64" s="62"/>
      <c r="B64" s="85" t="s">
        <v>12</v>
      </c>
      <c r="C64" s="118" t="s">
        <v>100</v>
      </c>
      <c r="D64" s="83"/>
      <c r="E64" s="112"/>
      <c r="F64" s="79"/>
      <c r="G64" s="80"/>
      <c r="L64" s="65"/>
      <c r="M64" s="65"/>
    </row>
    <row r="65" spans="1:13" ht="12.75" customHeight="1" x14ac:dyDescent="0.2">
      <c r="A65" s="62"/>
      <c r="B65" s="85" t="s">
        <v>12</v>
      </c>
      <c r="C65" s="116" t="s">
        <v>95</v>
      </c>
      <c r="D65" s="83"/>
      <c r="E65" s="112"/>
      <c r="F65" s="79"/>
      <c r="G65" s="80"/>
      <c r="L65" s="65"/>
      <c r="M65" s="65"/>
    </row>
    <row r="66" spans="1:13" ht="38.25" x14ac:dyDescent="0.2">
      <c r="A66" s="62"/>
      <c r="B66" s="192">
        <v>3.032</v>
      </c>
      <c r="C66" s="119" t="s">
        <v>216</v>
      </c>
      <c r="D66" s="83" t="s">
        <v>7</v>
      </c>
      <c r="E66" s="120">
        <v>6</v>
      </c>
      <c r="F66" s="79"/>
      <c r="G66" s="80">
        <f t="shared" ref="G66:G68" si="3">F66*E66</f>
        <v>0</v>
      </c>
      <c r="L66" s="65"/>
      <c r="M66" s="65"/>
    </row>
    <row r="67" spans="1:13" ht="38.25" x14ac:dyDescent="0.2">
      <c r="A67" s="62"/>
      <c r="B67" s="192">
        <v>3.0329999999999999</v>
      </c>
      <c r="C67" s="119" t="s">
        <v>217</v>
      </c>
      <c r="D67" s="83" t="s">
        <v>7</v>
      </c>
      <c r="E67" s="120">
        <v>1</v>
      </c>
      <c r="F67" s="79"/>
      <c r="G67" s="80">
        <f t="shared" si="3"/>
        <v>0</v>
      </c>
      <c r="L67" s="65"/>
      <c r="M67" s="65"/>
    </row>
    <row r="68" spans="1:13" ht="42.75" customHeight="1" x14ac:dyDescent="0.2">
      <c r="A68" s="62"/>
      <c r="B68" s="85">
        <v>3.0339999999999998</v>
      </c>
      <c r="C68" s="119" t="s">
        <v>218</v>
      </c>
      <c r="D68" s="83" t="s">
        <v>7</v>
      </c>
      <c r="E68" s="120">
        <v>2</v>
      </c>
      <c r="F68" s="79"/>
      <c r="G68" s="80">
        <f t="shared" si="3"/>
        <v>0</v>
      </c>
      <c r="L68" s="65"/>
      <c r="M68" s="65"/>
    </row>
    <row r="69" spans="1:13" x14ac:dyDescent="0.2">
      <c r="A69" s="62"/>
      <c r="B69" s="85" t="s">
        <v>12</v>
      </c>
      <c r="C69" s="82" t="s">
        <v>102</v>
      </c>
      <c r="D69" s="123"/>
      <c r="E69" s="128"/>
      <c r="F69" s="79"/>
      <c r="G69" s="80"/>
    </row>
    <row r="70" spans="1:13" ht="11.25" customHeight="1" x14ac:dyDescent="0.2">
      <c r="A70" s="62"/>
      <c r="B70" s="85" t="s">
        <v>12</v>
      </c>
      <c r="C70" s="82" t="s">
        <v>103</v>
      </c>
      <c r="D70" s="123"/>
      <c r="E70" s="128"/>
      <c r="F70" s="79"/>
      <c r="G70" s="80"/>
    </row>
    <row r="71" spans="1:13" ht="38.25" x14ac:dyDescent="0.2">
      <c r="A71" s="62"/>
      <c r="B71" s="85" t="s">
        <v>12</v>
      </c>
      <c r="C71" s="82" t="s">
        <v>104</v>
      </c>
      <c r="D71" s="123"/>
      <c r="E71" s="128"/>
      <c r="F71" s="79"/>
      <c r="G71" s="80"/>
    </row>
    <row r="72" spans="1:13" ht="76.5" x14ac:dyDescent="0.2">
      <c r="A72" s="62"/>
      <c r="B72" s="85" t="s">
        <v>12</v>
      </c>
      <c r="C72" s="82" t="s">
        <v>105</v>
      </c>
      <c r="D72" s="123"/>
      <c r="E72" s="128"/>
      <c r="F72" s="79"/>
      <c r="G72" s="80"/>
    </row>
    <row r="73" spans="1:13" ht="63.75" customHeight="1" x14ac:dyDescent="0.2">
      <c r="A73" s="62"/>
      <c r="B73" s="85">
        <v>3.0350000000000001</v>
      </c>
      <c r="C73" s="84" t="s">
        <v>221</v>
      </c>
      <c r="D73" s="123" t="s">
        <v>7</v>
      </c>
      <c r="E73" s="297" t="s">
        <v>0</v>
      </c>
      <c r="F73" s="79"/>
      <c r="G73" s="80">
        <f t="shared" ref="G73:G74" si="4">F73*E73</f>
        <v>0</v>
      </c>
    </row>
    <row r="74" spans="1:13" ht="25.5" x14ac:dyDescent="0.2">
      <c r="A74" s="62"/>
      <c r="B74" s="85">
        <v>3.036</v>
      </c>
      <c r="C74" s="84" t="s">
        <v>219</v>
      </c>
      <c r="D74" s="123" t="s">
        <v>7</v>
      </c>
      <c r="E74" s="298">
        <v>12</v>
      </c>
      <c r="F74" s="130"/>
      <c r="G74" s="80">
        <f t="shared" si="4"/>
        <v>0</v>
      </c>
      <c r="H74" s="131"/>
      <c r="I74" s="131"/>
    </row>
    <row r="75" spans="1:13" ht="25.5" x14ac:dyDescent="0.2">
      <c r="A75" s="62"/>
      <c r="B75" s="85">
        <v>3.0369999999999999</v>
      </c>
      <c r="C75" s="84" t="s">
        <v>220</v>
      </c>
      <c r="D75" s="123" t="s">
        <v>7</v>
      </c>
      <c r="E75" s="297">
        <v>8</v>
      </c>
      <c r="F75" s="79"/>
      <c r="G75" s="80">
        <f t="shared" ref="G75:G89" si="5">F75*E75</f>
        <v>0</v>
      </c>
    </row>
    <row r="76" spans="1:13" x14ac:dyDescent="0.2">
      <c r="A76" s="62"/>
      <c r="B76" s="98" t="s">
        <v>12</v>
      </c>
      <c r="C76" s="132" t="s">
        <v>106</v>
      </c>
      <c r="D76" s="133"/>
      <c r="E76" s="134"/>
      <c r="F76" s="101"/>
      <c r="G76" s="102"/>
    </row>
    <row r="77" spans="1:13" x14ac:dyDescent="0.2">
      <c r="A77" s="62"/>
      <c r="B77" s="180" t="s">
        <v>12</v>
      </c>
      <c r="C77" s="135" t="s">
        <v>107</v>
      </c>
      <c r="D77" s="136"/>
      <c r="E77" s="137"/>
      <c r="F77" s="138"/>
      <c r="G77" s="139"/>
    </row>
    <row r="78" spans="1:13" x14ac:dyDescent="0.2">
      <c r="A78" s="62"/>
      <c r="B78" s="180" t="s">
        <v>12</v>
      </c>
      <c r="C78" s="140" t="s">
        <v>108</v>
      </c>
      <c r="D78" s="136"/>
      <c r="E78" s="137"/>
      <c r="F78" s="138"/>
      <c r="G78" s="139"/>
    </row>
    <row r="79" spans="1:13" x14ac:dyDescent="0.2">
      <c r="A79" s="62"/>
      <c r="B79" s="103" t="s">
        <v>12</v>
      </c>
      <c r="C79" s="141" t="s">
        <v>222</v>
      </c>
      <c r="D79" s="142"/>
      <c r="E79" s="143"/>
      <c r="F79" s="105"/>
      <c r="G79" s="106"/>
    </row>
    <row r="80" spans="1:13" s="122" customFormat="1" ht="31.5" customHeight="1" x14ac:dyDescent="0.25">
      <c r="A80" s="62"/>
      <c r="B80" s="129">
        <v>3.0379999999999998</v>
      </c>
      <c r="C80" s="84" t="s">
        <v>109</v>
      </c>
      <c r="D80" s="88" t="s">
        <v>61</v>
      </c>
      <c r="E80" s="89">
        <v>139.9</v>
      </c>
      <c r="F80" s="90"/>
      <c r="G80" s="80">
        <f t="shared" si="5"/>
        <v>0</v>
      </c>
      <c r="H80" s="121"/>
    </row>
    <row r="81" spans="1:8" s="122" customFormat="1" ht="27.75" customHeight="1" x14ac:dyDescent="0.25">
      <c r="A81" s="62"/>
      <c r="B81" s="129">
        <v>3.0390000000000001</v>
      </c>
      <c r="C81" s="84" t="s">
        <v>110</v>
      </c>
      <c r="D81" s="88" t="s">
        <v>11</v>
      </c>
      <c r="E81" s="89">
        <v>66</v>
      </c>
      <c r="F81" s="90"/>
      <c r="G81" s="80">
        <f t="shared" si="5"/>
        <v>0</v>
      </c>
      <c r="H81" s="121"/>
    </row>
    <row r="82" spans="1:8" s="122" customFormat="1" ht="12.75" customHeight="1" x14ac:dyDescent="0.25">
      <c r="A82" s="62"/>
      <c r="B82" s="129" t="s">
        <v>12</v>
      </c>
      <c r="C82" s="82" t="s">
        <v>111</v>
      </c>
      <c r="D82" s="123"/>
      <c r="E82" s="124"/>
      <c r="F82" s="90"/>
      <c r="G82" s="80"/>
      <c r="H82" s="121"/>
    </row>
    <row r="83" spans="1:8" s="122" customFormat="1" ht="26.25" x14ac:dyDescent="0.25">
      <c r="A83" s="62"/>
      <c r="B83" s="129">
        <v>3.04</v>
      </c>
      <c r="C83" s="84" t="s">
        <v>112</v>
      </c>
      <c r="D83" s="88" t="s">
        <v>61</v>
      </c>
      <c r="E83" s="89">
        <v>169.23</v>
      </c>
      <c r="F83" s="90"/>
      <c r="G83" s="80">
        <f t="shared" si="5"/>
        <v>0</v>
      </c>
      <c r="H83" s="121"/>
    </row>
    <row r="84" spans="1:8" x14ac:dyDescent="0.2">
      <c r="A84" s="62"/>
      <c r="B84" s="85" t="s">
        <v>12</v>
      </c>
      <c r="C84" s="115" t="s">
        <v>113</v>
      </c>
      <c r="D84" s="123"/>
      <c r="E84" s="128"/>
      <c r="F84" s="79"/>
      <c r="G84" s="80"/>
    </row>
    <row r="85" spans="1:8" ht="27" customHeight="1" x14ac:dyDescent="0.2">
      <c r="A85" s="62"/>
      <c r="B85" s="85">
        <v>3.0409999999999999</v>
      </c>
      <c r="C85" s="84" t="s">
        <v>290</v>
      </c>
      <c r="D85" s="83" t="s">
        <v>101</v>
      </c>
      <c r="E85" s="107">
        <v>202.3</v>
      </c>
      <c r="F85" s="79"/>
      <c r="G85" s="80">
        <f t="shared" si="5"/>
        <v>0</v>
      </c>
    </row>
    <row r="86" spans="1:8" ht="25.5" x14ac:dyDescent="0.2">
      <c r="A86" s="62"/>
      <c r="B86" s="98">
        <v>3.0419999999999998</v>
      </c>
      <c r="C86" s="99" t="s">
        <v>291</v>
      </c>
      <c r="D86" s="100" t="s">
        <v>101</v>
      </c>
      <c r="E86" s="215">
        <v>133.75</v>
      </c>
      <c r="F86" s="101"/>
      <c r="G86" s="102">
        <f t="shared" si="5"/>
        <v>0</v>
      </c>
    </row>
    <row r="87" spans="1:8" ht="25.5" x14ac:dyDescent="0.2">
      <c r="A87" s="62"/>
      <c r="B87" s="85">
        <v>3.0430000000000001</v>
      </c>
      <c r="C87" s="99" t="s">
        <v>292</v>
      </c>
      <c r="D87" s="100" t="s">
        <v>101</v>
      </c>
      <c r="E87" s="296">
        <v>175.4</v>
      </c>
      <c r="F87" s="101"/>
      <c r="G87" s="102"/>
    </row>
    <row r="88" spans="1:8" s="127" customFormat="1" ht="25.5" x14ac:dyDescent="0.2">
      <c r="A88" s="62"/>
      <c r="B88" s="98">
        <v>3.044</v>
      </c>
      <c r="C88" s="84" t="s">
        <v>114</v>
      </c>
      <c r="D88" s="88" t="s">
        <v>11</v>
      </c>
      <c r="E88" s="89">
        <v>42.8</v>
      </c>
      <c r="F88" s="125"/>
      <c r="G88" s="80">
        <f t="shared" si="5"/>
        <v>0</v>
      </c>
      <c r="H88" s="126"/>
    </row>
    <row r="89" spans="1:8" s="127" customFormat="1" ht="25.5" x14ac:dyDescent="0.2">
      <c r="A89" s="62"/>
      <c r="B89" s="85">
        <v>3.0449999999999999</v>
      </c>
      <c r="C89" s="84" t="s">
        <v>115</v>
      </c>
      <c r="D89" s="88" t="s">
        <v>11</v>
      </c>
      <c r="E89" s="89">
        <v>42.8</v>
      </c>
      <c r="F89" s="125"/>
      <c r="G89" s="80">
        <f t="shared" si="5"/>
        <v>0</v>
      </c>
      <c r="H89" s="126"/>
    </row>
    <row r="90" spans="1:8" x14ac:dyDescent="0.2">
      <c r="A90" s="62"/>
      <c r="B90" s="98" t="s">
        <v>12</v>
      </c>
      <c r="C90" s="132" t="s">
        <v>116</v>
      </c>
      <c r="D90" s="133"/>
      <c r="E90" s="134"/>
      <c r="F90" s="101"/>
      <c r="G90" s="102"/>
    </row>
    <row r="91" spans="1:8" x14ac:dyDescent="0.2">
      <c r="A91" s="62"/>
      <c r="B91" s="180" t="s">
        <v>12</v>
      </c>
      <c r="C91" s="135" t="s">
        <v>117</v>
      </c>
      <c r="D91" s="136"/>
      <c r="E91" s="137"/>
      <c r="F91" s="138"/>
      <c r="G91" s="139"/>
    </row>
    <row r="92" spans="1:8" x14ac:dyDescent="0.2">
      <c r="A92" s="62"/>
      <c r="B92" s="103" t="s">
        <v>12</v>
      </c>
      <c r="C92" s="104" t="s">
        <v>86</v>
      </c>
      <c r="D92" s="144"/>
      <c r="E92" s="145"/>
      <c r="F92" s="105"/>
      <c r="G92" s="106"/>
    </row>
    <row r="93" spans="1:8" ht="25.5" x14ac:dyDescent="0.2">
      <c r="A93" s="62"/>
      <c r="B93" s="85">
        <v>3.0459999999999998</v>
      </c>
      <c r="C93" s="84" t="s">
        <v>293</v>
      </c>
      <c r="D93" s="83" t="s">
        <v>101</v>
      </c>
      <c r="E93" s="107">
        <v>202.3</v>
      </c>
      <c r="F93" s="79"/>
      <c r="G93" s="80">
        <f t="shared" ref="G93:G95" si="6">F93*E93</f>
        <v>0</v>
      </c>
    </row>
    <row r="94" spans="1:8" ht="27.75" customHeight="1" x14ac:dyDescent="0.2">
      <c r="A94" s="62"/>
      <c r="B94" s="192">
        <v>3.0470000000000002</v>
      </c>
      <c r="C94" s="84" t="s">
        <v>294</v>
      </c>
      <c r="D94" s="83" t="s">
        <v>101</v>
      </c>
      <c r="E94" s="107">
        <v>133.75</v>
      </c>
      <c r="F94" s="79"/>
      <c r="G94" s="80">
        <f t="shared" si="6"/>
        <v>0</v>
      </c>
    </row>
    <row r="95" spans="1:8" ht="27.75" customHeight="1" x14ac:dyDescent="0.2">
      <c r="A95" s="62"/>
      <c r="B95" s="85">
        <v>3.048</v>
      </c>
      <c r="C95" s="84" t="s">
        <v>118</v>
      </c>
      <c r="D95" s="83" t="s">
        <v>101</v>
      </c>
      <c r="E95" s="107">
        <v>169.24</v>
      </c>
      <c r="F95" s="79"/>
      <c r="G95" s="80">
        <f t="shared" si="6"/>
        <v>0</v>
      </c>
    </row>
    <row r="96" spans="1:8" ht="27.75" customHeight="1" x14ac:dyDescent="0.2">
      <c r="A96" s="62"/>
      <c r="B96" s="192">
        <v>3.0489999999999999</v>
      </c>
      <c r="C96" s="84" t="s">
        <v>295</v>
      </c>
      <c r="D96" s="83" t="s">
        <v>101</v>
      </c>
      <c r="E96" s="107">
        <v>175.4</v>
      </c>
      <c r="F96" s="79"/>
      <c r="G96" s="80"/>
    </row>
    <row r="97" spans="1:7" x14ac:dyDescent="0.2">
      <c r="A97" s="62"/>
      <c r="B97" s="85">
        <v>3.05</v>
      </c>
      <c r="C97" s="135" t="s">
        <v>265</v>
      </c>
      <c r="D97" s="83"/>
      <c r="E97" s="107"/>
      <c r="F97" s="79"/>
      <c r="G97" s="80"/>
    </row>
    <row r="98" spans="1:7" ht="27.75" customHeight="1" x14ac:dyDescent="0.2">
      <c r="A98" s="62"/>
      <c r="B98" s="192">
        <v>3.0510000000000002</v>
      </c>
      <c r="C98" s="84" t="s">
        <v>266</v>
      </c>
      <c r="D98" s="83" t="s">
        <v>267</v>
      </c>
      <c r="E98" s="107">
        <v>2</v>
      </c>
      <c r="F98" s="79"/>
      <c r="G98" s="80"/>
    </row>
    <row r="99" spans="1:7" x14ac:dyDescent="0.2">
      <c r="A99" s="62"/>
      <c r="B99" s="85">
        <v>3.052</v>
      </c>
      <c r="C99" s="135" t="s">
        <v>268</v>
      </c>
      <c r="D99" s="83"/>
      <c r="E99" s="107"/>
      <c r="F99" s="79"/>
      <c r="G99" s="80"/>
    </row>
    <row r="100" spans="1:7" ht="27.75" customHeight="1" x14ac:dyDescent="0.2">
      <c r="A100" s="62"/>
      <c r="B100" s="192">
        <v>3.0529999999999999</v>
      </c>
      <c r="C100" s="84" t="s">
        <v>342</v>
      </c>
      <c r="D100" s="83" t="s">
        <v>7</v>
      </c>
      <c r="E100" s="107">
        <v>1</v>
      </c>
      <c r="F100" s="79"/>
      <c r="G100" s="80"/>
    </row>
    <row r="101" spans="1:7" ht="25.5" x14ac:dyDescent="0.2">
      <c r="A101" s="62"/>
      <c r="B101" s="85">
        <v>3.0539999999999998</v>
      </c>
      <c r="C101" s="84" t="s">
        <v>341</v>
      </c>
      <c r="D101" s="83" t="s">
        <v>7</v>
      </c>
      <c r="E101" s="107">
        <v>1</v>
      </c>
      <c r="F101" s="79"/>
      <c r="G101" s="80"/>
    </row>
    <row r="102" spans="1:7" ht="25.5" x14ac:dyDescent="0.2">
      <c r="A102" s="62"/>
      <c r="B102" s="192">
        <v>3.0550000000000002</v>
      </c>
      <c r="C102" s="84" t="s">
        <v>296</v>
      </c>
      <c r="D102" s="83" t="s">
        <v>101</v>
      </c>
      <c r="E102" s="107">
        <v>253</v>
      </c>
      <c r="F102" s="79"/>
      <c r="G102" s="80"/>
    </row>
    <row r="103" spans="1:7" ht="25.5" x14ac:dyDescent="0.2">
      <c r="A103" s="62"/>
      <c r="B103" s="85">
        <v>3.056</v>
      </c>
      <c r="C103" s="84" t="s">
        <v>297</v>
      </c>
      <c r="D103" s="83" t="s">
        <v>298</v>
      </c>
      <c r="E103" s="107">
        <v>1</v>
      </c>
      <c r="F103" s="79"/>
      <c r="G103" s="80"/>
    </row>
    <row r="104" spans="1:7" ht="13.5" thickBot="1" x14ac:dyDescent="0.25">
      <c r="A104" s="62"/>
      <c r="B104" s="192"/>
      <c r="C104" s="84"/>
      <c r="D104" s="83"/>
      <c r="E104" s="107"/>
      <c r="F104" s="79"/>
      <c r="G104" s="80"/>
    </row>
    <row r="105" spans="1:7" ht="22.5" customHeight="1" thickBot="1" x14ac:dyDescent="0.25">
      <c r="A105" s="62"/>
      <c r="B105" s="251"/>
      <c r="C105" s="247" t="s">
        <v>6</v>
      </c>
      <c r="D105" s="248"/>
      <c r="E105" s="248"/>
      <c r="F105" s="249"/>
      <c r="G105" s="250"/>
    </row>
    <row r="106" spans="1:7" x14ac:dyDescent="0.2">
      <c r="A106" s="62"/>
      <c r="B106" s="181"/>
      <c r="C106" s="65"/>
      <c r="D106" s="65"/>
      <c r="E106" s="65"/>
      <c r="F106" s="65"/>
      <c r="G106" s="146">
        <f>F105/240</f>
        <v>0</v>
      </c>
    </row>
    <row r="107" spans="1:7" x14ac:dyDescent="0.2">
      <c r="A107" s="62"/>
      <c r="B107" s="181"/>
      <c r="C107" s="65"/>
      <c r="D107" s="65"/>
      <c r="E107" s="65"/>
      <c r="F107" s="65"/>
      <c r="G107" s="146">
        <f>F105/2640</f>
        <v>0</v>
      </c>
    </row>
    <row r="108" spans="1:7" x14ac:dyDescent="0.2">
      <c r="A108" s="62"/>
      <c r="B108" s="181"/>
      <c r="C108" s="65"/>
      <c r="D108" s="65"/>
      <c r="E108" s="65"/>
      <c r="F108" s="65"/>
      <c r="G108" s="65"/>
    </row>
    <row r="109" spans="1:7" x14ac:dyDescent="0.2">
      <c r="A109" s="62"/>
      <c r="B109" s="181"/>
      <c r="C109" s="65"/>
      <c r="D109" s="65"/>
      <c r="E109" s="65"/>
      <c r="F109" s="65"/>
      <c r="G109" s="65"/>
    </row>
    <row r="110" spans="1:7" x14ac:dyDescent="0.2">
      <c r="A110" s="62"/>
      <c r="B110" s="181"/>
      <c r="C110" s="148"/>
      <c r="D110" s="65"/>
      <c r="E110" s="65"/>
      <c r="F110" s="65"/>
      <c r="G110" s="65"/>
    </row>
    <row r="111" spans="1:7" x14ac:dyDescent="0.2">
      <c r="A111" s="62"/>
      <c r="B111" s="181"/>
      <c r="C111" s="65"/>
      <c r="D111" s="65"/>
      <c r="E111" s="65"/>
      <c r="F111" s="65"/>
      <c r="G111" s="65"/>
    </row>
    <row r="112" spans="1:7" x14ac:dyDescent="0.2">
      <c r="A112" s="62"/>
      <c r="B112" s="181"/>
      <c r="C112" s="65"/>
      <c r="D112" s="65"/>
      <c r="E112" s="65"/>
      <c r="F112" s="65"/>
      <c r="G112" s="65"/>
    </row>
    <row r="113" spans="1:7" x14ac:dyDescent="0.2">
      <c r="A113" s="62"/>
      <c r="B113" s="181"/>
      <c r="C113" s="65"/>
      <c r="D113" s="65"/>
      <c r="E113" s="65"/>
      <c r="F113" s="65"/>
      <c r="G113" s="65"/>
    </row>
    <row r="114" spans="1:7" x14ac:dyDescent="0.2">
      <c r="A114" s="62"/>
      <c r="B114" s="181"/>
      <c r="C114" s="65"/>
      <c r="D114" s="65"/>
      <c r="E114" s="65"/>
      <c r="F114" s="65"/>
      <c r="G114" s="65"/>
    </row>
    <row r="115" spans="1:7" x14ac:dyDescent="0.2">
      <c r="A115" s="62"/>
      <c r="B115" s="181"/>
      <c r="C115" s="65"/>
      <c r="D115" s="65"/>
      <c r="E115" s="65"/>
      <c r="F115" s="65"/>
      <c r="G115" s="65"/>
    </row>
    <row r="116" spans="1:7" x14ac:dyDescent="0.2">
      <c r="A116" s="62"/>
      <c r="B116" s="181"/>
      <c r="C116" s="65"/>
      <c r="D116" s="65"/>
      <c r="E116" s="65"/>
      <c r="F116" s="65"/>
      <c r="G116" s="65"/>
    </row>
    <row r="117" spans="1:7" x14ac:dyDescent="0.2">
      <c r="A117" s="62"/>
      <c r="B117" s="181"/>
      <c r="C117" s="65"/>
      <c r="D117" s="65"/>
      <c r="E117" s="65"/>
      <c r="F117" s="65"/>
      <c r="G117" s="65"/>
    </row>
    <row r="118" spans="1:7" s="147" customFormat="1" x14ac:dyDescent="0.2">
      <c r="A118" s="62"/>
      <c r="B118" s="181"/>
      <c r="C118" s="65"/>
      <c r="D118" s="65"/>
      <c r="E118" s="65"/>
      <c r="F118" s="65"/>
      <c r="G118" s="65"/>
    </row>
    <row r="119" spans="1:7" s="147" customFormat="1" x14ac:dyDescent="0.2">
      <c r="A119" s="62"/>
      <c r="B119" s="181"/>
      <c r="C119" s="65"/>
      <c r="D119" s="65"/>
      <c r="E119" s="65"/>
      <c r="F119" s="65"/>
      <c r="G119" s="65"/>
    </row>
    <row r="120" spans="1:7" s="147" customFormat="1" x14ac:dyDescent="0.2">
      <c r="A120" s="62"/>
      <c r="B120" s="181"/>
      <c r="C120" s="65"/>
      <c r="D120" s="65"/>
      <c r="E120" s="65"/>
      <c r="F120" s="65"/>
      <c r="G120" s="65"/>
    </row>
    <row r="121" spans="1:7" s="147" customFormat="1" x14ac:dyDescent="0.2">
      <c r="A121" s="62"/>
      <c r="B121" s="181"/>
      <c r="C121" s="65"/>
      <c r="D121" s="65"/>
      <c r="E121" s="65"/>
      <c r="F121" s="65"/>
      <c r="G121" s="65"/>
    </row>
    <row r="122" spans="1:7" s="147" customFormat="1" x14ac:dyDescent="0.2">
      <c r="A122" s="62"/>
      <c r="B122" s="181"/>
      <c r="C122" s="65"/>
      <c r="D122" s="65"/>
      <c r="E122" s="65"/>
      <c r="F122" s="65"/>
      <c r="G122" s="65"/>
    </row>
    <row r="123" spans="1:7" s="147" customFormat="1" x14ac:dyDescent="0.2">
      <c r="A123" s="62"/>
      <c r="B123" s="181"/>
      <c r="C123" s="65"/>
      <c r="D123" s="65"/>
      <c r="E123" s="65"/>
      <c r="F123" s="65"/>
      <c r="G123" s="65"/>
    </row>
    <row r="124" spans="1:7" s="147" customFormat="1" x14ac:dyDescent="0.2">
      <c r="A124" s="62"/>
      <c r="B124" s="181"/>
      <c r="C124" s="65"/>
      <c r="D124" s="65"/>
      <c r="E124" s="65"/>
      <c r="F124" s="65"/>
      <c r="G124" s="65"/>
    </row>
    <row r="125" spans="1:7" s="147" customFormat="1" x14ac:dyDescent="0.2">
      <c r="A125" s="62"/>
      <c r="B125" s="181"/>
      <c r="C125" s="65"/>
      <c r="D125" s="65"/>
      <c r="E125" s="65"/>
      <c r="F125" s="65"/>
      <c r="G125" s="65"/>
    </row>
    <row r="126" spans="1:7" s="147" customFormat="1" x14ac:dyDescent="0.2">
      <c r="A126" s="62"/>
      <c r="B126" s="181"/>
      <c r="C126" s="65"/>
      <c r="D126" s="65"/>
      <c r="E126" s="65"/>
      <c r="F126" s="65"/>
      <c r="G126" s="65"/>
    </row>
    <row r="127" spans="1:7" s="147" customFormat="1" x14ac:dyDescent="0.2">
      <c r="A127" s="62"/>
      <c r="B127" s="181"/>
      <c r="C127" s="71"/>
      <c r="D127" s="71"/>
      <c r="E127" s="65"/>
      <c r="F127" s="65"/>
      <c r="G127" s="65"/>
    </row>
    <row r="128" spans="1:7" s="147" customFormat="1" x14ac:dyDescent="0.2">
      <c r="A128" s="195"/>
      <c r="B128" s="181"/>
      <c r="C128" s="71"/>
      <c r="D128" s="71"/>
      <c r="E128" s="65"/>
      <c r="F128" s="65"/>
      <c r="G128" s="65"/>
    </row>
    <row r="129" spans="1:7" s="147" customFormat="1" x14ac:dyDescent="0.2">
      <c r="A129" s="195"/>
      <c r="B129" s="181"/>
      <c r="C129" s="71"/>
      <c r="D129" s="71"/>
      <c r="E129" s="71"/>
      <c r="F129" s="71"/>
      <c r="G129" s="71"/>
    </row>
    <row r="130" spans="1:7" s="147" customFormat="1" x14ac:dyDescent="0.2">
      <c r="A130" s="195"/>
      <c r="B130" s="181"/>
      <c r="C130" s="71"/>
      <c r="D130" s="71"/>
      <c r="E130" s="71"/>
      <c r="F130" s="71"/>
      <c r="G130" s="71"/>
    </row>
    <row r="131" spans="1:7" s="147" customFormat="1" x14ac:dyDescent="0.2">
      <c r="A131" s="195"/>
      <c r="B131" s="181"/>
      <c r="C131" s="71"/>
      <c r="D131" s="71"/>
      <c r="E131" s="71"/>
      <c r="F131" s="71"/>
      <c r="G131" s="71"/>
    </row>
    <row r="132" spans="1:7" s="147" customFormat="1" x14ac:dyDescent="0.2">
      <c r="A132" s="195"/>
      <c r="B132" s="181"/>
      <c r="C132" s="71"/>
      <c r="D132" s="71"/>
      <c r="E132" s="71"/>
      <c r="F132" s="71"/>
      <c r="G132" s="71"/>
    </row>
    <row r="133" spans="1:7" s="147" customFormat="1" x14ac:dyDescent="0.2">
      <c r="A133" s="195"/>
      <c r="B133" s="181"/>
      <c r="C133" s="71"/>
      <c r="D133" s="71"/>
      <c r="E133" s="71"/>
      <c r="F133" s="71"/>
      <c r="G133" s="71"/>
    </row>
    <row r="134" spans="1:7" s="147" customFormat="1" x14ac:dyDescent="0.2">
      <c r="A134" s="195"/>
      <c r="B134" s="181"/>
      <c r="C134" s="71"/>
      <c r="D134" s="71"/>
      <c r="E134" s="71"/>
      <c r="F134" s="71"/>
      <c r="G134" s="71"/>
    </row>
    <row r="135" spans="1:7" s="147" customFormat="1" x14ac:dyDescent="0.2">
      <c r="A135" s="195"/>
      <c r="B135" s="181"/>
      <c r="C135" s="71"/>
      <c r="D135" s="71"/>
      <c r="E135" s="71"/>
      <c r="F135" s="71"/>
      <c r="G135" s="71"/>
    </row>
    <row r="136" spans="1:7" s="147" customFormat="1" x14ac:dyDescent="0.2">
      <c r="A136" s="195"/>
      <c r="B136" s="181"/>
      <c r="C136" s="71"/>
      <c r="D136" s="71"/>
      <c r="E136" s="71"/>
      <c r="F136" s="71"/>
      <c r="G136" s="71"/>
    </row>
    <row r="137" spans="1:7" s="147" customFormat="1" x14ac:dyDescent="0.2">
      <c r="A137" s="195"/>
      <c r="B137" s="181"/>
      <c r="C137" s="71"/>
      <c r="D137" s="71"/>
      <c r="E137" s="71"/>
      <c r="F137" s="71"/>
      <c r="G137" s="71"/>
    </row>
  </sheetData>
  <mergeCells count="1">
    <mergeCell ref="F2:G3"/>
  </mergeCells>
  <printOptions horizontalCentered="1"/>
  <pageMargins left="0.5" right="0.25" top="0.5" bottom="0.5" header="0.3" footer="0.3"/>
  <pageSetup paperSize="9" firstPageNumber="166" orientation="portrait" useFirstPageNumber="1" r:id="rId1"/>
  <headerFooter>
    <oddHeader xml:space="preserve">&amp;R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A1:I110"/>
  <sheetViews>
    <sheetView topLeftCell="B1" zoomScaleNormal="100" zoomScaleSheetLayoutView="100" workbookViewId="0">
      <selection activeCell="B1" sqref="B1:E3"/>
    </sheetView>
  </sheetViews>
  <sheetFormatPr defaultRowHeight="12.75" x14ac:dyDescent="0.2"/>
  <cols>
    <col min="1" max="1" width="0" style="152" hidden="1" customWidth="1"/>
    <col min="2" max="2" width="6" style="214" customWidth="1"/>
    <col min="3" max="3" width="48.5703125" style="263" customWidth="1"/>
    <col min="4" max="4" width="6.140625" style="159" customWidth="1"/>
    <col min="5" max="5" width="8.140625" style="175" customWidth="1"/>
    <col min="6" max="6" width="12.140625" style="176" customWidth="1"/>
    <col min="7" max="7" width="13.7109375" style="174" customWidth="1"/>
    <col min="8" max="253" width="9.140625" style="174"/>
    <col min="254" max="254" width="7.7109375" style="174" customWidth="1"/>
    <col min="255" max="255" width="11" style="174" customWidth="1"/>
    <col min="256" max="256" width="45.28515625" style="174" customWidth="1"/>
    <col min="257" max="257" width="8" style="174" customWidth="1"/>
    <col min="258" max="258" width="8.7109375" style="174" customWidth="1"/>
    <col min="259" max="259" width="11.5703125" style="174" customWidth="1"/>
    <col min="260" max="260" width="14" style="174" customWidth="1"/>
    <col min="261" max="509" width="9.140625" style="174"/>
    <col min="510" max="510" width="7.7109375" style="174" customWidth="1"/>
    <col min="511" max="511" width="11" style="174" customWidth="1"/>
    <col min="512" max="512" width="45.28515625" style="174" customWidth="1"/>
    <col min="513" max="513" width="8" style="174" customWidth="1"/>
    <col min="514" max="514" width="8.7109375" style="174" customWidth="1"/>
    <col min="515" max="515" width="11.5703125" style="174" customWidth="1"/>
    <col min="516" max="516" width="14" style="174" customWidth="1"/>
    <col min="517" max="765" width="9.140625" style="174"/>
    <col min="766" max="766" width="7.7109375" style="174" customWidth="1"/>
    <col min="767" max="767" width="11" style="174" customWidth="1"/>
    <col min="768" max="768" width="45.28515625" style="174" customWidth="1"/>
    <col min="769" max="769" width="8" style="174" customWidth="1"/>
    <col min="770" max="770" width="8.7109375" style="174" customWidth="1"/>
    <col min="771" max="771" width="11.5703125" style="174" customWidth="1"/>
    <col min="772" max="772" width="14" style="174" customWidth="1"/>
    <col min="773" max="1021" width="9.140625" style="174"/>
    <col min="1022" max="1022" width="7.7109375" style="174" customWidth="1"/>
    <col min="1023" max="1023" width="11" style="174" customWidth="1"/>
    <col min="1024" max="1024" width="45.28515625" style="174" customWidth="1"/>
    <col min="1025" max="1025" width="8" style="174" customWidth="1"/>
    <col min="1026" max="1026" width="8.7109375" style="174" customWidth="1"/>
    <col min="1027" max="1027" width="11.5703125" style="174" customWidth="1"/>
    <col min="1028" max="1028" width="14" style="174" customWidth="1"/>
    <col min="1029" max="1277" width="9.140625" style="174"/>
    <col min="1278" max="1278" width="7.7109375" style="174" customWidth="1"/>
    <col min="1279" max="1279" width="11" style="174" customWidth="1"/>
    <col min="1280" max="1280" width="45.28515625" style="174" customWidth="1"/>
    <col min="1281" max="1281" width="8" style="174" customWidth="1"/>
    <col min="1282" max="1282" width="8.7109375" style="174" customWidth="1"/>
    <col min="1283" max="1283" width="11.5703125" style="174" customWidth="1"/>
    <col min="1284" max="1284" width="14" style="174" customWidth="1"/>
    <col min="1285" max="1533" width="9.140625" style="174"/>
    <col min="1534" max="1534" width="7.7109375" style="174" customWidth="1"/>
    <col min="1535" max="1535" width="11" style="174" customWidth="1"/>
    <col min="1536" max="1536" width="45.28515625" style="174" customWidth="1"/>
    <col min="1537" max="1537" width="8" style="174" customWidth="1"/>
    <col min="1538" max="1538" width="8.7109375" style="174" customWidth="1"/>
    <col min="1539" max="1539" width="11.5703125" style="174" customWidth="1"/>
    <col min="1540" max="1540" width="14" style="174" customWidth="1"/>
    <col min="1541" max="1789" width="9.140625" style="174"/>
    <col min="1790" max="1790" width="7.7109375" style="174" customWidth="1"/>
    <col min="1791" max="1791" width="11" style="174" customWidth="1"/>
    <col min="1792" max="1792" width="45.28515625" style="174" customWidth="1"/>
    <col min="1793" max="1793" width="8" style="174" customWidth="1"/>
    <col min="1794" max="1794" width="8.7109375" style="174" customWidth="1"/>
    <col min="1795" max="1795" width="11.5703125" style="174" customWidth="1"/>
    <col min="1796" max="1796" width="14" style="174" customWidth="1"/>
    <col min="1797" max="2045" width="9.140625" style="174"/>
    <col min="2046" max="2046" width="7.7109375" style="174" customWidth="1"/>
    <col min="2047" max="2047" width="11" style="174" customWidth="1"/>
    <col min="2048" max="2048" width="45.28515625" style="174" customWidth="1"/>
    <col min="2049" max="2049" width="8" style="174" customWidth="1"/>
    <col min="2050" max="2050" width="8.7109375" style="174" customWidth="1"/>
    <col min="2051" max="2051" width="11.5703125" style="174" customWidth="1"/>
    <col min="2052" max="2052" width="14" style="174" customWidth="1"/>
    <col min="2053" max="2301" width="9.140625" style="174"/>
    <col min="2302" max="2302" width="7.7109375" style="174" customWidth="1"/>
    <col min="2303" max="2303" width="11" style="174" customWidth="1"/>
    <col min="2304" max="2304" width="45.28515625" style="174" customWidth="1"/>
    <col min="2305" max="2305" width="8" style="174" customWidth="1"/>
    <col min="2306" max="2306" width="8.7109375" style="174" customWidth="1"/>
    <col min="2307" max="2307" width="11.5703125" style="174" customWidth="1"/>
    <col min="2308" max="2308" width="14" style="174" customWidth="1"/>
    <col min="2309" max="2557" width="9.140625" style="174"/>
    <col min="2558" max="2558" width="7.7109375" style="174" customWidth="1"/>
    <col min="2559" max="2559" width="11" style="174" customWidth="1"/>
    <col min="2560" max="2560" width="45.28515625" style="174" customWidth="1"/>
    <col min="2561" max="2561" width="8" style="174" customWidth="1"/>
    <col min="2562" max="2562" width="8.7109375" style="174" customWidth="1"/>
    <col min="2563" max="2563" width="11.5703125" style="174" customWidth="1"/>
    <col min="2564" max="2564" width="14" style="174" customWidth="1"/>
    <col min="2565" max="2813" width="9.140625" style="174"/>
    <col min="2814" max="2814" width="7.7109375" style="174" customWidth="1"/>
    <col min="2815" max="2815" width="11" style="174" customWidth="1"/>
    <col min="2816" max="2816" width="45.28515625" style="174" customWidth="1"/>
    <col min="2817" max="2817" width="8" style="174" customWidth="1"/>
    <col min="2818" max="2818" width="8.7109375" style="174" customWidth="1"/>
    <col min="2819" max="2819" width="11.5703125" style="174" customWidth="1"/>
    <col min="2820" max="2820" width="14" style="174" customWidth="1"/>
    <col min="2821" max="3069" width="9.140625" style="174"/>
    <col min="3070" max="3070" width="7.7109375" style="174" customWidth="1"/>
    <col min="3071" max="3071" width="11" style="174" customWidth="1"/>
    <col min="3072" max="3072" width="45.28515625" style="174" customWidth="1"/>
    <col min="3073" max="3073" width="8" style="174" customWidth="1"/>
    <col min="3074" max="3074" width="8.7109375" style="174" customWidth="1"/>
    <col min="3075" max="3075" width="11.5703125" style="174" customWidth="1"/>
    <col min="3076" max="3076" width="14" style="174" customWidth="1"/>
    <col min="3077" max="3325" width="9.140625" style="174"/>
    <col min="3326" max="3326" width="7.7109375" style="174" customWidth="1"/>
    <col min="3327" max="3327" width="11" style="174" customWidth="1"/>
    <col min="3328" max="3328" width="45.28515625" style="174" customWidth="1"/>
    <col min="3329" max="3329" width="8" style="174" customWidth="1"/>
    <col min="3330" max="3330" width="8.7109375" style="174" customWidth="1"/>
    <col min="3331" max="3331" width="11.5703125" style="174" customWidth="1"/>
    <col min="3332" max="3332" width="14" style="174" customWidth="1"/>
    <col min="3333" max="3581" width="9.140625" style="174"/>
    <col min="3582" max="3582" width="7.7109375" style="174" customWidth="1"/>
    <col min="3583" max="3583" width="11" style="174" customWidth="1"/>
    <col min="3584" max="3584" width="45.28515625" style="174" customWidth="1"/>
    <col min="3585" max="3585" width="8" style="174" customWidth="1"/>
    <col min="3586" max="3586" width="8.7109375" style="174" customWidth="1"/>
    <col min="3587" max="3587" width="11.5703125" style="174" customWidth="1"/>
    <col min="3588" max="3588" width="14" style="174" customWidth="1"/>
    <col min="3589" max="3837" width="9.140625" style="174"/>
    <col min="3838" max="3838" width="7.7109375" style="174" customWidth="1"/>
    <col min="3839" max="3839" width="11" style="174" customWidth="1"/>
    <col min="3840" max="3840" width="45.28515625" style="174" customWidth="1"/>
    <col min="3841" max="3841" width="8" style="174" customWidth="1"/>
    <col min="3842" max="3842" width="8.7109375" style="174" customWidth="1"/>
    <col min="3843" max="3843" width="11.5703125" style="174" customWidth="1"/>
    <col min="3844" max="3844" width="14" style="174" customWidth="1"/>
    <col min="3845" max="4093" width="9.140625" style="174"/>
    <col min="4094" max="4094" width="7.7109375" style="174" customWidth="1"/>
    <col min="4095" max="4095" width="11" style="174" customWidth="1"/>
    <col min="4096" max="4096" width="45.28515625" style="174" customWidth="1"/>
    <col min="4097" max="4097" width="8" style="174" customWidth="1"/>
    <col min="4098" max="4098" width="8.7109375" style="174" customWidth="1"/>
    <col min="4099" max="4099" width="11.5703125" style="174" customWidth="1"/>
    <col min="4100" max="4100" width="14" style="174" customWidth="1"/>
    <col min="4101" max="4349" width="9.140625" style="174"/>
    <col min="4350" max="4350" width="7.7109375" style="174" customWidth="1"/>
    <col min="4351" max="4351" width="11" style="174" customWidth="1"/>
    <col min="4352" max="4352" width="45.28515625" style="174" customWidth="1"/>
    <col min="4353" max="4353" width="8" style="174" customWidth="1"/>
    <col min="4354" max="4354" width="8.7109375" style="174" customWidth="1"/>
    <col min="4355" max="4355" width="11.5703125" style="174" customWidth="1"/>
    <col min="4356" max="4356" width="14" style="174" customWidth="1"/>
    <col min="4357" max="4605" width="9.140625" style="174"/>
    <col min="4606" max="4606" width="7.7109375" style="174" customWidth="1"/>
    <col min="4607" max="4607" width="11" style="174" customWidth="1"/>
    <col min="4608" max="4608" width="45.28515625" style="174" customWidth="1"/>
    <col min="4609" max="4609" width="8" style="174" customWidth="1"/>
    <col min="4610" max="4610" width="8.7109375" style="174" customWidth="1"/>
    <col min="4611" max="4611" width="11.5703125" style="174" customWidth="1"/>
    <col min="4612" max="4612" width="14" style="174" customWidth="1"/>
    <col min="4613" max="4861" width="9.140625" style="174"/>
    <col min="4862" max="4862" width="7.7109375" style="174" customWidth="1"/>
    <col min="4863" max="4863" width="11" style="174" customWidth="1"/>
    <col min="4864" max="4864" width="45.28515625" style="174" customWidth="1"/>
    <col min="4865" max="4865" width="8" style="174" customWidth="1"/>
    <col min="4866" max="4866" width="8.7109375" style="174" customWidth="1"/>
    <col min="4867" max="4867" width="11.5703125" style="174" customWidth="1"/>
    <col min="4868" max="4868" width="14" style="174" customWidth="1"/>
    <col min="4869" max="5117" width="9.140625" style="174"/>
    <col min="5118" max="5118" width="7.7109375" style="174" customWidth="1"/>
    <col min="5119" max="5119" width="11" style="174" customWidth="1"/>
    <col min="5120" max="5120" width="45.28515625" style="174" customWidth="1"/>
    <col min="5121" max="5121" width="8" style="174" customWidth="1"/>
    <col min="5122" max="5122" width="8.7109375" style="174" customWidth="1"/>
    <col min="5123" max="5123" width="11.5703125" style="174" customWidth="1"/>
    <col min="5124" max="5124" width="14" style="174" customWidth="1"/>
    <col min="5125" max="5373" width="9.140625" style="174"/>
    <col min="5374" max="5374" width="7.7109375" style="174" customWidth="1"/>
    <col min="5375" max="5375" width="11" style="174" customWidth="1"/>
    <col min="5376" max="5376" width="45.28515625" style="174" customWidth="1"/>
    <col min="5377" max="5377" width="8" style="174" customWidth="1"/>
    <col min="5378" max="5378" width="8.7109375" style="174" customWidth="1"/>
    <col min="5379" max="5379" width="11.5703125" style="174" customWidth="1"/>
    <col min="5380" max="5380" width="14" style="174" customWidth="1"/>
    <col min="5381" max="5629" width="9.140625" style="174"/>
    <col min="5630" max="5630" width="7.7109375" style="174" customWidth="1"/>
    <col min="5631" max="5631" width="11" style="174" customWidth="1"/>
    <col min="5632" max="5632" width="45.28515625" style="174" customWidth="1"/>
    <col min="5633" max="5633" width="8" style="174" customWidth="1"/>
    <col min="5634" max="5634" width="8.7109375" style="174" customWidth="1"/>
    <col min="5635" max="5635" width="11.5703125" style="174" customWidth="1"/>
    <col min="5636" max="5636" width="14" style="174" customWidth="1"/>
    <col min="5637" max="5885" width="9.140625" style="174"/>
    <col min="5886" max="5886" width="7.7109375" style="174" customWidth="1"/>
    <col min="5887" max="5887" width="11" style="174" customWidth="1"/>
    <col min="5888" max="5888" width="45.28515625" style="174" customWidth="1"/>
    <col min="5889" max="5889" width="8" style="174" customWidth="1"/>
    <col min="5890" max="5890" width="8.7109375" style="174" customWidth="1"/>
    <col min="5891" max="5891" width="11.5703125" style="174" customWidth="1"/>
    <col min="5892" max="5892" width="14" style="174" customWidth="1"/>
    <col min="5893" max="6141" width="9.140625" style="174"/>
    <col min="6142" max="6142" width="7.7109375" style="174" customWidth="1"/>
    <col min="6143" max="6143" width="11" style="174" customWidth="1"/>
    <col min="6144" max="6144" width="45.28515625" style="174" customWidth="1"/>
    <col min="6145" max="6145" width="8" style="174" customWidth="1"/>
    <col min="6146" max="6146" width="8.7109375" style="174" customWidth="1"/>
    <col min="6147" max="6147" width="11.5703125" style="174" customWidth="1"/>
    <col min="6148" max="6148" width="14" style="174" customWidth="1"/>
    <col min="6149" max="6397" width="9.140625" style="174"/>
    <col min="6398" max="6398" width="7.7109375" style="174" customWidth="1"/>
    <col min="6399" max="6399" width="11" style="174" customWidth="1"/>
    <col min="6400" max="6400" width="45.28515625" style="174" customWidth="1"/>
    <col min="6401" max="6401" width="8" style="174" customWidth="1"/>
    <col min="6402" max="6402" width="8.7109375" style="174" customWidth="1"/>
    <col min="6403" max="6403" width="11.5703125" style="174" customWidth="1"/>
    <col min="6404" max="6404" width="14" style="174" customWidth="1"/>
    <col min="6405" max="6653" width="9.140625" style="174"/>
    <col min="6654" max="6654" width="7.7109375" style="174" customWidth="1"/>
    <col min="6655" max="6655" width="11" style="174" customWidth="1"/>
    <col min="6656" max="6656" width="45.28515625" style="174" customWidth="1"/>
    <col min="6657" max="6657" width="8" style="174" customWidth="1"/>
    <col min="6658" max="6658" width="8.7109375" style="174" customWidth="1"/>
    <col min="6659" max="6659" width="11.5703125" style="174" customWidth="1"/>
    <col min="6660" max="6660" width="14" style="174" customWidth="1"/>
    <col min="6661" max="6909" width="9.140625" style="174"/>
    <col min="6910" max="6910" width="7.7109375" style="174" customWidth="1"/>
    <col min="6911" max="6911" width="11" style="174" customWidth="1"/>
    <col min="6912" max="6912" width="45.28515625" style="174" customWidth="1"/>
    <col min="6913" max="6913" width="8" style="174" customWidth="1"/>
    <col min="6914" max="6914" width="8.7109375" style="174" customWidth="1"/>
    <col min="6915" max="6915" width="11.5703125" style="174" customWidth="1"/>
    <col min="6916" max="6916" width="14" style="174" customWidth="1"/>
    <col min="6917" max="7165" width="9.140625" style="174"/>
    <col min="7166" max="7166" width="7.7109375" style="174" customWidth="1"/>
    <col min="7167" max="7167" width="11" style="174" customWidth="1"/>
    <col min="7168" max="7168" width="45.28515625" style="174" customWidth="1"/>
    <col min="7169" max="7169" width="8" style="174" customWidth="1"/>
    <col min="7170" max="7170" width="8.7109375" style="174" customWidth="1"/>
    <col min="7171" max="7171" width="11.5703125" style="174" customWidth="1"/>
    <col min="7172" max="7172" width="14" style="174" customWidth="1"/>
    <col min="7173" max="7421" width="9.140625" style="174"/>
    <col min="7422" max="7422" width="7.7109375" style="174" customWidth="1"/>
    <col min="7423" max="7423" width="11" style="174" customWidth="1"/>
    <col min="7424" max="7424" width="45.28515625" style="174" customWidth="1"/>
    <col min="7425" max="7425" width="8" style="174" customWidth="1"/>
    <col min="7426" max="7426" width="8.7109375" style="174" customWidth="1"/>
    <col min="7427" max="7427" width="11.5703125" style="174" customWidth="1"/>
    <col min="7428" max="7428" width="14" style="174" customWidth="1"/>
    <col min="7429" max="7677" width="9.140625" style="174"/>
    <col min="7678" max="7678" width="7.7109375" style="174" customWidth="1"/>
    <col min="7679" max="7679" width="11" style="174" customWidth="1"/>
    <col min="7680" max="7680" width="45.28515625" style="174" customWidth="1"/>
    <col min="7681" max="7681" width="8" style="174" customWidth="1"/>
    <col min="7682" max="7682" width="8.7109375" style="174" customWidth="1"/>
    <col min="7683" max="7683" width="11.5703125" style="174" customWidth="1"/>
    <col min="7684" max="7684" width="14" style="174" customWidth="1"/>
    <col min="7685" max="7933" width="9.140625" style="174"/>
    <col min="7934" max="7934" width="7.7109375" style="174" customWidth="1"/>
    <col min="7935" max="7935" width="11" style="174" customWidth="1"/>
    <col min="7936" max="7936" width="45.28515625" style="174" customWidth="1"/>
    <col min="7937" max="7937" width="8" style="174" customWidth="1"/>
    <col min="7938" max="7938" width="8.7109375" style="174" customWidth="1"/>
    <col min="7939" max="7939" width="11.5703125" style="174" customWidth="1"/>
    <col min="7940" max="7940" width="14" style="174" customWidth="1"/>
    <col min="7941" max="8189" width="9.140625" style="174"/>
    <col min="8190" max="8190" width="7.7109375" style="174" customWidth="1"/>
    <col min="8191" max="8191" width="11" style="174" customWidth="1"/>
    <col min="8192" max="8192" width="45.28515625" style="174" customWidth="1"/>
    <col min="8193" max="8193" width="8" style="174" customWidth="1"/>
    <col min="8194" max="8194" width="8.7109375" style="174" customWidth="1"/>
    <col min="8195" max="8195" width="11.5703125" style="174" customWidth="1"/>
    <col min="8196" max="8196" width="14" style="174" customWidth="1"/>
    <col min="8197" max="8445" width="9.140625" style="174"/>
    <col min="8446" max="8446" width="7.7109375" style="174" customWidth="1"/>
    <col min="8447" max="8447" width="11" style="174" customWidth="1"/>
    <col min="8448" max="8448" width="45.28515625" style="174" customWidth="1"/>
    <col min="8449" max="8449" width="8" style="174" customWidth="1"/>
    <col min="8450" max="8450" width="8.7109375" style="174" customWidth="1"/>
    <col min="8451" max="8451" width="11.5703125" style="174" customWidth="1"/>
    <col min="8452" max="8452" width="14" style="174" customWidth="1"/>
    <col min="8453" max="8701" width="9.140625" style="174"/>
    <col min="8702" max="8702" width="7.7109375" style="174" customWidth="1"/>
    <col min="8703" max="8703" width="11" style="174" customWidth="1"/>
    <col min="8704" max="8704" width="45.28515625" style="174" customWidth="1"/>
    <col min="8705" max="8705" width="8" style="174" customWidth="1"/>
    <col min="8706" max="8706" width="8.7109375" style="174" customWidth="1"/>
    <col min="8707" max="8707" width="11.5703125" style="174" customWidth="1"/>
    <col min="8708" max="8708" width="14" style="174" customWidth="1"/>
    <col min="8709" max="8957" width="9.140625" style="174"/>
    <col min="8958" max="8958" width="7.7109375" style="174" customWidth="1"/>
    <col min="8959" max="8959" width="11" style="174" customWidth="1"/>
    <col min="8960" max="8960" width="45.28515625" style="174" customWidth="1"/>
    <col min="8961" max="8961" width="8" style="174" customWidth="1"/>
    <col min="8962" max="8962" width="8.7109375" style="174" customWidth="1"/>
    <col min="8963" max="8963" width="11.5703125" style="174" customWidth="1"/>
    <col min="8964" max="8964" width="14" style="174" customWidth="1"/>
    <col min="8965" max="9213" width="9.140625" style="174"/>
    <col min="9214" max="9214" width="7.7109375" style="174" customWidth="1"/>
    <col min="9215" max="9215" width="11" style="174" customWidth="1"/>
    <col min="9216" max="9216" width="45.28515625" style="174" customWidth="1"/>
    <col min="9217" max="9217" width="8" style="174" customWidth="1"/>
    <col min="9218" max="9218" width="8.7109375" style="174" customWidth="1"/>
    <col min="9219" max="9219" width="11.5703125" style="174" customWidth="1"/>
    <col min="9220" max="9220" width="14" style="174" customWidth="1"/>
    <col min="9221" max="9469" width="9.140625" style="174"/>
    <col min="9470" max="9470" width="7.7109375" style="174" customWidth="1"/>
    <col min="9471" max="9471" width="11" style="174" customWidth="1"/>
    <col min="9472" max="9472" width="45.28515625" style="174" customWidth="1"/>
    <col min="9473" max="9473" width="8" style="174" customWidth="1"/>
    <col min="9474" max="9474" width="8.7109375" style="174" customWidth="1"/>
    <col min="9475" max="9475" width="11.5703125" style="174" customWidth="1"/>
    <col min="9476" max="9476" width="14" style="174" customWidth="1"/>
    <col min="9477" max="9725" width="9.140625" style="174"/>
    <col min="9726" max="9726" width="7.7109375" style="174" customWidth="1"/>
    <col min="9727" max="9727" width="11" style="174" customWidth="1"/>
    <col min="9728" max="9728" width="45.28515625" style="174" customWidth="1"/>
    <col min="9729" max="9729" width="8" style="174" customWidth="1"/>
    <col min="9730" max="9730" width="8.7109375" style="174" customWidth="1"/>
    <col min="9731" max="9731" width="11.5703125" style="174" customWidth="1"/>
    <col min="9732" max="9732" width="14" style="174" customWidth="1"/>
    <col min="9733" max="9981" width="9.140625" style="174"/>
    <col min="9982" max="9982" width="7.7109375" style="174" customWidth="1"/>
    <col min="9983" max="9983" width="11" style="174" customWidth="1"/>
    <col min="9984" max="9984" width="45.28515625" style="174" customWidth="1"/>
    <col min="9985" max="9985" width="8" style="174" customWidth="1"/>
    <col min="9986" max="9986" width="8.7109375" style="174" customWidth="1"/>
    <col min="9987" max="9987" width="11.5703125" style="174" customWidth="1"/>
    <col min="9988" max="9988" width="14" style="174" customWidth="1"/>
    <col min="9989" max="10237" width="9.140625" style="174"/>
    <col min="10238" max="10238" width="7.7109375" style="174" customWidth="1"/>
    <col min="10239" max="10239" width="11" style="174" customWidth="1"/>
    <col min="10240" max="10240" width="45.28515625" style="174" customWidth="1"/>
    <col min="10241" max="10241" width="8" style="174" customWidth="1"/>
    <col min="10242" max="10242" width="8.7109375" style="174" customWidth="1"/>
    <col min="10243" max="10243" width="11.5703125" style="174" customWidth="1"/>
    <col min="10244" max="10244" width="14" style="174" customWidth="1"/>
    <col min="10245" max="10493" width="9.140625" style="174"/>
    <col min="10494" max="10494" width="7.7109375" style="174" customWidth="1"/>
    <col min="10495" max="10495" width="11" style="174" customWidth="1"/>
    <col min="10496" max="10496" width="45.28515625" style="174" customWidth="1"/>
    <col min="10497" max="10497" width="8" style="174" customWidth="1"/>
    <col min="10498" max="10498" width="8.7109375" style="174" customWidth="1"/>
    <col min="10499" max="10499" width="11.5703125" style="174" customWidth="1"/>
    <col min="10500" max="10500" width="14" style="174" customWidth="1"/>
    <col min="10501" max="10749" width="9.140625" style="174"/>
    <col min="10750" max="10750" width="7.7109375" style="174" customWidth="1"/>
    <col min="10751" max="10751" width="11" style="174" customWidth="1"/>
    <col min="10752" max="10752" width="45.28515625" style="174" customWidth="1"/>
    <col min="10753" max="10753" width="8" style="174" customWidth="1"/>
    <col min="10754" max="10754" width="8.7109375" style="174" customWidth="1"/>
    <col min="10755" max="10755" width="11.5703125" style="174" customWidth="1"/>
    <col min="10756" max="10756" width="14" style="174" customWidth="1"/>
    <col min="10757" max="11005" width="9.140625" style="174"/>
    <col min="11006" max="11006" width="7.7109375" style="174" customWidth="1"/>
    <col min="11007" max="11007" width="11" style="174" customWidth="1"/>
    <col min="11008" max="11008" width="45.28515625" style="174" customWidth="1"/>
    <col min="11009" max="11009" width="8" style="174" customWidth="1"/>
    <col min="11010" max="11010" width="8.7109375" style="174" customWidth="1"/>
    <col min="11011" max="11011" width="11.5703125" style="174" customWidth="1"/>
    <col min="11012" max="11012" width="14" style="174" customWidth="1"/>
    <col min="11013" max="11261" width="9.140625" style="174"/>
    <col min="11262" max="11262" width="7.7109375" style="174" customWidth="1"/>
    <col min="11263" max="11263" width="11" style="174" customWidth="1"/>
    <col min="11264" max="11264" width="45.28515625" style="174" customWidth="1"/>
    <col min="11265" max="11265" width="8" style="174" customWidth="1"/>
    <col min="11266" max="11266" width="8.7109375" style="174" customWidth="1"/>
    <col min="11267" max="11267" width="11.5703125" style="174" customWidth="1"/>
    <col min="11268" max="11268" width="14" style="174" customWidth="1"/>
    <col min="11269" max="11517" width="9.140625" style="174"/>
    <col min="11518" max="11518" width="7.7109375" style="174" customWidth="1"/>
    <col min="11519" max="11519" width="11" style="174" customWidth="1"/>
    <col min="11520" max="11520" width="45.28515625" style="174" customWidth="1"/>
    <col min="11521" max="11521" width="8" style="174" customWidth="1"/>
    <col min="11522" max="11522" width="8.7109375" style="174" customWidth="1"/>
    <col min="11523" max="11523" width="11.5703125" style="174" customWidth="1"/>
    <col min="11524" max="11524" width="14" style="174" customWidth="1"/>
    <col min="11525" max="11773" width="9.140625" style="174"/>
    <col min="11774" max="11774" width="7.7109375" style="174" customWidth="1"/>
    <col min="11775" max="11775" width="11" style="174" customWidth="1"/>
    <col min="11776" max="11776" width="45.28515625" style="174" customWidth="1"/>
    <col min="11777" max="11777" width="8" style="174" customWidth="1"/>
    <col min="11778" max="11778" width="8.7109375" style="174" customWidth="1"/>
    <col min="11779" max="11779" width="11.5703125" style="174" customWidth="1"/>
    <col min="11780" max="11780" width="14" style="174" customWidth="1"/>
    <col min="11781" max="12029" width="9.140625" style="174"/>
    <col min="12030" max="12030" width="7.7109375" style="174" customWidth="1"/>
    <col min="12031" max="12031" width="11" style="174" customWidth="1"/>
    <col min="12032" max="12032" width="45.28515625" style="174" customWidth="1"/>
    <col min="12033" max="12033" width="8" style="174" customWidth="1"/>
    <col min="12034" max="12034" width="8.7109375" style="174" customWidth="1"/>
    <col min="12035" max="12035" width="11.5703125" style="174" customWidth="1"/>
    <col min="12036" max="12036" width="14" style="174" customWidth="1"/>
    <col min="12037" max="12285" width="9.140625" style="174"/>
    <col min="12286" max="12286" width="7.7109375" style="174" customWidth="1"/>
    <col min="12287" max="12287" width="11" style="174" customWidth="1"/>
    <col min="12288" max="12288" width="45.28515625" style="174" customWidth="1"/>
    <col min="12289" max="12289" width="8" style="174" customWidth="1"/>
    <col min="12290" max="12290" width="8.7109375" style="174" customWidth="1"/>
    <col min="12291" max="12291" width="11.5703125" style="174" customWidth="1"/>
    <col min="12292" max="12292" width="14" style="174" customWidth="1"/>
    <col min="12293" max="12541" width="9.140625" style="174"/>
    <col min="12542" max="12542" width="7.7109375" style="174" customWidth="1"/>
    <col min="12543" max="12543" width="11" style="174" customWidth="1"/>
    <col min="12544" max="12544" width="45.28515625" style="174" customWidth="1"/>
    <col min="12545" max="12545" width="8" style="174" customWidth="1"/>
    <col min="12546" max="12546" width="8.7109375" style="174" customWidth="1"/>
    <col min="12547" max="12547" width="11.5703125" style="174" customWidth="1"/>
    <col min="12548" max="12548" width="14" style="174" customWidth="1"/>
    <col min="12549" max="12797" width="9.140625" style="174"/>
    <col min="12798" max="12798" width="7.7109375" style="174" customWidth="1"/>
    <col min="12799" max="12799" width="11" style="174" customWidth="1"/>
    <col min="12800" max="12800" width="45.28515625" style="174" customWidth="1"/>
    <col min="12801" max="12801" width="8" style="174" customWidth="1"/>
    <col min="12802" max="12802" width="8.7109375" style="174" customWidth="1"/>
    <col min="12803" max="12803" width="11.5703125" style="174" customWidth="1"/>
    <col min="12804" max="12804" width="14" style="174" customWidth="1"/>
    <col min="12805" max="13053" width="9.140625" style="174"/>
    <col min="13054" max="13054" width="7.7109375" style="174" customWidth="1"/>
    <col min="13055" max="13055" width="11" style="174" customWidth="1"/>
    <col min="13056" max="13056" width="45.28515625" style="174" customWidth="1"/>
    <col min="13057" max="13057" width="8" style="174" customWidth="1"/>
    <col min="13058" max="13058" width="8.7109375" style="174" customWidth="1"/>
    <col min="13059" max="13059" width="11.5703125" style="174" customWidth="1"/>
    <col min="13060" max="13060" width="14" style="174" customWidth="1"/>
    <col min="13061" max="13309" width="9.140625" style="174"/>
    <col min="13310" max="13310" width="7.7109375" style="174" customWidth="1"/>
    <col min="13311" max="13311" width="11" style="174" customWidth="1"/>
    <col min="13312" max="13312" width="45.28515625" style="174" customWidth="1"/>
    <col min="13313" max="13313" width="8" style="174" customWidth="1"/>
    <col min="13314" max="13314" width="8.7109375" style="174" customWidth="1"/>
    <col min="13315" max="13315" width="11.5703125" style="174" customWidth="1"/>
    <col min="13316" max="13316" width="14" style="174" customWidth="1"/>
    <col min="13317" max="13565" width="9.140625" style="174"/>
    <col min="13566" max="13566" width="7.7109375" style="174" customWidth="1"/>
    <col min="13567" max="13567" width="11" style="174" customWidth="1"/>
    <col min="13568" max="13568" width="45.28515625" style="174" customWidth="1"/>
    <col min="13569" max="13569" width="8" style="174" customWidth="1"/>
    <col min="13570" max="13570" width="8.7109375" style="174" customWidth="1"/>
    <col min="13571" max="13571" width="11.5703125" style="174" customWidth="1"/>
    <col min="13572" max="13572" width="14" style="174" customWidth="1"/>
    <col min="13573" max="13821" width="9.140625" style="174"/>
    <col min="13822" max="13822" width="7.7109375" style="174" customWidth="1"/>
    <col min="13823" max="13823" width="11" style="174" customWidth="1"/>
    <col min="13824" max="13824" width="45.28515625" style="174" customWidth="1"/>
    <col min="13825" max="13825" width="8" style="174" customWidth="1"/>
    <col min="13826" max="13826" width="8.7109375" style="174" customWidth="1"/>
    <col min="13827" max="13827" width="11.5703125" style="174" customWidth="1"/>
    <col min="13828" max="13828" width="14" style="174" customWidth="1"/>
    <col min="13829" max="14077" width="9.140625" style="174"/>
    <col min="14078" max="14078" width="7.7109375" style="174" customWidth="1"/>
    <col min="14079" max="14079" width="11" style="174" customWidth="1"/>
    <col min="14080" max="14080" width="45.28515625" style="174" customWidth="1"/>
    <col min="14081" max="14081" width="8" style="174" customWidth="1"/>
    <col min="14082" max="14082" width="8.7109375" style="174" customWidth="1"/>
    <col min="14083" max="14083" width="11.5703125" style="174" customWidth="1"/>
    <col min="14084" max="14084" width="14" style="174" customWidth="1"/>
    <col min="14085" max="14333" width="9.140625" style="174"/>
    <col min="14334" max="14334" width="7.7109375" style="174" customWidth="1"/>
    <col min="14335" max="14335" width="11" style="174" customWidth="1"/>
    <col min="14336" max="14336" width="45.28515625" style="174" customWidth="1"/>
    <col min="14337" max="14337" width="8" style="174" customWidth="1"/>
    <col min="14338" max="14338" width="8.7109375" style="174" customWidth="1"/>
    <col min="14339" max="14339" width="11.5703125" style="174" customWidth="1"/>
    <col min="14340" max="14340" width="14" style="174" customWidth="1"/>
    <col min="14341" max="14589" width="9.140625" style="174"/>
    <col min="14590" max="14590" width="7.7109375" style="174" customWidth="1"/>
    <col min="14591" max="14591" width="11" style="174" customWidth="1"/>
    <col min="14592" max="14592" width="45.28515625" style="174" customWidth="1"/>
    <col min="14593" max="14593" width="8" style="174" customWidth="1"/>
    <col min="14594" max="14594" width="8.7109375" style="174" customWidth="1"/>
    <col min="14595" max="14595" width="11.5703125" style="174" customWidth="1"/>
    <col min="14596" max="14596" width="14" style="174" customWidth="1"/>
    <col min="14597" max="14845" width="9.140625" style="174"/>
    <col min="14846" max="14846" width="7.7109375" style="174" customWidth="1"/>
    <col min="14847" max="14847" width="11" style="174" customWidth="1"/>
    <col min="14848" max="14848" width="45.28515625" style="174" customWidth="1"/>
    <col min="14849" max="14849" width="8" style="174" customWidth="1"/>
    <col min="14850" max="14850" width="8.7109375" style="174" customWidth="1"/>
    <col min="14851" max="14851" width="11.5703125" style="174" customWidth="1"/>
    <col min="14852" max="14852" width="14" style="174" customWidth="1"/>
    <col min="14853" max="15101" width="9.140625" style="174"/>
    <col min="15102" max="15102" width="7.7109375" style="174" customWidth="1"/>
    <col min="15103" max="15103" width="11" style="174" customWidth="1"/>
    <col min="15104" max="15104" width="45.28515625" style="174" customWidth="1"/>
    <col min="15105" max="15105" width="8" style="174" customWidth="1"/>
    <col min="15106" max="15106" width="8.7109375" style="174" customWidth="1"/>
    <col min="15107" max="15107" width="11.5703125" style="174" customWidth="1"/>
    <col min="15108" max="15108" width="14" style="174" customWidth="1"/>
    <col min="15109" max="15357" width="9.140625" style="174"/>
    <col min="15358" max="15358" width="7.7109375" style="174" customWidth="1"/>
    <col min="15359" max="15359" width="11" style="174" customWidth="1"/>
    <col min="15360" max="15360" width="45.28515625" style="174" customWidth="1"/>
    <col min="15361" max="15361" width="8" style="174" customWidth="1"/>
    <col min="15362" max="15362" width="8.7109375" style="174" customWidth="1"/>
    <col min="15363" max="15363" width="11.5703125" style="174" customWidth="1"/>
    <col min="15364" max="15364" width="14" style="174" customWidth="1"/>
    <col min="15365" max="15613" width="9.140625" style="174"/>
    <col min="15614" max="15614" width="7.7109375" style="174" customWidth="1"/>
    <col min="15615" max="15615" width="11" style="174" customWidth="1"/>
    <col min="15616" max="15616" width="45.28515625" style="174" customWidth="1"/>
    <col min="15617" max="15617" width="8" style="174" customWidth="1"/>
    <col min="15618" max="15618" width="8.7109375" style="174" customWidth="1"/>
    <col min="15619" max="15619" width="11.5703125" style="174" customWidth="1"/>
    <col min="15620" max="15620" width="14" style="174" customWidth="1"/>
    <col min="15621" max="15869" width="9.140625" style="174"/>
    <col min="15870" max="15870" width="7.7109375" style="174" customWidth="1"/>
    <col min="15871" max="15871" width="11" style="174" customWidth="1"/>
    <col min="15872" max="15872" width="45.28515625" style="174" customWidth="1"/>
    <col min="15873" max="15873" width="8" style="174" customWidth="1"/>
    <col min="15874" max="15874" width="8.7109375" style="174" customWidth="1"/>
    <col min="15875" max="15875" width="11.5703125" style="174" customWidth="1"/>
    <col min="15876" max="15876" width="14" style="174" customWidth="1"/>
    <col min="15877" max="16125" width="9.140625" style="174"/>
    <col min="16126" max="16126" width="7.7109375" style="174" customWidth="1"/>
    <col min="16127" max="16127" width="11" style="174" customWidth="1"/>
    <col min="16128" max="16128" width="45.28515625" style="174" customWidth="1"/>
    <col min="16129" max="16129" width="8" style="174" customWidth="1"/>
    <col min="16130" max="16130" width="8.7109375" style="174" customWidth="1"/>
    <col min="16131" max="16131" width="11.5703125" style="174" customWidth="1"/>
    <col min="16132" max="16132" width="14" style="174" customWidth="1"/>
    <col min="16133" max="16384" width="9.140625" style="174"/>
  </cols>
  <sheetData>
    <row r="1" spans="1:7" s="60" customFormat="1" ht="20.100000000000001" customHeight="1" x14ac:dyDescent="0.2">
      <c r="A1" s="194"/>
      <c r="B1" s="345" t="s">
        <v>488</v>
      </c>
      <c r="C1" s="414"/>
      <c r="D1" s="415"/>
      <c r="E1" s="416"/>
      <c r="F1" s="149"/>
      <c r="G1" s="47"/>
    </row>
    <row r="2" spans="1:7" s="60" customFormat="1" ht="20.100000000000001" customHeight="1" x14ac:dyDescent="0.2">
      <c r="A2" s="194"/>
      <c r="B2" s="345" t="s">
        <v>254</v>
      </c>
      <c r="C2" s="414"/>
      <c r="D2" s="415"/>
      <c r="E2" s="416"/>
      <c r="F2" s="405" t="s">
        <v>255</v>
      </c>
      <c r="G2" s="405"/>
    </row>
    <row r="3" spans="1:7" s="60" customFormat="1" ht="20.100000000000001" customHeight="1" thickBot="1" x14ac:dyDescent="0.25">
      <c r="A3" s="194"/>
      <c r="B3" s="345"/>
      <c r="C3" s="414"/>
      <c r="D3" s="415"/>
      <c r="E3" s="416"/>
      <c r="F3" s="406"/>
      <c r="G3" s="406"/>
    </row>
    <row r="4" spans="1:7" s="211" customFormat="1" ht="38.25" customHeight="1" thickBot="1" x14ac:dyDescent="0.3">
      <c r="A4" s="150"/>
      <c r="B4" s="212" t="s">
        <v>55</v>
      </c>
      <c r="C4" s="254" t="s">
        <v>3</v>
      </c>
      <c r="D4" s="45" t="s">
        <v>10</v>
      </c>
      <c r="E4" s="44" t="s">
        <v>9</v>
      </c>
      <c r="F4" s="151" t="s">
        <v>8</v>
      </c>
      <c r="G4" s="42" t="s">
        <v>2</v>
      </c>
    </row>
    <row r="5" spans="1:7" s="152" customFormat="1" ht="15" customHeight="1" x14ac:dyDescent="0.2">
      <c r="B5" s="184"/>
      <c r="C5" s="255" t="s">
        <v>119</v>
      </c>
      <c r="D5" s="153"/>
      <c r="E5" s="160"/>
      <c r="F5" s="75"/>
      <c r="G5" s="154"/>
    </row>
    <row r="6" spans="1:7" s="152" customFormat="1" x14ac:dyDescent="0.2">
      <c r="B6" s="166"/>
      <c r="C6" s="256" t="s">
        <v>120</v>
      </c>
      <c r="D6" s="155"/>
      <c r="E6" s="157"/>
      <c r="F6" s="79"/>
      <c r="G6" s="156"/>
    </row>
    <row r="7" spans="1:7" s="152" customFormat="1" ht="18" customHeight="1" x14ac:dyDescent="0.2">
      <c r="A7" s="191">
        <f>+IF(NOT(D7=""), (3+(0.001*COUNTA(D7:D$7))), "")</f>
        <v>3.0009999999999999</v>
      </c>
      <c r="B7" s="166">
        <v>4.0010000000000003</v>
      </c>
      <c r="C7" s="253" t="s">
        <v>63</v>
      </c>
      <c r="D7" s="157" t="s">
        <v>61</v>
      </c>
      <c r="E7" s="168">
        <v>265</v>
      </c>
      <c r="F7" s="79"/>
      <c r="G7" s="158">
        <f>F7*E7</f>
        <v>0</v>
      </c>
    </row>
    <row r="8" spans="1:7" s="152" customFormat="1" ht="38.25" x14ac:dyDescent="0.2">
      <c r="A8" s="191">
        <f>+IF(NOT(D8=""), (3+(0.001*COUNTA(D$7:D8))), "")</f>
        <v>3.0019999999999998</v>
      </c>
      <c r="B8" s="166">
        <v>4.0019999999999998</v>
      </c>
      <c r="C8" s="253" t="s">
        <v>121</v>
      </c>
      <c r="D8" s="157" t="s">
        <v>66</v>
      </c>
      <c r="E8" s="168">
        <v>14.81</v>
      </c>
      <c r="F8" s="79"/>
      <c r="G8" s="158">
        <f>F8*E8</f>
        <v>0</v>
      </c>
    </row>
    <row r="9" spans="1:7" s="152" customFormat="1" ht="25.5" x14ac:dyDescent="0.2">
      <c r="A9" s="191">
        <f>+IF(NOT(D9=""), (3+(0.001*COUNTA(D$7:D9))), "")</f>
        <v>3.0030000000000001</v>
      </c>
      <c r="B9" s="166">
        <v>4.0030000000000001</v>
      </c>
      <c r="C9" s="252" t="s">
        <v>65</v>
      </c>
      <c r="D9" s="157" t="s">
        <v>66</v>
      </c>
      <c r="E9" s="168">
        <v>2</v>
      </c>
      <c r="F9" s="79"/>
      <c r="G9" s="158"/>
    </row>
    <row r="10" spans="1:7" s="152" customFormat="1" ht="27.75" customHeight="1" x14ac:dyDescent="0.2">
      <c r="A10" s="191">
        <f>+IF(NOT(D10=""), (3+(0.001*COUNTA(D$7:D10))), "")</f>
        <v>3.004</v>
      </c>
      <c r="B10" s="166">
        <v>4.0039999999999996</v>
      </c>
      <c r="C10" s="253" t="s">
        <v>122</v>
      </c>
      <c r="D10" s="157" t="s">
        <v>66</v>
      </c>
      <c r="E10" s="168">
        <v>2.5</v>
      </c>
      <c r="F10" s="79"/>
      <c r="G10" s="158">
        <f>F10*E10</f>
        <v>0</v>
      </c>
    </row>
    <row r="11" spans="1:7" s="152" customFormat="1" x14ac:dyDescent="0.2">
      <c r="A11" s="191" t="str">
        <f>+IF(NOT(D11=""), (3+(0.001*COUNTA(D$7:D11))), "")</f>
        <v/>
      </c>
      <c r="B11" s="166"/>
      <c r="C11" s="256" t="s">
        <v>67</v>
      </c>
      <c r="D11" s="155"/>
      <c r="E11" s="168"/>
      <c r="F11" s="79"/>
      <c r="G11" s="158"/>
    </row>
    <row r="12" spans="1:7" s="152" customFormat="1" ht="25.5" x14ac:dyDescent="0.2">
      <c r="A12" s="191">
        <f>+IF(NOT(D12=""), (3+(0.001*COUNTA(D$7:D12))), "")</f>
        <v>3.0049999999999999</v>
      </c>
      <c r="B12" s="166">
        <v>4.0049999999999999</v>
      </c>
      <c r="C12" s="253" t="s">
        <v>123</v>
      </c>
      <c r="D12" s="157" t="s">
        <v>66</v>
      </c>
      <c r="E12" s="168">
        <v>10.11</v>
      </c>
      <c r="F12" s="79"/>
      <c r="G12" s="158">
        <f>F12*E12</f>
        <v>0</v>
      </c>
    </row>
    <row r="13" spans="1:7" s="152" customFormat="1" ht="29.25" customHeight="1" x14ac:dyDescent="0.2">
      <c r="A13" s="191">
        <f>+IF(NOT(D13=""), (3+(0.001*COUNTA(D$7:D13))), "")</f>
        <v>3.0059999999999998</v>
      </c>
      <c r="B13" s="166">
        <v>4.0060000000000002</v>
      </c>
      <c r="C13" s="253" t="s">
        <v>124</v>
      </c>
      <c r="D13" s="157" t="s">
        <v>66</v>
      </c>
      <c r="E13" s="168">
        <v>265</v>
      </c>
      <c r="F13" s="79"/>
      <c r="G13" s="158">
        <f>F13*E13</f>
        <v>0</v>
      </c>
    </row>
    <row r="14" spans="1:7" s="152" customFormat="1" ht="30.75" customHeight="1" x14ac:dyDescent="0.2">
      <c r="A14" s="191">
        <f>+IF(NOT(D14=""), (3+(0.001*COUNTA(D$7:D14))), "")</f>
        <v>3.0070000000000001</v>
      </c>
      <c r="B14" s="166">
        <v>4.0069999999999997</v>
      </c>
      <c r="C14" s="253" t="s">
        <v>125</v>
      </c>
      <c r="D14" s="157" t="s">
        <v>66</v>
      </c>
      <c r="E14" s="168">
        <v>2.5</v>
      </c>
      <c r="F14" s="79"/>
      <c r="G14" s="158">
        <f>F14*E14</f>
        <v>0</v>
      </c>
    </row>
    <row r="15" spans="1:7" s="152" customFormat="1" ht="15" customHeight="1" x14ac:dyDescent="0.2">
      <c r="A15" s="191" t="str">
        <f>+IF(NOT(D15=""), (3+(0.001*COUNTA(D$7:D15))), "")</f>
        <v/>
      </c>
      <c r="B15" s="166"/>
      <c r="C15" s="256" t="s">
        <v>126</v>
      </c>
      <c r="D15" s="155"/>
      <c r="E15" s="168"/>
      <c r="F15" s="79"/>
      <c r="G15" s="158"/>
    </row>
    <row r="16" spans="1:7" s="152" customFormat="1" ht="25.5" x14ac:dyDescent="0.2">
      <c r="A16" s="191">
        <f>+IF(NOT(D16=""), (3+(0.001*COUNTA(D$7:D16))), "")</f>
        <v>3.008</v>
      </c>
      <c r="B16" s="166">
        <v>4.008</v>
      </c>
      <c r="C16" s="253" t="s">
        <v>127</v>
      </c>
      <c r="D16" s="157" t="s">
        <v>66</v>
      </c>
      <c r="E16" s="168">
        <v>4.7</v>
      </c>
      <c r="F16" s="79"/>
      <c r="G16" s="158">
        <f>F16*E16</f>
        <v>0</v>
      </c>
    </row>
    <row r="17" spans="1:8" s="152" customFormat="1" ht="38.25" x14ac:dyDescent="0.2">
      <c r="A17" s="191">
        <f>+IF(NOT(D17=""), (3+(0.001*COUNTA(D$7:D17))), "")</f>
        <v>3.0089999999999999</v>
      </c>
      <c r="B17" s="166">
        <v>4.0090000000000003</v>
      </c>
      <c r="C17" s="253" t="s">
        <v>128</v>
      </c>
      <c r="D17" s="157" t="s">
        <v>66</v>
      </c>
      <c r="E17" s="168">
        <v>12.1</v>
      </c>
      <c r="F17" s="79"/>
      <c r="G17" s="158">
        <f>F17*E17</f>
        <v>0</v>
      </c>
    </row>
    <row r="18" spans="1:8" s="152" customFormat="1" ht="16.5" customHeight="1" x14ac:dyDescent="0.2">
      <c r="A18" s="191" t="str">
        <f>+IF(NOT(D18=""), (3+(0.001*COUNTA(D$7:D18))), "")</f>
        <v/>
      </c>
      <c r="B18" s="166" t="str">
        <f>A18</f>
        <v/>
      </c>
      <c r="C18" s="256" t="s">
        <v>129</v>
      </c>
      <c r="D18" s="155"/>
      <c r="E18" s="168"/>
      <c r="F18" s="79"/>
      <c r="G18" s="158"/>
    </row>
    <row r="19" spans="1:8" s="152" customFormat="1" ht="15" customHeight="1" x14ac:dyDescent="0.2">
      <c r="A19" s="191" t="str">
        <f>+IF(NOT(D19=""), (3+(0.001*COUNTA(D$7:D19))), "")</f>
        <v/>
      </c>
      <c r="B19" s="166" t="str">
        <f>A19</f>
        <v/>
      </c>
      <c r="C19" s="256" t="s">
        <v>130</v>
      </c>
      <c r="D19" s="155"/>
      <c r="E19" s="168"/>
      <c r="F19" s="79"/>
      <c r="G19" s="158"/>
    </row>
    <row r="20" spans="1:8" s="152" customFormat="1" ht="25.5" x14ac:dyDescent="0.2">
      <c r="A20" s="191" t="str">
        <f>+IF(NOT(D20=""), (3+(0.001*COUNTA(D$7:D20))), "")</f>
        <v/>
      </c>
      <c r="B20" s="166" t="str">
        <f>A20</f>
        <v/>
      </c>
      <c r="C20" s="257" t="s">
        <v>131</v>
      </c>
      <c r="D20" s="155"/>
      <c r="E20" s="168"/>
      <c r="F20" s="79"/>
      <c r="G20" s="158"/>
    </row>
    <row r="21" spans="1:8" s="152" customFormat="1" ht="15.75" customHeight="1" x14ac:dyDescent="0.2">
      <c r="A21" s="191" t="str">
        <f>+IF(NOT(D21=""), (3+(0.001*COUNTA(D$7:D21))), "")</f>
        <v/>
      </c>
      <c r="B21" s="166" t="str">
        <f>A21</f>
        <v/>
      </c>
      <c r="C21" s="256" t="s">
        <v>132</v>
      </c>
      <c r="D21" s="155"/>
      <c r="E21" s="168"/>
      <c r="F21" s="79"/>
      <c r="G21" s="158"/>
    </row>
    <row r="22" spans="1:8" s="159" customFormat="1" ht="16.5" customHeight="1" x14ac:dyDescent="0.2">
      <c r="A22" s="191">
        <f>+IF(NOT(D22=""), (3+(0.001*COUNTA(D$7:D22))), "")</f>
        <v>3.01</v>
      </c>
      <c r="B22" s="166">
        <v>4.01</v>
      </c>
      <c r="C22" s="258" t="s">
        <v>299</v>
      </c>
      <c r="D22" s="157" t="s">
        <v>66</v>
      </c>
      <c r="E22" s="168">
        <v>3.71</v>
      </c>
      <c r="F22" s="79"/>
      <c r="G22" s="158">
        <f>F22*E22</f>
        <v>0</v>
      </c>
    </row>
    <row r="23" spans="1:8" s="159" customFormat="1" ht="16.5" customHeight="1" x14ac:dyDescent="0.2">
      <c r="A23" s="191">
        <f>+IF(NOT(D23=""), (3+(0.001*COUNTA(D$7:D23))), "")</f>
        <v>3.0110000000000001</v>
      </c>
      <c r="B23" s="166">
        <v>4.0110000000000001</v>
      </c>
      <c r="C23" s="84" t="s">
        <v>269</v>
      </c>
      <c r="D23" s="83" t="s">
        <v>61</v>
      </c>
      <c r="E23" s="168">
        <v>2</v>
      </c>
      <c r="F23" s="79"/>
      <c r="G23" s="158">
        <f>F23*E23</f>
        <v>0</v>
      </c>
    </row>
    <row r="24" spans="1:8" s="159" customFormat="1" ht="16.5" customHeight="1" x14ac:dyDescent="0.2">
      <c r="A24" s="191">
        <f>+IF(NOT(D24=""), (3+(0.001*COUNTA(D$7:D24))), "")</f>
        <v>3.012</v>
      </c>
      <c r="B24" s="166">
        <v>4.0119999999999996</v>
      </c>
      <c r="C24" s="84" t="s">
        <v>271</v>
      </c>
      <c r="D24" s="157" t="s">
        <v>66</v>
      </c>
      <c r="E24" s="168">
        <v>4.0199999999999996</v>
      </c>
      <c r="F24" s="79"/>
      <c r="G24" s="158">
        <f>F24*E24</f>
        <v>0</v>
      </c>
      <c r="H24" s="159">
        <f>4.02/0.1</f>
        <v>40.199999999999996</v>
      </c>
    </row>
    <row r="25" spans="1:8" s="152" customFormat="1" x14ac:dyDescent="0.2">
      <c r="A25" s="191" t="str">
        <f>+IF(NOT(D25=""), (3+(0.001*COUNTA(D$7:D25))), "")</f>
        <v/>
      </c>
      <c r="B25" s="166" t="str">
        <f>A25</f>
        <v/>
      </c>
      <c r="C25" s="256" t="s">
        <v>133</v>
      </c>
      <c r="D25" s="157"/>
      <c r="E25" s="168"/>
      <c r="F25" s="79"/>
      <c r="G25" s="158"/>
    </row>
    <row r="26" spans="1:8" s="152" customFormat="1" ht="16.5" customHeight="1" x14ac:dyDescent="0.2">
      <c r="A26" s="191">
        <f>+IF(NOT(D26=""), (3+(0.001*COUNTA(D$7:D26))), "")</f>
        <v>3.0129999999999999</v>
      </c>
      <c r="B26" s="166">
        <v>4.0119999999999996</v>
      </c>
      <c r="C26" s="258" t="s">
        <v>223</v>
      </c>
      <c r="D26" s="157" t="s">
        <v>66</v>
      </c>
      <c r="E26" s="168">
        <v>0.6</v>
      </c>
      <c r="F26" s="79"/>
      <c r="G26" s="158"/>
    </row>
    <row r="27" spans="1:8" s="159" customFormat="1" ht="17.25" customHeight="1" x14ac:dyDescent="0.2">
      <c r="A27" s="191">
        <f>+IF(NOT(D27=""), (3+(0.001*COUNTA(D$7:D27))), "")</f>
        <v>3.0139999999999998</v>
      </c>
      <c r="B27" s="166">
        <f>A27</f>
        <v>3.0139999999999998</v>
      </c>
      <c r="C27" s="258" t="s">
        <v>272</v>
      </c>
      <c r="D27" s="157" t="s">
        <v>66</v>
      </c>
      <c r="E27" s="168">
        <v>0.37</v>
      </c>
      <c r="F27" s="79"/>
      <c r="G27" s="158">
        <f>F27*E27</f>
        <v>0</v>
      </c>
    </row>
    <row r="28" spans="1:8" s="159" customFormat="1" ht="25.5" x14ac:dyDescent="0.2">
      <c r="A28" s="191">
        <f>+IF(NOT(D28=""), (3+(0.001*COUNTA(D$7:D28))), "")</f>
        <v>3.0150000000000001</v>
      </c>
      <c r="B28" s="166">
        <f>A28</f>
        <v>3.0150000000000001</v>
      </c>
      <c r="C28" s="84" t="s">
        <v>270</v>
      </c>
      <c r="D28" s="157" t="s">
        <v>11</v>
      </c>
      <c r="E28" s="168">
        <v>9.3000000000000007</v>
      </c>
      <c r="F28" s="79"/>
      <c r="G28" s="158"/>
    </row>
    <row r="29" spans="1:8" s="152" customFormat="1" ht="14.25" customHeight="1" x14ac:dyDescent="0.2">
      <c r="A29" s="191" t="str">
        <f>+IF(NOT(D29=""), (3+(0.001*COUNTA(D$7:D29))), "")</f>
        <v/>
      </c>
      <c r="B29" s="166" t="str">
        <f>A29</f>
        <v/>
      </c>
      <c r="C29" s="256" t="s">
        <v>134</v>
      </c>
      <c r="D29" s="157"/>
      <c r="E29" s="168"/>
      <c r="F29" s="79"/>
      <c r="G29" s="158"/>
    </row>
    <row r="30" spans="1:8" s="152" customFormat="1" ht="42" customHeight="1" x14ac:dyDescent="0.2">
      <c r="A30" s="191" t="str">
        <f>+IF(NOT(D30=""), (3+(0.001*COUNTA(D$7:D30))), "")</f>
        <v/>
      </c>
      <c r="B30" s="166" t="str">
        <f>A30</f>
        <v/>
      </c>
      <c r="C30" s="257" t="s">
        <v>135</v>
      </c>
      <c r="D30" s="157"/>
      <c r="E30" s="168"/>
      <c r="F30" s="79"/>
      <c r="G30" s="158"/>
    </row>
    <row r="31" spans="1:8" s="152" customFormat="1" ht="14.25" customHeight="1" x14ac:dyDescent="0.2">
      <c r="A31" s="191" t="str">
        <f>+IF(NOT(D31=""), (3+(0.001*COUNTA(D$7:D31))), "")</f>
        <v/>
      </c>
      <c r="B31" s="166" t="str">
        <f>A31</f>
        <v/>
      </c>
      <c r="C31" s="256" t="s">
        <v>136</v>
      </c>
      <c r="D31" s="157"/>
      <c r="E31" s="168"/>
      <c r="F31" s="79"/>
      <c r="G31" s="158"/>
    </row>
    <row r="32" spans="1:8" s="159" customFormat="1" ht="17.25" customHeight="1" x14ac:dyDescent="0.2">
      <c r="A32" s="191">
        <f>+IF(NOT(D32=""), (3+(0.001*COUNTA(D$7:D32))), "")</f>
        <v>3.016</v>
      </c>
      <c r="B32" s="166">
        <v>4.016</v>
      </c>
      <c r="C32" s="258" t="s">
        <v>300</v>
      </c>
      <c r="D32" s="157" t="s">
        <v>61</v>
      </c>
      <c r="E32" s="168">
        <v>6.57</v>
      </c>
      <c r="F32" s="79"/>
      <c r="G32" s="158">
        <f>F32*E32</f>
        <v>0</v>
      </c>
    </row>
    <row r="33" spans="1:7" s="152" customFormat="1" ht="26.25" customHeight="1" x14ac:dyDescent="0.2">
      <c r="A33" s="191" t="str">
        <f>+IF(NOT(D33=""), (3+(0.001*COUNTA(D$7:D33))), "")</f>
        <v/>
      </c>
      <c r="B33" s="166" t="str">
        <f>A33</f>
        <v/>
      </c>
      <c r="C33" s="271" t="s">
        <v>137</v>
      </c>
      <c r="D33" s="157"/>
      <c r="E33" s="168"/>
      <c r="F33" s="79"/>
      <c r="G33" s="158"/>
    </row>
    <row r="34" spans="1:7" s="152" customFormat="1" ht="31.5" customHeight="1" x14ac:dyDescent="0.2">
      <c r="A34" s="191" t="str">
        <f>+IF(NOT(D34=""), (3+(0.001*COUNTA(D$7:D34))), "")</f>
        <v/>
      </c>
      <c r="B34" s="166" t="str">
        <f>A34</f>
        <v/>
      </c>
      <c r="C34" s="257" t="s">
        <v>138</v>
      </c>
      <c r="D34" s="157"/>
      <c r="E34" s="168"/>
      <c r="F34" s="79"/>
      <c r="G34" s="158"/>
    </row>
    <row r="35" spans="1:7" s="152" customFormat="1" ht="15" x14ac:dyDescent="0.2">
      <c r="A35" s="191" t="str">
        <f>+IF(NOT(D35=""), (3+(0.001*COUNTA(D$7:D35))), "")</f>
        <v/>
      </c>
      <c r="B35" s="166" t="str">
        <f>A35</f>
        <v/>
      </c>
      <c r="C35" s="256" t="s">
        <v>139</v>
      </c>
      <c r="D35" s="157"/>
      <c r="E35" s="168"/>
      <c r="F35" s="79"/>
      <c r="G35" s="158"/>
    </row>
    <row r="36" spans="1:7" s="159" customFormat="1" x14ac:dyDescent="0.2">
      <c r="A36" s="191">
        <f>+IF(NOT(D36=""), (3+(0.001*COUNTA(D$7:D36))), "")</f>
        <v>3.0169999999999999</v>
      </c>
      <c r="B36" s="166">
        <v>4.0170000000000003</v>
      </c>
      <c r="C36" s="258" t="s">
        <v>282</v>
      </c>
      <c r="D36" s="157" t="s">
        <v>171</v>
      </c>
      <c r="E36" s="294">
        <v>10</v>
      </c>
      <c r="F36" s="79"/>
      <c r="G36" s="158">
        <f>F36*E36</f>
        <v>0</v>
      </c>
    </row>
    <row r="37" spans="1:7" s="159" customFormat="1" x14ac:dyDescent="0.2">
      <c r="A37" s="191" t="str">
        <f>+IF(NOT(D37=""), (3+(0.001*COUNTA(D$7:D37))), "")</f>
        <v/>
      </c>
      <c r="B37" s="166" t="str">
        <f>A37</f>
        <v/>
      </c>
      <c r="C37" s="257" t="s">
        <v>140</v>
      </c>
      <c r="D37" s="157"/>
      <c r="E37" s="294"/>
      <c r="F37" s="79"/>
      <c r="G37" s="158"/>
    </row>
    <row r="38" spans="1:7" s="159" customFormat="1" x14ac:dyDescent="0.2">
      <c r="A38" s="191">
        <f>+IF(NOT(D38=""), (3+(0.001*COUNTA(D$7:D38))), "")</f>
        <v>3.0179999999999998</v>
      </c>
      <c r="B38" s="166">
        <v>4.0179999999999998</v>
      </c>
      <c r="C38" s="258" t="s">
        <v>224</v>
      </c>
      <c r="D38" s="157" t="s">
        <v>49</v>
      </c>
      <c r="E38" s="294">
        <v>0.02</v>
      </c>
      <c r="F38" s="79"/>
      <c r="G38" s="158">
        <f>F38*E38</f>
        <v>0</v>
      </c>
    </row>
    <row r="39" spans="1:7" s="159" customFormat="1" x14ac:dyDescent="0.2">
      <c r="A39" s="191">
        <f>+IF(NOT(D39=""), (3+(0.001*COUNTA(D$7:D39))), "")</f>
        <v>3.0190000000000001</v>
      </c>
      <c r="B39" s="166">
        <v>4.0190000000000001</v>
      </c>
      <c r="C39" s="258" t="s">
        <v>225</v>
      </c>
      <c r="D39" s="157" t="s">
        <v>49</v>
      </c>
      <c r="E39" s="294">
        <v>0.04</v>
      </c>
      <c r="F39" s="79"/>
      <c r="G39" s="158">
        <f>F39*E39</f>
        <v>0</v>
      </c>
    </row>
    <row r="40" spans="1:7" s="152" customFormat="1" ht="25.5" x14ac:dyDescent="0.2">
      <c r="A40" s="191" t="str">
        <f>+IF(NOT(D40=""), (3+(0.001*COUNTA(D$7:D40))), "")</f>
        <v/>
      </c>
      <c r="B40" s="166" t="str">
        <f>A40</f>
        <v/>
      </c>
      <c r="C40" s="257" t="s">
        <v>141</v>
      </c>
      <c r="D40" s="157"/>
      <c r="E40" s="168"/>
      <c r="F40" s="79"/>
      <c r="G40" s="158"/>
    </row>
    <row r="41" spans="1:7" s="159" customFormat="1" ht="15.75" x14ac:dyDescent="0.2">
      <c r="A41" s="191">
        <f>+IF(NOT(D41=""), (3+(0.001*COUNTA(D$7:D41))), "")</f>
        <v>3.02</v>
      </c>
      <c r="B41" s="166">
        <v>4.0199999999999996</v>
      </c>
      <c r="C41" s="253" t="s">
        <v>142</v>
      </c>
      <c r="D41" s="157" t="s">
        <v>61</v>
      </c>
      <c r="E41" s="168">
        <v>117.6</v>
      </c>
      <c r="F41" s="79"/>
      <c r="G41" s="158">
        <f>F41*E41</f>
        <v>0</v>
      </c>
    </row>
    <row r="42" spans="1:7" s="159" customFormat="1" x14ac:dyDescent="0.2">
      <c r="A42" s="191" t="str">
        <f>+IF(NOT(D42=""), (3+(0.001*COUNTA(D$7:D42))), "")</f>
        <v/>
      </c>
      <c r="B42" s="166" t="str">
        <f>A42</f>
        <v/>
      </c>
      <c r="C42" s="256" t="s">
        <v>143</v>
      </c>
      <c r="D42" s="155"/>
      <c r="E42" s="157"/>
      <c r="F42" s="79"/>
      <c r="G42" s="158"/>
    </row>
    <row r="43" spans="1:7" s="152" customFormat="1" ht="25.5" x14ac:dyDescent="0.2">
      <c r="A43" s="191">
        <f>+IF(NOT(D43=""), (3+(0.001*COUNTA(D$7:D43))), "")</f>
        <v>3.0209999999999999</v>
      </c>
      <c r="B43" s="166">
        <v>4.0209999999999999</v>
      </c>
      <c r="C43" s="253" t="s">
        <v>226</v>
      </c>
      <c r="D43" s="157" t="s">
        <v>61</v>
      </c>
      <c r="E43" s="168">
        <v>3.71</v>
      </c>
      <c r="F43" s="79"/>
      <c r="G43" s="158">
        <f>F43*E43</f>
        <v>0</v>
      </c>
    </row>
    <row r="44" spans="1:7" s="152" customFormat="1" ht="25.5" x14ac:dyDescent="0.2">
      <c r="A44" s="191">
        <f>+IF(NOT(D44=""), (3+(0.001*COUNTA(D$7:D44))), "")</f>
        <v>3.0219999999999998</v>
      </c>
      <c r="B44" s="166">
        <v>4.0220000000000002</v>
      </c>
      <c r="C44" s="253" t="s">
        <v>301</v>
      </c>
      <c r="D44" s="157" t="s">
        <v>61</v>
      </c>
      <c r="E44" s="168">
        <v>8.34</v>
      </c>
      <c r="F44" s="79"/>
      <c r="G44" s="158">
        <f>F44*E44</f>
        <v>0</v>
      </c>
    </row>
    <row r="45" spans="1:7" s="152" customFormat="1" x14ac:dyDescent="0.2">
      <c r="A45" s="191" t="str">
        <f>+IF(NOT(D45=""), (3+(0.001*COUNTA(D$7:D45))), "")</f>
        <v/>
      </c>
      <c r="B45" s="166" t="str">
        <f>A45</f>
        <v/>
      </c>
      <c r="C45" s="256" t="s">
        <v>144</v>
      </c>
      <c r="D45" s="157"/>
      <c r="E45" s="168"/>
      <c r="F45" s="79"/>
      <c r="G45" s="158"/>
    </row>
    <row r="46" spans="1:7" s="152" customFormat="1" ht="38.25" x14ac:dyDescent="0.2">
      <c r="A46" s="191">
        <f>+IF(NOT(D46=""), (3+(0.001*COUNTA(D$7:D46))), "")</f>
        <v>3.0230000000000001</v>
      </c>
      <c r="B46" s="166">
        <v>4.0229999999999997</v>
      </c>
      <c r="C46" s="253" t="s">
        <v>145</v>
      </c>
      <c r="D46" s="157" t="s">
        <v>11</v>
      </c>
      <c r="E46" s="168">
        <v>39.35</v>
      </c>
      <c r="F46" s="79"/>
      <c r="G46" s="158">
        <f>F46*E46</f>
        <v>0</v>
      </c>
    </row>
    <row r="47" spans="1:7" s="152" customFormat="1" ht="51" x14ac:dyDescent="0.2">
      <c r="A47" s="191" t="str">
        <f>+IF(NOT(D47=""), (3+(0.001*COUNTA(D$7:D47))), "")</f>
        <v/>
      </c>
      <c r="B47" s="166" t="str">
        <f>A47</f>
        <v/>
      </c>
      <c r="C47" s="257" t="s">
        <v>146</v>
      </c>
      <c r="D47" s="157"/>
      <c r="E47" s="168"/>
      <c r="F47" s="79"/>
      <c r="G47" s="158"/>
    </row>
    <row r="48" spans="1:7" s="152" customFormat="1" x14ac:dyDescent="0.2">
      <c r="A48" s="191" t="str">
        <f>+IF(NOT(D48=""), (3+(0.001*COUNTA(D$7:D48))), "")</f>
        <v/>
      </c>
      <c r="B48" s="166" t="str">
        <f>A48</f>
        <v/>
      </c>
      <c r="C48" s="256" t="s">
        <v>147</v>
      </c>
      <c r="D48" s="157"/>
      <c r="E48" s="168"/>
      <c r="F48" s="79"/>
      <c r="G48" s="158"/>
    </row>
    <row r="49" spans="1:9" s="152" customFormat="1" ht="12" customHeight="1" x14ac:dyDescent="0.2">
      <c r="A49" s="191" t="str">
        <f>+IF(NOT(D49=""), (3+(0.001*COUNTA(D$7:D49))), "")</f>
        <v/>
      </c>
      <c r="B49" s="166" t="str">
        <f>A49</f>
        <v/>
      </c>
      <c r="C49" s="256" t="s">
        <v>148</v>
      </c>
      <c r="D49" s="157"/>
      <c r="E49" s="168"/>
      <c r="F49" s="79"/>
      <c r="G49" s="158"/>
    </row>
    <row r="50" spans="1:9" s="159" customFormat="1" x14ac:dyDescent="0.2">
      <c r="A50" s="191">
        <f>+IF(NOT(D50=""), (3+(0.001*COUNTA(D$7:D50))), "")</f>
        <v>3.024</v>
      </c>
      <c r="B50" s="166">
        <v>4.024</v>
      </c>
      <c r="C50" s="258" t="s">
        <v>283</v>
      </c>
      <c r="D50" s="157" t="s">
        <v>11</v>
      </c>
      <c r="E50" s="168">
        <v>156</v>
      </c>
      <c r="F50" s="79"/>
      <c r="G50" s="158">
        <f t="shared" ref="G50:G53" si="0">F50*E50</f>
        <v>0</v>
      </c>
    </row>
    <row r="51" spans="1:9" s="159" customFormat="1" x14ac:dyDescent="0.2">
      <c r="A51" s="191">
        <f>+IF(NOT(D51=""), (3+(0.001*COUNTA(D$7:D51))), "")</f>
        <v>3.0249999999999999</v>
      </c>
      <c r="B51" s="166">
        <v>4.0250000000000004</v>
      </c>
      <c r="C51" s="258" t="s">
        <v>149</v>
      </c>
      <c r="D51" s="157" t="s">
        <v>11</v>
      </c>
      <c r="E51" s="168">
        <v>35</v>
      </c>
      <c r="F51" s="79"/>
      <c r="G51" s="158">
        <f t="shared" si="0"/>
        <v>0</v>
      </c>
    </row>
    <row r="52" spans="1:9" s="159" customFormat="1" x14ac:dyDescent="0.2">
      <c r="A52" s="191">
        <f>+IF(NOT(D52=""), (3+(0.001*COUNTA(D$7:D52))), "")</f>
        <v>3.0259999999999998</v>
      </c>
      <c r="B52" s="166">
        <v>4.0259999999999998</v>
      </c>
      <c r="C52" s="258" t="s">
        <v>150</v>
      </c>
      <c r="D52" s="157" t="s">
        <v>11</v>
      </c>
      <c r="E52" s="168">
        <v>17.5</v>
      </c>
      <c r="F52" s="79"/>
      <c r="G52" s="158">
        <f t="shared" si="0"/>
        <v>0</v>
      </c>
    </row>
    <row r="53" spans="1:9" s="159" customFormat="1" x14ac:dyDescent="0.2">
      <c r="A53" s="191">
        <f>+IF(NOT(D53=""), (3+(0.001*COUNTA(D$7:D53))), "")</f>
        <v>3.0270000000000001</v>
      </c>
      <c r="B53" s="166">
        <v>4.0270000000000001</v>
      </c>
      <c r="C53" s="258" t="s">
        <v>284</v>
      </c>
      <c r="D53" s="157" t="s">
        <v>11</v>
      </c>
      <c r="E53" s="168">
        <v>175</v>
      </c>
      <c r="F53" s="79"/>
      <c r="G53" s="158">
        <f t="shared" si="0"/>
        <v>0</v>
      </c>
    </row>
    <row r="54" spans="1:9" s="152" customFormat="1" x14ac:dyDescent="0.2">
      <c r="A54" s="191" t="str">
        <f>+IF(NOT(D54=""), (3+(0.001*COUNTA(D$7:D54))), "")</f>
        <v/>
      </c>
      <c r="B54" s="166" t="str">
        <f>A54</f>
        <v/>
      </c>
      <c r="C54" s="259" t="s">
        <v>151</v>
      </c>
      <c r="D54" s="164"/>
      <c r="E54" s="209"/>
      <c r="F54" s="105"/>
      <c r="G54" s="165">
        <f t="shared" ref="G54:G60" si="1">F54*E54</f>
        <v>0</v>
      </c>
    </row>
    <row r="55" spans="1:9" s="152" customFormat="1" ht="25.5" x14ac:dyDescent="0.2">
      <c r="A55" s="191">
        <f>+IF(NOT(D55=""), (3+(0.001*COUNTA(D$7:D55))), "")</f>
        <v>3.028</v>
      </c>
      <c r="B55" s="166">
        <v>4.0279999999999996</v>
      </c>
      <c r="C55" s="253" t="s">
        <v>152</v>
      </c>
      <c r="D55" s="157" t="s">
        <v>11</v>
      </c>
      <c r="E55" s="168">
        <v>35.549999999999997</v>
      </c>
      <c r="F55" s="79"/>
      <c r="G55" s="158">
        <f t="shared" si="1"/>
        <v>0</v>
      </c>
    </row>
    <row r="56" spans="1:9" s="152" customFormat="1" ht="25.5" x14ac:dyDescent="0.2">
      <c r="A56" s="191">
        <f>+IF(NOT(D56=""), (3+(0.001*COUNTA(D$7:D56))), "")</f>
        <v>3.0289999999999999</v>
      </c>
      <c r="B56" s="166">
        <v>4.0289999999999999</v>
      </c>
      <c r="C56" s="253" t="s">
        <v>153</v>
      </c>
      <c r="D56" s="157" t="s">
        <v>11</v>
      </c>
      <c r="E56" s="168">
        <v>10.4</v>
      </c>
      <c r="F56" s="79"/>
      <c r="G56" s="158">
        <f t="shared" si="1"/>
        <v>0</v>
      </c>
    </row>
    <row r="57" spans="1:9" s="152" customFormat="1" ht="38.25" x14ac:dyDescent="0.2">
      <c r="A57" s="191">
        <f>+IF(NOT(D57=""), (3+(0.001*COUNTA(D$7:D57))), "")</f>
        <v>3.03</v>
      </c>
      <c r="B57" s="166">
        <v>4.03</v>
      </c>
      <c r="C57" s="253" t="s">
        <v>347</v>
      </c>
      <c r="D57" s="157" t="s">
        <v>7</v>
      </c>
      <c r="E57" s="168">
        <v>2</v>
      </c>
      <c r="F57" s="79"/>
      <c r="G57" s="158">
        <f t="shared" si="1"/>
        <v>0</v>
      </c>
    </row>
    <row r="58" spans="1:9" s="152" customFormat="1" ht="38.25" x14ac:dyDescent="0.2">
      <c r="A58" s="191">
        <f>+IF(NOT(D58=""), (3+(0.001*COUNTA(D$7:D58))), "")</f>
        <v>3.0310000000000001</v>
      </c>
      <c r="B58" s="166">
        <v>4.0309999999999997</v>
      </c>
      <c r="C58" s="253" t="s">
        <v>346</v>
      </c>
      <c r="D58" s="157" t="s">
        <v>7</v>
      </c>
      <c r="E58" s="168">
        <v>3</v>
      </c>
      <c r="F58" s="79"/>
      <c r="G58" s="158">
        <f t="shared" si="1"/>
        <v>0</v>
      </c>
    </row>
    <row r="59" spans="1:9" s="152" customFormat="1" ht="38.25" x14ac:dyDescent="0.2">
      <c r="A59" s="191">
        <f>+IF(NOT(D59=""), (3+(0.001*COUNTA(D$7:D59))), "")</f>
        <v>3.032</v>
      </c>
      <c r="B59" s="166">
        <v>4.032</v>
      </c>
      <c r="C59" s="253" t="s">
        <v>345</v>
      </c>
      <c r="D59" s="157" t="s">
        <v>7</v>
      </c>
      <c r="E59" s="168">
        <v>1</v>
      </c>
      <c r="F59" s="79"/>
      <c r="G59" s="158">
        <f t="shared" si="1"/>
        <v>0</v>
      </c>
    </row>
    <row r="60" spans="1:9" s="152" customFormat="1" ht="38.25" x14ac:dyDescent="0.2">
      <c r="A60" s="191">
        <f>+IF(NOT(D60=""), (3+(0.001*COUNTA(D$7:D60))), "")</f>
        <v>3.0329999999999999</v>
      </c>
      <c r="B60" s="166">
        <v>4.0330000000000004</v>
      </c>
      <c r="C60" s="253" t="s">
        <v>344</v>
      </c>
      <c r="D60" s="157" t="s">
        <v>7</v>
      </c>
      <c r="E60" s="168">
        <v>2</v>
      </c>
      <c r="F60" s="79"/>
      <c r="G60" s="158">
        <f t="shared" si="1"/>
        <v>0</v>
      </c>
    </row>
    <row r="61" spans="1:9" s="152" customFormat="1" x14ac:dyDescent="0.2">
      <c r="A61" s="191" t="str">
        <f>+IF(NOT(D61=""), (3+(0.001*COUNTA(D$7:D61))), "")</f>
        <v/>
      </c>
      <c r="B61" s="166" t="str">
        <f>A61</f>
        <v/>
      </c>
      <c r="C61" s="257" t="s">
        <v>154</v>
      </c>
      <c r="D61" s="157"/>
      <c r="E61" s="168"/>
      <c r="F61" s="79"/>
      <c r="G61" s="158"/>
    </row>
    <row r="62" spans="1:9" s="152" customFormat="1" ht="25.5" x14ac:dyDescent="0.2">
      <c r="A62" s="191" t="str">
        <f>+IF(NOT(D62=""), (3+(0.001*COUNTA(D$7:D62))), "")</f>
        <v/>
      </c>
      <c r="B62" s="166" t="str">
        <f>A62</f>
        <v/>
      </c>
      <c r="C62" s="257" t="s">
        <v>155</v>
      </c>
      <c r="D62" s="157"/>
      <c r="E62" s="168"/>
      <c r="F62" s="79"/>
      <c r="G62" s="158"/>
    </row>
    <row r="63" spans="1:9" s="152" customFormat="1" ht="54" customHeight="1" x14ac:dyDescent="0.2">
      <c r="A63" s="191">
        <f>+IF(NOT(D63=""), (3+(0.001*COUNTA(D$7:D63))), "")</f>
        <v>3.0339999999999998</v>
      </c>
      <c r="B63" s="166">
        <v>4.0339999999999998</v>
      </c>
      <c r="C63" s="253" t="s">
        <v>156</v>
      </c>
      <c r="D63" s="157" t="s">
        <v>61</v>
      </c>
      <c r="E63" s="168">
        <v>97.7</v>
      </c>
      <c r="F63" s="79"/>
      <c r="G63" s="158">
        <f>F63*E63</f>
        <v>0</v>
      </c>
      <c r="I63" s="161"/>
    </row>
    <row r="64" spans="1:9" s="152" customFormat="1" ht="27" customHeight="1" x14ac:dyDescent="0.2">
      <c r="A64" s="191">
        <f>+IF(NOT(D64=""), (3+(0.001*COUNTA(D$7:D64))), "")</f>
        <v>3.0350000000000001</v>
      </c>
      <c r="B64" s="166">
        <v>4.0350000000000001</v>
      </c>
      <c r="C64" s="253" t="s">
        <v>157</v>
      </c>
      <c r="D64" s="157" t="s">
        <v>11</v>
      </c>
      <c r="E64" s="168">
        <v>17.8</v>
      </c>
      <c r="F64" s="79"/>
      <c r="G64" s="158">
        <f>F64*E64</f>
        <v>0</v>
      </c>
    </row>
    <row r="65" spans="1:7" s="152" customFormat="1" ht="25.5" x14ac:dyDescent="0.2">
      <c r="A65" s="191" t="str">
        <f>+IF(NOT(D65=""), (3+(0.001*COUNTA(D$7:D65))), "")</f>
        <v/>
      </c>
      <c r="B65" s="166" t="str">
        <f>A65</f>
        <v/>
      </c>
      <c r="C65" s="257" t="s">
        <v>158</v>
      </c>
      <c r="D65" s="157"/>
      <c r="E65" s="168"/>
      <c r="F65" s="79"/>
      <c r="G65" s="158"/>
    </row>
    <row r="66" spans="1:7" s="152" customFormat="1" ht="25.5" x14ac:dyDescent="0.2">
      <c r="A66" s="191">
        <f>+IF(NOT(D66=""), (3+(0.001*COUNTA(D$7:D66))), "")</f>
        <v>3.036</v>
      </c>
      <c r="B66" s="166">
        <v>4.0359999999999996</v>
      </c>
      <c r="C66" s="253" t="s">
        <v>159</v>
      </c>
      <c r="D66" s="157" t="s">
        <v>11</v>
      </c>
      <c r="E66" s="168">
        <v>36</v>
      </c>
      <c r="F66" s="79"/>
      <c r="G66" s="158">
        <f>F66*E66</f>
        <v>0</v>
      </c>
    </row>
    <row r="67" spans="1:7" s="152" customFormat="1" ht="25.5" x14ac:dyDescent="0.2">
      <c r="A67" s="191">
        <f>+IF(NOT(D67=""), (3+(0.001*COUNTA(D$7:D67))), "")</f>
        <v>3.0369999999999999</v>
      </c>
      <c r="B67" s="166">
        <v>4.0369999999999999</v>
      </c>
      <c r="C67" s="260" t="s">
        <v>160</v>
      </c>
      <c r="D67" s="162" t="s">
        <v>11</v>
      </c>
      <c r="E67" s="169">
        <v>12</v>
      </c>
      <c r="F67" s="101"/>
      <c r="G67" s="163">
        <f>F67*E67</f>
        <v>0</v>
      </c>
    </row>
    <row r="68" spans="1:7" s="152" customFormat="1" ht="18.75" customHeight="1" x14ac:dyDescent="0.2">
      <c r="A68" s="191" t="str">
        <f>+IF(NOT(D68=""), (3+(0.001*COUNTA(D$7:D68))), "")</f>
        <v/>
      </c>
      <c r="B68" s="166" t="str">
        <f>A68</f>
        <v/>
      </c>
      <c r="C68" s="256" t="s">
        <v>161</v>
      </c>
      <c r="D68" s="157"/>
      <c r="E68" s="168"/>
      <c r="F68" s="79"/>
      <c r="G68" s="158"/>
    </row>
    <row r="69" spans="1:7" s="152" customFormat="1" ht="18.75" customHeight="1" x14ac:dyDescent="0.2">
      <c r="A69" s="191" t="str">
        <f>+IF(NOT(D69=""), (3+(0.001*COUNTA(D$7:D69))), "")</f>
        <v/>
      </c>
      <c r="B69" s="166" t="str">
        <f>A69</f>
        <v/>
      </c>
      <c r="C69" s="256" t="s">
        <v>162</v>
      </c>
      <c r="D69" s="157"/>
      <c r="E69" s="168"/>
      <c r="F69" s="79"/>
      <c r="G69" s="158"/>
    </row>
    <row r="70" spans="1:7" s="152" customFormat="1" ht="25.5" x14ac:dyDescent="0.2">
      <c r="A70" s="191">
        <f>+IF(NOT(D70=""), (3+(0.001*COUNTA(D$7:D70))), "")</f>
        <v>3.0379999999999998</v>
      </c>
      <c r="B70" s="166">
        <v>4.0380000000000003</v>
      </c>
      <c r="C70" s="253" t="s">
        <v>112</v>
      </c>
      <c r="D70" s="157" t="s">
        <v>61</v>
      </c>
      <c r="E70" s="168">
        <v>53.55</v>
      </c>
      <c r="F70" s="79"/>
      <c r="G70" s="158">
        <f>F70*E70</f>
        <v>0</v>
      </c>
    </row>
    <row r="71" spans="1:7" s="152" customFormat="1" ht="16.5" customHeight="1" x14ac:dyDescent="0.2">
      <c r="A71" s="191" t="str">
        <f>+IF(NOT(D71=""), (3+(0.001*COUNTA(D$7:D71))), "")</f>
        <v/>
      </c>
      <c r="B71" s="166" t="str">
        <f>A71</f>
        <v/>
      </c>
      <c r="C71" s="261" t="s">
        <v>163</v>
      </c>
      <c r="D71" s="155"/>
      <c r="E71" s="168"/>
      <c r="F71" s="79"/>
      <c r="G71" s="158"/>
    </row>
    <row r="72" spans="1:7" s="152" customFormat="1" ht="43.5" customHeight="1" x14ac:dyDescent="0.2">
      <c r="A72" s="191" t="str">
        <f>+IF(NOT(D72=""), (3+(0.001*COUNTA(D$7:D72))), "")</f>
        <v/>
      </c>
      <c r="B72" s="166" t="str">
        <f>A72</f>
        <v/>
      </c>
      <c r="C72" s="257" t="s">
        <v>273</v>
      </c>
      <c r="D72" s="155"/>
      <c r="E72" s="168"/>
      <c r="F72" s="79"/>
      <c r="G72" s="158"/>
    </row>
    <row r="73" spans="1:7" s="152" customFormat="1" ht="25.5" x14ac:dyDescent="0.2">
      <c r="A73" s="191">
        <f>+IF(NOT(D73=""), (3+(0.001*COUNTA(D$7:D73))), "")</f>
        <v>3.0390000000000001</v>
      </c>
      <c r="B73" s="166">
        <v>4.0389999999999997</v>
      </c>
      <c r="C73" s="260" t="s">
        <v>164</v>
      </c>
      <c r="D73" s="299" t="s">
        <v>11</v>
      </c>
      <c r="E73" s="169">
        <v>58.5</v>
      </c>
      <c r="F73" s="101"/>
      <c r="G73" s="163">
        <f>F73*E73</f>
        <v>0</v>
      </c>
    </row>
    <row r="74" spans="1:7" s="152" customFormat="1" ht="17.25" customHeight="1" x14ac:dyDescent="0.2">
      <c r="A74" s="191" t="str">
        <f>+IF(NOT(D74=""), (3+(0.001*COUNTA(D$7:D74))), "")</f>
        <v/>
      </c>
      <c r="B74" s="166" t="str">
        <f>A74</f>
        <v/>
      </c>
      <c r="C74" s="259" t="s">
        <v>165</v>
      </c>
      <c r="D74" s="167"/>
      <c r="E74" s="209"/>
      <c r="F74" s="105"/>
      <c r="G74" s="165"/>
    </row>
    <row r="75" spans="1:7" s="152" customFormat="1" ht="25.5" x14ac:dyDescent="0.2">
      <c r="A75" s="191">
        <f>+IF(NOT(D75=""), (3+(0.001*COUNTA(D$7:D75))), "")</f>
        <v>3.04</v>
      </c>
      <c r="B75" s="166">
        <v>4.04</v>
      </c>
      <c r="C75" s="253" t="s">
        <v>166</v>
      </c>
      <c r="D75" s="157" t="s">
        <v>61</v>
      </c>
      <c r="E75" s="168">
        <v>164.09</v>
      </c>
      <c r="F75" s="79"/>
      <c r="G75" s="158">
        <f t="shared" ref="G75:G76" si="2">F75*E75</f>
        <v>0</v>
      </c>
    </row>
    <row r="76" spans="1:7" s="152" customFormat="1" ht="28.5" customHeight="1" x14ac:dyDescent="0.2">
      <c r="A76" s="191">
        <f>+IF(NOT(D76=""), (3+(0.001*COUNTA(D$7:D76))), "")</f>
        <v>3.0409999999999999</v>
      </c>
      <c r="B76" s="166">
        <v>4.0410000000000004</v>
      </c>
      <c r="C76" s="253" t="s">
        <v>302</v>
      </c>
      <c r="D76" s="157" t="s">
        <v>61</v>
      </c>
      <c r="E76" s="168">
        <v>71.099999999999994</v>
      </c>
      <c r="F76" s="79"/>
      <c r="G76" s="158">
        <f t="shared" si="2"/>
        <v>0</v>
      </c>
    </row>
    <row r="77" spans="1:7" s="152" customFormat="1" ht="28.5" customHeight="1" x14ac:dyDescent="0.2">
      <c r="A77" s="191">
        <f>+IF(NOT(D77=""), (3+(0.001*COUNTA(D$7:D77))), "")</f>
        <v>3.0419999999999998</v>
      </c>
      <c r="B77" s="166">
        <v>4.0419999999999998</v>
      </c>
      <c r="C77" s="253" t="s">
        <v>303</v>
      </c>
      <c r="D77" s="157" t="s">
        <v>61</v>
      </c>
      <c r="E77" s="168">
        <v>6.57</v>
      </c>
      <c r="F77" s="79"/>
      <c r="G77" s="158"/>
    </row>
    <row r="78" spans="1:7" s="152" customFormat="1" ht="15" customHeight="1" x14ac:dyDescent="0.2">
      <c r="A78" s="191" t="str">
        <f>+IF(NOT(D78=""), (3+(0.001*COUNTA(D$7:D78))), "")</f>
        <v/>
      </c>
      <c r="B78" s="166" t="str">
        <f>A78</f>
        <v/>
      </c>
      <c r="C78" s="256" t="s">
        <v>167</v>
      </c>
      <c r="D78" s="155"/>
      <c r="E78" s="168"/>
      <c r="F78" s="79"/>
      <c r="G78" s="158"/>
    </row>
    <row r="79" spans="1:7" s="152" customFormat="1" ht="28.5" customHeight="1" x14ac:dyDescent="0.2">
      <c r="A79" s="191">
        <f>+IF(NOT(D79=""), (3+(0.001*COUNTA(D$7:D79))), "")</f>
        <v>3.0430000000000001</v>
      </c>
      <c r="B79" s="166">
        <v>4.0430000000000001</v>
      </c>
      <c r="C79" s="253" t="s">
        <v>168</v>
      </c>
      <c r="D79" s="157" t="s">
        <v>61</v>
      </c>
      <c r="E79" s="168">
        <v>164.09</v>
      </c>
      <c r="F79" s="79"/>
      <c r="G79" s="158">
        <f t="shared" ref="G79:G83" si="3">F79*E79</f>
        <v>0</v>
      </c>
    </row>
    <row r="80" spans="1:7" s="152" customFormat="1" ht="28.5" customHeight="1" x14ac:dyDescent="0.2">
      <c r="A80" s="191">
        <f>+IF(NOT(D80=""), (3+(0.001*COUNTA(D$7:D80))), "")</f>
        <v>3.044</v>
      </c>
      <c r="B80" s="166">
        <v>4.0439999999999996</v>
      </c>
      <c r="C80" s="253" t="s">
        <v>304</v>
      </c>
      <c r="D80" s="157" t="s">
        <v>61</v>
      </c>
      <c r="E80" s="168">
        <v>71.099999999999994</v>
      </c>
      <c r="F80" s="79"/>
      <c r="G80" s="158"/>
    </row>
    <row r="81" spans="1:7" s="152" customFormat="1" ht="28.5" customHeight="1" x14ac:dyDescent="0.2">
      <c r="A81" s="191">
        <f>+IF(NOT(D81=""), (3+(0.001*COUNTA(D$7:D81))), "")</f>
        <v>3.0449999999999999</v>
      </c>
      <c r="B81" s="166">
        <v>4.0449999999999999</v>
      </c>
      <c r="C81" s="253" t="s">
        <v>305</v>
      </c>
      <c r="D81" s="157" t="s">
        <v>61</v>
      </c>
      <c r="E81" s="168">
        <v>6.57</v>
      </c>
      <c r="F81" s="79"/>
      <c r="G81" s="158"/>
    </row>
    <row r="82" spans="1:7" s="152" customFormat="1" ht="40.5" customHeight="1" x14ac:dyDescent="0.2">
      <c r="A82" s="191">
        <f>+IF(NOT(D82=""), (3+(0.001*COUNTA(D$7:D82))), "")</f>
        <v>3.0459999999999998</v>
      </c>
      <c r="B82" s="166">
        <v>4.0460000000000003</v>
      </c>
      <c r="C82" s="253" t="s">
        <v>169</v>
      </c>
      <c r="D82" s="157" t="s">
        <v>11</v>
      </c>
      <c r="E82" s="168">
        <v>68</v>
      </c>
      <c r="F82" s="79"/>
      <c r="G82" s="158">
        <f t="shared" si="3"/>
        <v>0</v>
      </c>
    </row>
    <row r="83" spans="1:7" s="152" customFormat="1" ht="42" customHeight="1" x14ac:dyDescent="0.2">
      <c r="A83" s="191">
        <f>+IF(NOT(D83=""), (3+(0.001*COUNTA(D$7:D83))), "")</f>
        <v>3.0470000000000002</v>
      </c>
      <c r="B83" s="166">
        <v>4.0469999999999997</v>
      </c>
      <c r="C83" s="253" t="s">
        <v>170</v>
      </c>
      <c r="D83" s="157" t="s">
        <v>61</v>
      </c>
      <c r="E83" s="168">
        <v>10.6</v>
      </c>
      <c r="F83" s="79"/>
      <c r="G83" s="158">
        <f t="shared" si="3"/>
        <v>0</v>
      </c>
    </row>
    <row r="84" spans="1:7" s="152" customFormat="1" x14ac:dyDescent="0.2">
      <c r="A84" s="191" t="str">
        <f>+IF(NOT(D84=""), (3+(0.001*COUNTA(D$7:D84))), "")</f>
        <v/>
      </c>
      <c r="B84" s="166" t="str">
        <f>A84</f>
        <v/>
      </c>
      <c r="C84" s="287" t="s">
        <v>237</v>
      </c>
      <c r="D84" s="157"/>
      <c r="E84" s="168"/>
      <c r="F84" s="79"/>
      <c r="G84" s="158"/>
    </row>
    <row r="85" spans="1:7" s="152" customFormat="1" ht="16.5" customHeight="1" x14ac:dyDescent="0.2">
      <c r="A85" s="191" t="str">
        <f>+IF(NOT(D85=""), (3+(0.001*COUNTA(D$7:D85))), "")</f>
        <v/>
      </c>
      <c r="B85" s="166" t="str">
        <f>A85</f>
        <v/>
      </c>
      <c r="C85" s="257" t="s">
        <v>238</v>
      </c>
      <c r="D85" s="157"/>
      <c r="E85" s="168"/>
      <c r="F85" s="79"/>
      <c r="G85" s="158"/>
    </row>
    <row r="86" spans="1:7" s="152" customFormat="1" ht="16.5" customHeight="1" x14ac:dyDescent="0.2">
      <c r="A86" s="191">
        <f>+IF(NOT(D86=""), (3+(0.001*COUNTA(D$7:D86))), "")</f>
        <v>3.048</v>
      </c>
      <c r="B86" s="166">
        <v>4.048</v>
      </c>
      <c r="C86" s="253" t="s">
        <v>239</v>
      </c>
      <c r="D86" s="157" t="s">
        <v>11</v>
      </c>
      <c r="E86" s="168">
        <v>5</v>
      </c>
      <c r="F86" s="79"/>
      <c r="G86" s="158"/>
    </row>
    <row r="87" spans="1:7" s="152" customFormat="1" ht="16.5" customHeight="1" x14ac:dyDescent="0.2">
      <c r="A87" s="191">
        <f>+IF(NOT(D87=""), (3+(0.001*COUNTA(D$7:D87))), "")</f>
        <v>3.0489999999999999</v>
      </c>
      <c r="B87" s="166">
        <v>4.0490000000000004</v>
      </c>
      <c r="C87" s="253" t="s">
        <v>240</v>
      </c>
      <c r="D87" s="157" t="s">
        <v>11</v>
      </c>
      <c r="E87" s="168">
        <v>10</v>
      </c>
      <c r="F87" s="79"/>
      <c r="G87" s="158"/>
    </row>
    <row r="88" spans="1:7" s="152" customFormat="1" ht="16.5" customHeight="1" x14ac:dyDescent="0.2">
      <c r="A88" s="191">
        <f>+IF(NOT(D88=""), (3+(0.001*COUNTA(D$7:D88))), "")</f>
        <v>3.05</v>
      </c>
      <c r="B88" s="166">
        <v>4.05</v>
      </c>
      <c r="C88" s="253" t="s">
        <v>241</v>
      </c>
      <c r="D88" s="157" t="s">
        <v>7</v>
      </c>
      <c r="E88" s="168">
        <v>1</v>
      </c>
      <c r="F88" s="79"/>
      <c r="G88" s="158"/>
    </row>
    <row r="89" spans="1:7" s="152" customFormat="1" x14ac:dyDescent="0.2">
      <c r="A89" s="191">
        <f>+IF(NOT(D89=""), (3+(0.001*COUNTA(D$7:D89))), "")</f>
        <v>3.0510000000000002</v>
      </c>
      <c r="B89" s="166">
        <v>4.0510000000000002</v>
      </c>
      <c r="C89" s="253" t="s">
        <v>242</v>
      </c>
      <c r="D89" s="157" t="s">
        <v>7</v>
      </c>
      <c r="E89" s="168">
        <v>3</v>
      </c>
      <c r="F89" s="79"/>
      <c r="G89" s="158"/>
    </row>
    <row r="90" spans="1:7" s="152" customFormat="1" x14ac:dyDescent="0.2">
      <c r="A90" s="191">
        <f>+IF(NOT(D90=""), (3+(0.001*COUNTA(D$7:D90))), "")</f>
        <v>3.052</v>
      </c>
      <c r="B90" s="166">
        <v>4.0519999999999996</v>
      </c>
      <c r="C90" s="253" t="s">
        <v>245</v>
      </c>
      <c r="D90" s="157" t="s">
        <v>7</v>
      </c>
      <c r="E90" s="168">
        <v>1</v>
      </c>
      <c r="F90" s="79"/>
      <c r="G90" s="158"/>
    </row>
    <row r="91" spans="1:7" s="152" customFormat="1" x14ac:dyDescent="0.2">
      <c r="A91" s="191">
        <f>+IF(NOT(D91=""), (3+(0.001*COUNTA(D$7:D91))), "")</f>
        <v>3.0529999999999999</v>
      </c>
      <c r="B91" s="166">
        <v>4.0529999999999999</v>
      </c>
      <c r="C91" s="253" t="s">
        <v>243</v>
      </c>
      <c r="D91" s="157" t="s">
        <v>7</v>
      </c>
      <c r="E91" s="168">
        <v>3</v>
      </c>
      <c r="F91" s="79"/>
      <c r="G91" s="158"/>
    </row>
    <row r="92" spans="1:7" s="152" customFormat="1" x14ac:dyDescent="0.2">
      <c r="A92" s="191" t="str">
        <f>+IF(NOT(D92=""), (3+(0.001*COUNTA(D$7:D92))), "")</f>
        <v/>
      </c>
      <c r="B92" s="166" t="str">
        <f>A92</f>
        <v/>
      </c>
      <c r="C92" s="257" t="s">
        <v>244</v>
      </c>
      <c r="D92" s="157"/>
      <c r="E92" s="168"/>
      <c r="F92" s="79"/>
      <c r="G92" s="158"/>
    </row>
    <row r="93" spans="1:7" s="152" customFormat="1" x14ac:dyDescent="0.2">
      <c r="A93" s="191">
        <f>+IF(NOT(D93=""), (3+(0.001*COUNTA(D$7:D93))), "")</f>
        <v>3.0539999999999998</v>
      </c>
      <c r="B93" s="166">
        <v>4.0540000000000003</v>
      </c>
      <c r="C93" s="253" t="s">
        <v>246</v>
      </c>
      <c r="D93" s="157" t="s">
        <v>11</v>
      </c>
      <c r="E93" s="168">
        <v>0.75</v>
      </c>
      <c r="F93" s="79"/>
      <c r="G93" s="158"/>
    </row>
    <row r="94" spans="1:7" s="152" customFormat="1" x14ac:dyDescent="0.2">
      <c r="A94" s="191">
        <f>+IF(NOT(D94=""), (3+(0.001*COUNTA(D$7:D94))), "")</f>
        <v>3.0550000000000002</v>
      </c>
      <c r="B94" s="166">
        <v>4.0549999999999997</v>
      </c>
      <c r="C94" s="253" t="s">
        <v>247</v>
      </c>
      <c r="D94" s="157" t="s">
        <v>7</v>
      </c>
      <c r="E94" s="168">
        <v>1</v>
      </c>
      <c r="F94" s="79"/>
      <c r="G94" s="158"/>
    </row>
    <row r="95" spans="1:7" s="152" customFormat="1" x14ac:dyDescent="0.2">
      <c r="A95" s="191">
        <f>+IF(NOT(D95=""), (3+(0.001*COUNTA(D$7:D95))), "")</f>
        <v>3.056</v>
      </c>
      <c r="B95" s="166">
        <v>4.056</v>
      </c>
      <c r="C95" s="253" t="s">
        <v>248</v>
      </c>
      <c r="D95" s="157" t="s">
        <v>7</v>
      </c>
      <c r="E95" s="168">
        <v>1</v>
      </c>
      <c r="F95" s="79"/>
      <c r="G95" s="158"/>
    </row>
    <row r="96" spans="1:7" s="152" customFormat="1" x14ac:dyDescent="0.2">
      <c r="A96" s="191">
        <f>+IF(NOT(D96=""), (3+(0.001*COUNTA(D$7:D96))), "")</f>
        <v>3.0569999999999999</v>
      </c>
      <c r="B96" s="166">
        <v>4.0570000000000004</v>
      </c>
      <c r="C96" s="253" t="s">
        <v>249</v>
      </c>
      <c r="D96" s="157" t="s">
        <v>11</v>
      </c>
      <c r="E96" s="168">
        <v>1</v>
      </c>
      <c r="F96" s="79"/>
      <c r="G96" s="158"/>
    </row>
    <row r="97" spans="1:7" s="152" customFormat="1" x14ac:dyDescent="0.2">
      <c r="A97" s="191">
        <f>+IF(NOT(D97=""), (3+(0.001*COUNTA(D$7:D97))), "")</f>
        <v>3.0579999999999998</v>
      </c>
      <c r="B97" s="166">
        <v>4.0579999999999998</v>
      </c>
      <c r="C97" s="253" t="s">
        <v>250</v>
      </c>
      <c r="D97" s="157" t="s">
        <v>11</v>
      </c>
      <c r="E97" s="168">
        <v>1.5</v>
      </c>
      <c r="F97" s="79"/>
      <c r="G97" s="158"/>
    </row>
    <row r="98" spans="1:7" s="152" customFormat="1" x14ac:dyDescent="0.2">
      <c r="A98" s="191">
        <f>+IF(NOT(D98=""), (3+(0.001*COUNTA(D$7:D98))), "")</f>
        <v>3.0590000000000002</v>
      </c>
      <c r="B98" s="166">
        <v>4.0590000000000002</v>
      </c>
      <c r="C98" s="253" t="s">
        <v>251</v>
      </c>
      <c r="D98" s="157" t="s">
        <v>11</v>
      </c>
      <c r="E98" s="168">
        <v>2</v>
      </c>
      <c r="F98" s="79"/>
      <c r="G98" s="158"/>
    </row>
    <row r="99" spans="1:7" s="152" customFormat="1" x14ac:dyDescent="0.2">
      <c r="A99" s="191">
        <f>+IF(NOT(D99=""), (3+(0.001*COUNTA(D$7:D99))), "")</f>
        <v>3.06</v>
      </c>
      <c r="B99" s="166">
        <v>4.0599999999999996</v>
      </c>
      <c r="C99" s="253" t="s">
        <v>252</v>
      </c>
      <c r="D99" s="157" t="s">
        <v>7</v>
      </c>
      <c r="E99" s="168">
        <v>1</v>
      </c>
      <c r="F99" s="79"/>
      <c r="G99" s="158"/>
    </row>
    <row r="100" spans="1:7" s="152" customFormat="1" x14ac:dyDescent="0.2">
      <c r="A100" s="191">
        <f>+IF(NOT(D100=""), (3+(0.001*COUNTA(D$7:D100))), "")</f>
        <v>3.0609999999999999</v>
      </c>
      <c r="B100" s="166">
        <v>4.0609999999999999</v>
      </c>
      <c r="C100" s="253" t="s">
        <v>253</v>
      </c>
      <c r="D100" s="157" t="s">
        <v>7</v>
      </c>
      <c r="E100" s="168">
        <v>1</v>
      </c>
      <c r="F100" s="79"/>
      <c r="G100" s="158"/>
    </row>
    <row r="101" spans="1:7" s="152" customFormat="1" x14ac:dyDescent="0.2">
      <c r="A101" s="191" t="str">
        <f>+IF(NOT(D101=""), (3+(0.001*COUNTA(D$7:D101))), "")</f>
        <v/>
      </c>
      <c r="B101" s="166" t="str">
        <f>A101</f>
        <v/>
      </c>
      <c r="C101" s="109" t="s">
        <v>279</v>
      </c>
      <c r="D101" s="284"/>
      <c r="E101" s="285"/>
      <c r="F101" s="138"/>
      <c r="G101" s="286"/>
    </row>
    <row r="102" spans="1:7" s="152" customFormat="1" ht="38.25" x14ac:dyDescent="0.2">
      <c r="A102" s="191" t="str">
        <f>+IF(NOT(D102=""), (3+(0.001*COUNTA(D$7:D102))), "")</f>
        <v/>
      </c>
      <c r="B102" s="166" t="str">
        <f>A102</f>
        <v/>
      </c>
      <c r="C102" s="114" t="s">
        <v>280</v>
      </c>
      <c r="D102" s="157"/>
      <c r="E102" s="168"/>
      <c r="F102" s="79"/>
      <c r="G102" s="158"/>
    </row>
    <row r="103" spans="1:7" s="152" customFormat="1" ht="25.5" x14ac:dyDescent="0.2">
      <c r="A103" s="191" t="str">
        <f>+IF(NOT(D103=""), (3+(0.001*COUNTA(D$7:D103))), "")</f>
        <v/>
      </c>
      <c r="B103" s="166" t="str">
        <f>A103</f>
        <v/>
      </c>
      <c r="C103" s="114" t="s">
        <v>281</v>
      </c>
      <c r="D103" s="157"/>
      <c r="E103" s="168"/>
      <c r="F103" s="79"/>
      <c r="G103" s="158"/>
    </row>
    <row r="104" spans="1:7" s="152" customFormat="1" ht="51" x14ac:dyDescent="0.2">
      <c r="A104" s="191">
        <f>+IF(NOT(D104=""), (3+(0.001*COUNTA(D$7:D104))), "")</f>
        <v>3.0619999999999998</v>
      </c>
      <c r="B104" s="166">
        <v>4.0620000000000003</v>
      </c>
      <c r="C104" s="84" t="s">
        <v>277</v>
      </c>
      <c r="D104" s="157" t="s">
        <v>7</v>
      </c>
      <c r="E104" s="168">
        <v>1</v>
      </c>
      <c r="F104" s="79"/>
      <c r="G104" s="158"/>
    </row>
    <row r="105" spans="1:7" s="152" customFormat="1" ht="51" x14ac:dyDescent="0.2">
      <c r="A105" s="191">
        <f>+IF(NOT(D105=""), (3+(0.001*COUNTA(D$7:D105))), "")</f>
        <v>3.0630000000000002</v>
      </c>
      <c r="B105" s="166">
        <v>4.0629999999999997</v>
      </c>
      <c r="C105" s="84" t="s">
        <v>278</v>
      </c>
      <c r="D105" s="157" t="s">
        <v>7</v>
      </c>
      <c r="E105" s="168">
        <v>1</v>
      </c>
      <c r="F105" s="79"/>
      <c r="G105" s="158"/>
    </row>
    <row r="106" spans="1:7" s="152" customFormat="1" ht="38.25" x14ac:dyDescent="0.2">
      <c r="A106" s="191">
        <f>+IF(NOT(D106=""), (3+(0.001*COUNTA(D$7:D106))), "")</f>
        <v>3.0640000000000001</v>
      </c>
      <c r="B106" s="166">
        <v>4.0640000000000001</v>
      </c>
      <c r="C106" s="253" t="s">
        <v>306</v>
      </c>
      <c r="D106" s="157" t="s">
        <v>7</v>
      </c>
      <c r="E106" s="168">
        <v>1</v>
      </c>
      <c r="F106" s="79"/>
      <c r="G106" s="158"/>
    </row>
    <row r="107" spans="1:7" s="152" customFormat="1" x14ac:dyDescent="0.2">
      <c r="A107" s="191">
        <f>+IF(NOT(D107=""), (3+(0.001*COUNTA(D$7:D107))), "")</f>
        <v>3.0649999999999999</v>
      </c>
      <c r="B107" s="166">
        <v>4.0650000000000004</v>
      </c>
      <c r="C107" s="253" t="s">
        <v>307</v>
      </c>
      <c r="D107" s="157" t="s">
        <v>7</v>
      </c>
      <c r="E107" s="168">
        <v>1</v>
      </c>
      <c r="F107" s="79"/>
      <c r="G107" s="158"/>
    </row>
    <row r="108" spans="1:7" s="152" customFormat="1" ht="25.5" x14ac:dyDescent="0.2">
      <c r="A108" s="191">
        <f>+IF(NOT(D108=""), (3+(0.001*COUNTA(D$7:D108))), "")</f>
        <v>3.0659999999999998</v>
      </c>
      <c r="B108" s="166">
        <v>4.0659999999999998</v>
      </c>
      <c r="C108" s="253" t="s">
        <v>343</v>
      </c>
      <c r="D108" s="157" t="s">
        <v>7</v>
      </c>
      <c r="E108" s="168">
        <v>2</v>
      </c>
      <c r="F108" s="79"/>
      <c r="G108" s="158"/>
    </row>
    <row r="109" spans="1:7" s="152" customFormat="1" ht="13.5" thickBot="1" x14ac:dyDescent="0.25">
      <c r="A109" s="191"/>
      <c r="B109" s="166"/>
      <c r="C109" s="84"/>
      <c r="D109" s="157"/>
      <c r="E109" s="168"/>
      <c r="F109" s="79"/>
      <c r="G109" s="158"/>
    </row>
    <row r="110" spans="1:7" s="170" customFormat="1" ht="24.75" customHeight="1" thickBot="1" x14ac:dyDescent="0.25">
      <c r="A110" s="152"/>
      <c r="B110" s="213"/>
      <c r="C110" s="262" t="s">
        <v>6</v>
      </c>
      <c r="D110" s="171"/>
      <c r="E110" s="210"/>
      <c r="F110" s="172"/>
      <c r="G110" s="173"/>
    </row>
  </sheetData>
  <mergeCells count="1">
    <mergeCell ref="F2:G3"/>
  </mergeCells>
  <printOptions horizontalCentered="1"/>
  <pageMargins left="0.5" right="0.25" top="0.5" bottom="0.5" header="0.3" footer="0.3"/>
  <pageSetup paperSize="9" firstPageNumber="166" orientation="portrait"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4"/>
  <sheetViews>
    <sheetView tabSelected="1" zoomScaleNormal="100" zoomScaleSheetLayoutView="100" workbookViewId="0">
      <selection activeCell="E6" sqref="E6:E7"/>
    </sheetView>
  </sheetViews>
  <sheetFormatPr defaultRowHeight="12.75" x14ac:dyDescent="0.2"/>
  <cols>
    <col min="1" max="1" width="9.140625" style="152"/>
    <col min="2" max="2" width="6" style="214" customWidth="1"/>
    <col min="3" max="3" width="48.5703125" style="263" customWidth="1"/>
    <col min="4" max="4" width="6.140625" style="159" customWidth="1"/>
    <col min="5" max="5" width="8.140625" style="175" customWidth="1"/>
    <col min="6" max="6" width="12.140625" style="176" customWidth="1"/>
    <col min="7" max="7" width="13.7109375" style="174" customWidth="1"/>
    <col min="8" max="8" width="9.140625" style="174"/>
    <col min="9" max="9" width="12.5703125" style="174" customWidth="1"/>
    <col min="10" max="256" width="9.140625" style="174"/>
    <col min="257" max="257" width="7.7109375" style="174" customWidth="1"/>
    <col min="258" max="258" width="11" style="174" customWidth="1"/>
    <col min="259" max="259" width="45.28515625" style="174" customWidth="1"/>
    <col min="260" max="260" width="8" style="174" customWidth="1"/>
    <col min="261" max="261" width="8.7109375" style="174" customWidth="1"/>
    <col min="262" max="262" width="11.5703125" style="174" customWidth="1"/>
    <col min="263" max="263" width="14" style="174" customWidth="1"/>
    <col min="264" max="512" width="9.140625" style="174"/>
    <col min="513" max="513" width="7.7109375" style="174" customWidth="1"/>
    <col min="514" max="514" width="11" style="174" customWidth="1"/>
    <col min="515" max="515" width="45.28515625" style="174" customWidth="1"/>
    <col min="516" max="516" width="8" style="174" customWidth="1"/>
    <col min="517" max="517" width="8.7109375" style="174" customWidth="1"/>
    <col min="518" max="518" width="11.5703125" style="174" customWidth="1"/>
    <col min="519" max="519" width="14" style="174" customWidth="1"/>
    <col min="520" max="768" width="9.140625" style="174"/>
    <col min="769" max="769" width="7.7109375" style="174" customWidth="1"/>
    <col min="770" max="770" width="11" style="174" customWidth="1"/>
    <col min="771" max="771" width="45.28515625" style="174" customWidth="1"/>
    <col min="772" max="772" width="8" style="174" customWidth="1"/>
    <col min="773" max="773" width="8.7109375" style="174" customWidth="1"/>
    <col min="774" max="774" width="11.5703125" style="174" customWidth="1"/>
    <col min="775" max="775" width="14" style="174" customWidth="1"/>
    <col min="776" max="1024" width="9.140625" style="174"/>
    <col min="1025" max="1025" width="7.7109375" style="174" customWidth="1"/>
    <col min="1026" max="1026" width="11" style="174" customWidth="1"/>
    <col min="1027" max="1027" width="45.28515625" style="174" customWidth="1"/>
    <col min="1028" max="1028" width="8" style="174" customWidth="1"/>
    <col min="1029" max="1029" width="8.7109375" style="174" customWidth="1"/>
    <col min="1030" max="1030" width="11.5703125" style="174" customWidth="1"/>
    <col min="1031" max="1031" width="14" style="174" customWidth="1"/>
    <col min="1032" max="1280" width="9.140625" style="174"/>
    <col min="1281" max="1281" width="7.7109375" style="174" customWidth="1"/>
    <col min="1282" max="1282" width="11" style="174" customWidth="1"/>
    <col min="1283" max="1283" width="45.28515625" style="174" customWidth="1"/>
    <col min="1284" max="1284" width="8" style="174" customWidth="1"/>
    <col min="1285" max="1285" width="8.7109375" style="174" customWidth="1"/>
    <col min="1286" max="1286" width="11.5703125" style="174" customWidth="1"/>
    <col min="1287" max="1287" width="14" style="174" customWidth="1"/>
    <col min="1288" max="1536" width="9.140625" style="174"/>
    <col min="1537" max="1537" width="7.7109375" style="174" customWidth="1"/>
    <col min="1538" max="1538" width="11" style="174" customWidth="1"/>
    <col min="1539" max="1539" width="45.28515625" style="174" customWidth="1"/>
    <col min="1540" max="1540" width="8" style="174" customWidth="1"/>
    <col min="1541" max="1541" width="8.7109375" style="174" customWidth="1"/>
    <col min="1542" max="1542" width="11.5703125" style="174" customWidth="1"/>
    <col min="1543" max="1543" width="14" style="174" customWidth="1"/>
    <col min="1544" max="1792" width="9.140625" style="174"/>
    <col min="1793" max="1793" width="7.7109375" style="174" customWidth="1"/>
    <col min="1794" max="1794" width="11" style="174" customWidth="1"/>
    <col min="1795" max="1795" width="45.28515625" style="174" customWidth="1"/>
    <col min="1796" max="1796" width="8" style="174" customWidth="1"/>
    <col min="1797" max="1797" width="8.7109375" style="174" customWidth="1"/>
    <col min="1798" max="1798" width="11.5703125" style="174" customWidth="1"/>
    <col min="1799" max="1799" width="14" style="174" customWidth="1"/>
    <col min="1800" max="2048" width="9.140625" style="174"/>
    <col min="2049" max="2049" width="7.7109375" style="174" customWidth="1"/>
    <col min="2050" max="2050" width="11" style="174" customWidth="1"/>
    <col min="2051" max="2051" width="45.28515625" style="174" customWidth="1"/>
    <col min="2052" max="2052" width="8" style="174" customWidth="1"/>
    <col min="2053" max="2053" width="8.7109375" style="174" customWidth="1"/>
    <col min="2054" max="2054" width="11.5703125" style="174" customWidth="1"/>
    <col min="2055" max="2055" width="14" style="174" customWidth="1"/>
    <col min="2056" max="2304" width="9.140625" style="174"/>
    <col min="2305" max="2305" width="7.7109375" style="174" customWidth="1"/>
    <col min="2306" max="2306" width="11" style="174" customWidth="1"/>
    <col min="2307" max="2307" width="45.28515625" style="174" customWidth="1"/>
    <col min="2308" max="2308" width="8" style="174" customWidth="1"/>
    <col min="2309" max="2309" width="8.7109375" style="174" customWidth="1"/>
    <col min="2310" max="2310" width="11.5703125" style="174" customWidth="1"/>
    <col min="2311" max="2311" width="14" style="174" customWidth="1"/>
    <col min="2312" max="2560" width="9.140625" style="174"/>
    <col min="2561" max="2561" width="7.7109375" style="174" customWidth="1"/>
    <col min="2562" max="2562" width="11" style="174" customWidth="1"/>
    <col min="2563" max="2563" width="45.28515625" style="174" customWidth="1"/>
    <col min="2564" max="2564" width="8" style="174" customWidth="1"/>
    <col min="2565" max="2565" width="8.7109375" style="174" customWidth="1"/>
    <col min="2566" max="2566" width="11.5703125" style="174" customWidth="1"/>
    <col min="2567" max="2567" width="14" style="174" customWidth="1"/>
    <col min="2568" max="2816" width="9.140625" style="174"/>
    <col min="2817" max="2817" width="7.7109375" style="174" customWidth="1"/>
    <col min="2818" max="2818" width="11" style="174" customWidth="1"/>
    <col min="2819" max="2819" width="45.28515625" style="174" customWidth="1"/>
    <col min="2820" max="2820" width="8" style="174" customWidth="1"/>
    <col min="2821" max="2821" width="8.7109375" style="174" customWidth="1"/>
    <col min="2822" max="2822" width="11.5703125" style="174" customWidth="1"/>
    <col min="2823" max="2823" width="14" style="174" customWidth="1"/>
    <col min="2824" max="3072" width="9.140625" style="174"/>
    <col min="3073" max="3073" width="7.7109375" style="174" customWidth="1"/>
    <col min="3074" max="3074" width="11" style="174" customWidth="1"/>
    <col min="3075" max="3075" width="45.28515625" style="174" customWidth="1"/>
    <col min="3076" max="3076" width="8" style="174" customWidth="1"/>
    <col min="3077" max="3077" width="8.7109375" style="174" customWidth="1"/>
    <col min="3078" max="3078" width="11.5703125" style="174" customWidth="1"/>
    <col min="3079" max="3079" width="14" style="174" customWidth="1"/>
    <col min="3080" max="3328" width="9.140625" style="174"/>
    <col min="3329" max="3329" width="7.7109375" style="174" customWidth="1"/>
    <col min="3330" max="3330" width="11" style="174" customWidth="1"/>
    <col min="3331" max="3331" width="45.28515625" style="174" customWidth="1"/>
    <col min="3332" max="3332" width="8" style="174" customWidth="1"/>
    <col min="3333" max="3333" width="8.7109375" style="174" customWidth="1"/>
    <col min="3334" max="3334" width="11.5703125" style="174" customWidth="1"/>
    <col min="3335" max="3335" width="14" style="174" customWidth="1"/>
    <col min="3336" max="3584" width="9.140625" style="174"/>
    <col min="3585" max="3585" width="7.7109375" style="174" customWidth="1"/>
    <col min="3586" max="3586" width="11" style="174" customWidth="1"/>
    <col min="3587" max="3587" width="45.28515625" style="174" customWidth="1"/>
    <col min="3588" max="3588" width="8" style="174" customWidth="1"/>
    <col min="3589" max="3589" width="8.7109375" style="174" customWidth="1"/>
    <col min="3590" max="3590" width="11.5703125" style="174" customWidth="1"/>
    <col min="3591" max="3591" width="14" style="174" customWidth="1"/>
    <col min="3592" max="3840" width="9.140625" style="174"/>
    <col min="3841" max="3841" width="7.7109375" style="174" customWidth="1"/>
    <col min="3842" max="3842" width="11" style="174" customWidth="1"/>
    <col min="3843" max="3843" width="45.28515625" style="174" customWidth="1"/>
    <col min="3844" max="3844" width="8" style="174" customWidth="1"/>
    <col min="3845" max="3845" width="8.7109375" style="174" customWidth="1"/>
    <col min="3846" max="3846" width="11.5703125" style="174" customWidth="1"/>
    <col min="3847" max="3847" width="14" style="174" customWidth="1"/>
    <col min="3848" max="4096" width="9.140625" style="174"/>
    <col min="4097" max="4097" width="7.7109375" style="174" customWidth="1"/>
    <col min="4098" max="4098" width="11" style="174" customWidth="1"/>
    <col min="4099" max="4099" width="45.28515625" style="174" customWidth="1"/>
    <col min="4100" max="4100" width="8" style="174" customWidth="1"/>
    <col min="4101" max="4101" width="8.7109375" style="174" customWidth="1"/>
    <col min="4102" max="4102" width="11.5703125" style="174" customWidth="1"/>
    <col min="4103" max="4103" width="14" style="174" customWidth="1"/>
    <col min="4104" max="4352" width="9.140625" style="174"/>
    <col min="4353" max="4353" width="7.7109375" style="174" customWidth="1"/>
    <col min="4354" max="4354" width="11" style="174" customWidth="1"/>
    <col min="4355" max="4355" width="45.28515625" style="174" customWidth="1"/>
    <col min="4356" max="4356" width="8" style="174" customWidth="1"/>
    <col min="4357" max="4357" width="8.7109375" style="174" customWidth="1"/>
    <col min="4358" max="4358" width="11.5703125" style="174" customWidth="1"/>
    <col min="4359" max="4359" width="14" style="174" customWidth="1"/>
    <col min="4360" max="4608" width="9.140625" style="174"/>
    <col min="4609" max="4609" width="7.7109375" style="174" customWidth="1"/>
    <col min="4610" max="4610" width="11" style="174" customWidth="1"/>
    <col min="4611" max="4611" width="45.28515625" style="174" customWidth="1"/>
    <col min="4612" max="4612" width="8" style="174" customWidth="1"/>
    <col min="4613" max="4613" width="8.7109375" style="174" customWidth="1"/>
    <col min="4614" max="4614" width="11.5703125" style="174" customWidth="1"/>
    <col min="4615" max="4615" width="14" style="174" customWidth="1"/>
    <col min="4616" max="4864" width="9.140625" style="174"/>
    <col min="4865" max="4865" width="7.7109375" style="174" customWidth="1"/>
    <col min="4866" max="4866" width="11" style="174" customWidth="1"/>
    <col min="4867" max="4867" width="45.28515625" style="174" customWidth="1"/>
    <col min="4868" max="4868" width="8" style="174" customWidth="1"/>
    <col min="4869" max="4869" width="8.7109375" style="174" customWidth="1"/>
    <col min="4870" max="4870" width="11.5703125" style="174" customWidth="1"/>
    <col min="4871" max="4871" width="14" style="174" customWidth="1"/>
    <col min="4872" max="5120" width="9.140625" style="174"/>
    <col min="5121" max="5121" width="7.7109375" style="174" customWidth="1"/>
    <col min="5122" max="5122" width="11" style="174" customWidth="1"/>
    <col min="5123" max="5123" width="45.28515625" style="174" customWidth="1"/>
    <col min="5124" max="5124" width="8" style="174" customWidth="1"/>
    <col min="5125" max="5125" width="8.7109375" style="174" customWidth="1"/>
    <col min="5126" max="5126" width="11.5703125" style="174" customWidth="1"/>
    <col min="5127" max="5127" width="14" style="174" customWidth="1"/>
    <col min="5128" max="5376" width="9.140625" style="174"/>
    <col min="5377" max="5377" width="7.7109375" style="174" customWidth="1"/>
    <col min="5378" max="5378" width="11" style="174" customWidth="1"/>
    <col min="5379" max="5379" width="45.28515625" style="174" customWidth="1"/>
    <col min="5380" max="5380" width="8" style="174" customWidth="1"/>
    <col min="5381" max="5381" width="8.7109375" style="174" customWidth="1"/>
    <col min="5382" max="5382" width="11.5703125" style="174" customWidth="1"/>
    <col min="5383" max="5383" width="14" style="174" customWidth="1"/>
    <col min="5384" max="5632" width="9.140625" style="174"/>
    <col min="5633" max="5633" width="7.7109375" style="174" customWidth="1"/>
    <col min="5634" max="5634" width="11" style="174" customWidth="1"/>
    <col min="5635" max="5635" width="45.28515625" style="174" customWidth="1"/>
    <col min="5636" max="5636" width="8" style="174" customWidth="1"/>
    <col min="5637" max="5637" width="8.7109375" style="174" customWidth="1"/>
    <col min="5638" max="5638" width="11.5703125" style="174" customWidth="1"/>
    <col min="5639" max="5639" width="14" style="174" customWidth="1"/>
    <col min="5640" max="5888" width="9.140625" style="174"/>
    <col min="5889" max="5889" width="7.7109375" style="174" customWidth="1"/>
    <col min="5890" max="5890" width="11" style="174" customWidth="1"/>
    <col min="5891" max="5891" width="45.28515625" style="174" customWidth="1"/>
    <col min="5892" max="5892" width="8" style="174" customWidth="1"/>
    <col min="5893" max="5893" width="8.7109375" style="174" customWidth="1"/>
    <col min="5894" max="5894" width="11.5703125" style="174" customWidth="1"/>
    <col min="5895" max="5895" width="14" style="174" customWidth="1"/>
    <col min="5896" max="6144" width="9.140625" style="174"/>
    <col min="6145" max="6145" width="7.7109375" style="174" customWidth="1"/>
    <col min="6146" max="6146" width="11" style="174" customWidth="1"/>
    <col min="6147" max="6147" width="45.28515625" style="174" customWidth="1"/>
    <col min="6148" max="6148" width="8" style="174" customWidth="1"/>
    <col min="6149" max="6149" width="8.7109375" style="174" customWidth="1"/>
    <col min="6150" max="6150" width="11.5703125" style="174" customWidth="1"/>
    <col min="6151" max="6151" width="14" style="174" customWidth="1"/>
    <col min="6152" max="6400" width="9.140625" style="174"/>
    <col min="6401" max="6401" width="7.7109375" style="174" customWidth="1"/>
    <col min="6402" max="6402" width="11" style="174" customWidth="1"/>
    <col min="6403" max="6403" width="45.28515625" style="174" customWidth="1"/>
    <col min="6404" max="6404" width="8" style="174" customWidth="1"/>
    <col min="6405" max="6405" width="8.7109375" style="174" customWidth="1"/>
    <col min="6406" max="6406" width="11.5703125" style="174" customWidth="1"/>
    <col min="6407" max="6407" width="14" style="174" customWidth="1"/>
    <col min="6408" max="6656" width="9.140625" style="174"/>
    <col min="6657" max="6657" width="7.7109375" style="174" customWidth="1"/>
    <col min="6658" max="6658" width="11" style="174" customWidth="1"/>
    <col min="6659" max="6659" width="45.28515625" style="174" customWidth="1"/>
    <col min="6660" max="6660" width="8" style="174" customWidth="1"/>
    <col min="6661" max="6661" width="8.7109375" style="174" customWidth="1"/>
    <col min="6662" max="6662" width="11.5703125" style="174" customWidth="1"/>
    <col min="6663" max="6663" width="14" style="174" customWidth="1"/>
    <col min="6664" max="6912" width="9.140625" style="174"/>
    <col min="6913" max="6913" width="7.7109375" style="174" customWidth="1"/>
    <col min="6914" max="6914" width="11" style="174" customWidth="1"/>
    <col min="6915" max="6915" width="45.28515625" style="174" customWidth="1"/>
    <col min="6916" max="6916" width="8" style="174" customWidth="1"/>
    <col min="6917" max="6917" width="8.7109375" style="174" customWidth="1"/>
    <col min="6918" max="6918" width="11.5703125" style="174" customWidth="1"/>
    <col min="6919" max="6919" width="14" style="174" customWidth="1"/>
    <col min="6920" max="7168" width="9.140625" style="174"/>
    <col min="7169" max="7169" width="7.7109375" style="174" customWidth="1"/>
    <col min="7170" max="7170" width="11" style="174" customWidth="1"/>
    <col min="7171" max="7171" width="45.28515625" style="174" customWidth="1"/>
    <col min="7172" max="7172" width="8" style="174" customWidth="1"/>
    <col min="7173" max="7173" width="8.7109375" style="174" customWidth="1"/>
    <col min="7174" max="7174" width="11.5703125" style="174" customWidth="1"/>
    <col min="7175" max="7175" width="14" style="174" customWidth="1"/>
    <col min="7176" max="7424" width="9.140625" style="174"/>
    <col min="7425" max="7425" width="7.7109375" style="174" customWidth="1"/>
    <col min="7426" max="7426" width="11" style="174" customWidth="1"/>
    <col min="7427" max="7427" width="45.28515625" style="174" customWidth="1"/>
    <col min="7428" max="7428" width="8" style="174" customWidth="1"/>
    <col min="7429" max="7429" width="8.7109375" style="174" customWidth="1"/>
    <col min="7430" max="7430" width="11.5703125" style="174" customWidth="1"/>
    <col min="7431" max="7431" width="14" style="174" customWidth="1"/>
    <col min="7432" max="7680" width="9.140625" style="174"/>
    <col min="7681" max="7681" width="7.7109375" style="174" customWidth="1"/>
    <col min="7682" max="7682" width="11" style="174" customWidth="1"/>
    <col min="7683" max="7683" width="45.28515625" style="174" customWidth="1"/>
    <col min="7684" max="7684" width="8" style="174" customWidth="1"/>
    <col min="7685" max="7685" width="8.7109375" style="174" customWidth="1"/>
    <col min="7686" max="7686" width="11.5703125" style="174" customWidth="1"/>
    <col min="7687" max="7687" width="14" style="174" customWidth="1"/>
    <col min="7688" max="7936" width="9.140625" style="174"/>
    <col min="7937" max="7937" width="7.7109375" style="174" customWidth="1"/>
    <col min="7938" max="7938" width="11" style="174" customWidth="1"/>
    <col min="7939" max="7939" width="45.28515625" style="174" customWidth="1"/>
    <col min="7940" max="7940" width="8" style="174" customWidth="1"/>
    <col min="7941" max="7941" width="8.7109375" style="174" customWidth="1"/>
    <col min="7942" max="7942" width="11.5703125" style="174" customWidth="1"/>
    <col min="7943" max="7943" width="14" style="174" customWidth="1"/>
    <col min="7944" max="8192" width="9.140625" style="174"/>
    <col min="8193" max="8193" width="7.7109375" style="174" customWidth="1"/>
    <col min="8194" max="8194" width="11" style="174" customWidth="1"/>
    <col min="8195" max="8195" width="45.28515625" style="174" customWidth="1"/>
    <col min="8196" max="8196" width="8" style="174" customWidth="1"/>
    <col min="8197" max="8197" width="8.7109375" style="174" customWidth="1"/>
    <col min="8198" max="8198" width="11.5703125" style="174" customWidth="1"/>
    <col min="8199" max="8199" width="14" style="174" customWidth="1"/>
    <col min="8200" max="8448" width="9.140625" style="174"/>
    <col min="8449" max="8449" width="7.7109375" style="174" customWidth="1"/>
    <col min="8450" max="8450" width="11" style="174" customWidth="1"/>
    <col min="8451" max="8451" width="45.28515625" style="174" customWidth="1"/>
    <col min="8452" max="8452" width="8" style="174" customWidth="1"/>
    <col min="8453" max="8453" width="8.7109375" style="174" customWidth="1"/>
    <col min="8454" max="8454" width="11.5703125" style="174" customWidth="1"/>
    <col min="8455" max="8455" width="14" style="174" customWidth="1"/>
    <col min="8456" max="8704" width="9.140625" style="174"/>
    <col min="8705" max="8705" width="7.7109375" style="174" customWidth="1"/>
    <col min="8706" max="8706" width="11" style="174" customWidth="1"/>
    <col min="8707" max="8707" width="45.28515625" style="174" customWidth="1"/>
    <col min="8708" max="8708" width="8" style="174" customWidth="1"/>
    <col min="8709" max="8709" width="8.7109375" style="174" customWidth="1"/>
    <col min="8710" max="8710" width="11.5703125" style="174" customWidth="1"/>
    <col min="8711" max="8711" width="14" style="174" customWidth="1"/>
    <col min="8712" max="8960" width="9.140625" style="174"/>
    <col min="8961" max="8961" width="7.7109375" style="174" customWidth="1"/>
    <col min="8962" max="8962" width="11" style="174" customWidth="1"/>
    <col min="8963" max="8963" width="45.28515625" style="174" customWidth="1"/>
    <col min="8964" max="8964" width="8" style="174" customWidth="1"/>
    <col min="8965" max="8965" width="8.7109375" style="174" customWidth="1"/>
    <col min="8966" max="8966" width="11.5703125" style="174" customWidth="1"/>
    <col min="8967" max="8967" width="14" style="174" customWidth="1"/>
    <col min="8968" max="9216" width="9.140625" style="174"/>
    <col min="9217" max="9217" width="7.7109375" style="174" customWidth="1"/>
    <col min="9218" max="9218" width="11" style="174" customWidth="1"/>
    <col min="9219" max="9219" width="45.28515625" style="174" customWidth="1"/>
    <col min="9220" max="9220" width="8" style="174" customWidth="1"/>
    <col min="9221" max="9221" width="8.7109375" style="174" customWidth="1"/>
    <col min="9222" max="9222" width="11.5703125" style="174" customWidth="1"/>
    <col min="9223" max="9223" width="14" style="174" customWidth="1"/>
    <col min="9224" max="9472" width="9.140625" style="174"/>
    <col min="9473" max="9473" width="7.7109375" style="174" customWidth="1"/>
    <col min="9474" max="9474" width="11" style="174" customWidth="1"/>
    <col min="9475" max="9475" width="45.28515625" style="174" customWidth="1"/>
    <col min="9476" max="9476" width="8" style="174" customWidth="1"/>
    <col min="9477" max="9477" width="8.7109375" style="174" customWidth="1"/>
    <col min="9478" max="9478" width="11.5703125" style="174" customWidth="1"/>
    <col min="9479" max="9479" width="14" style="174" customWidth="1"/>
    <col min="9480" max="9728" width="9.140625" style="174"/>
    <col min="9729" max="9729" width="7.7109375" style="174" customWidth="1"/>
    <col min="9730" max="9730" width="11" style="174" customWidth="1"/>
    <col min="9731" max="9731" width="45.28515625" style="174" customWidth="1"/>
    <col min="9732" max="9732" width="8" style="174" customWidth="1"/>
    <col min="9733" max="9733" width="8.7109375" style="174" customWidth="1"/>
    <col min="9734" max="9734" width="11.5703125" style="174" customWidth="1"/>
    <col min="9735" max="9735" width="14" style="174" customWidth="1"/>
    <col min="9736" max="9984" width="9.140625" style="174"/>
    <col min="9985" max="9985" width="7.7109375" style="174" customWidth="1"/>
    <col min="9986" max="9986" width="11" style="174" customWidth="1"/>
    <col min="9987" max="9987" width="45.28515625" style="174" customWidth="1"/>
    <col min="9988" max="9988" width="8" style="174" customWidth="1"/>
    <col min="9989" max="9989" width="8.7109375" style="174" customWidth="1"/>
    <col min="9990" max="9990" width="11.5703125" style="174" customWidth="1"/>
    <col min="9991" max="9991" width="14" style="174" customWidth="1"/>
    <col min="9992" max="10240" width="9.140625" style="174"/>
    <col min="10241" max="10241" width="7.7109375" style="174" customWidth="1"/>
    <col min="10242" max="10242" width="11" style="174" customWidth="1"/>
    <col min="10243" max="10243" width="45.28515625" style="174" customWidth="1"/>
    <col min="10244" max="10244" width="8" style="174" customWidth="1"/>
    <col min="10245" max="10245" width="8.7109375" style="174" customWidth="1"/>
    <col min="10246" max="10246" width="11.5703125" style="174" customWidth="1"/>
    <col min="10247" max="10247" width="14" style="174" customWidth="1"/>
    <col min="10248" max="10496" width="9.140625" style="174"/>
    <col min="10497" max="10497" width="7.7109375" style="174" customWidth="1"/>
    <col min="10498" max="10498" width="11" style="174" customWidth="1"/>
    <col min="10499" max="10499" width="45.28515625" style="174" customWidth="1"/>
    <col min="10500" max="10500" width="8" style="174" customWidth="1"/>
    <col min="10501" max="10501" width="8.7109375" style="174" customWidth="1"/>
    <col min="10502" max="10502" width="11.5703125" style="174" customWidth="1"/>
    <col min="10503" max="10503" width="14" style="174" customWidth="1"/>
    <col min="10504" max="10752" width="9.140625" style="174"/>
    <col min="10753" max="10753" width="7.7109375" style="174" customWidth="1"/>
    <col min="10754" max="10754" width="11" style="174" customWidth="1"/>
    <col min="10755" max="10755" width="45.28515625" style="174" customWidth="1"/>
    <col min="10756" max="10756" width="8" style="174" customWidth="1"/>
    <col min="10757" max="10757" width="8.7109375" style="174" customWidth="1"/>
    <col min="10758" max="10758" width="11.5703125" style="174" customWidth="1"/>
    <col min="10759" max="10759" width="14" style="174" customWidth="1"/>
    <col min="10760" max="11008" width="9.140625" style="174"/>
    <col min="11009" max="11009" width="7.7109375" style="174" customWidth="1"/>
    <col min="11010" max="11010" width="11" style="174" customWidth="1"/>
    <col min="11011" max="11011" width="45.28515625" style="174" customWidth="1"/>
    <col min="11012" max="11012" width="8" style="174" customWidth="1"/>
    <col min="11013" max="11013" width="8.7109375" style="174" customWidth="1"/>
    <col min="11014" max="11014" width="11.5703125" style="174" customWidth="1"/>
    <col min="11015" max="11015" width="14" style="174" customWidth="1"/>
    <col min="11016" max="11264" width="9.140625" style="174"/>
    <col min="11265" max="11265" width="7.7109375" style="174" customWidth="1"/>
    <col min="11266" max="11266" width="11" style="174" customWidth="1"/>
    <col min="11267" max="11267" width="45.28515625" style="174" customWidth="1"/>
    <col min="11268" max="11268" width="8" style="174" customWidth="1"/>
    <col min="11269" max="11269" width="8.7109375" style="174" customWidth="1"/>
    <col min="11270" max="11270" width="11.5703125" style="174" customWidth="1"/>
    <col min="11271" max="11271" width="14" style="174" customWidth="1"/>
    <col min="11272" max="11520" width="9.140625" style="174"/>
    <col min="11521" max="11521" width="7.7109375" style="174" customWidth="1"/>
    <col min="11522" max="11522" width="11" style="174" customWidth="1"/>
    <col min="11523" max="11523" width="45.28515625" style="174" customWidth="1"/>
    <col min="11524" max="11524" width="8" style="174" customWidth="1"/>
    <col min="11525" max="11525" width="8.7109375" style="174" customWidth="1"/>
    <col min="11526" max="11526" width="11.5703125" style="174" customWidth="1"/>
    <col min="11527" max="11527" width="14" style="174" customWidth="1"/>
    <col min="11528" max="11776" width="9.140625" style="174"/>
    <col min="11777" max="11777" width="7.7109375" style="174" customWidth="1"/>
    <col min="11778" max="11778" width="11" style="174" customWidth="1"/>
    <col min="11779" max="11779" width="45.28515625" style="174" customWidth="1"/>
    <col min="11780" max="11780" width="8" style="174" customWidth="1"/>
    <col min="11781" max="11781" width="8.7109375" style="174" customWidth="1"/>
    <col min="11782" max="11782" width="11.5703125" style="174" customWidth="1"/>
    <col min="11783" max="11783" width="14" style="174" customWidth="1"/>
    <col min="11784" max="12032" width="9.140625" style="174"/>
    <col min="12033" max="12033" width="7.7109375" style="174" customWidth="1"/>
    <col min="12034" max="12034" width="11" style="174" customWidth="1"/>
    <col min="12035" max="12035" width="45.28515625" style="174" customWidth="1"/>
    <col min="12036" max="12036" width="8" style="174" customWidth="1"/>
    <col min="12037" max="12037" width="8.7109375" style="174" customWidth="1"/>
    <col min="12038" max="12038" width="11.5703125" style="174" customWidth="1"/>
    <col min="12039" max="12039" width="14" style="174" customWidth="1"/>
    <col min="12040" max="12288" width="9.140625" style="174"/>
    <col min="12289" max="12289" width="7.7109375" style="174" customWidth="1"/>
    <col min="12290" max="12290" width="11" style="174" customWidth="1"/>
    <col min="12291" max="12291" width="45.28515625" style="174" customWidth="1"/>
    <col min="12292" max="12292" width="8" style="174" customWidth="1"/>
    <col min="12293" max="12293" width="8.7109375" style="174" customWidth="1"/>
    <col min="12294" max="12294" width="11.5703125" style="174" customWidth="1"/>
    <col min="12295" max="12295" width="14" style="174" customWidth="1"/>
    <col min="12296" max="12544" width="9.140625" style="174"/>
    <col min="12545" max="12545" width="7.7109375" style="174" customWidth="1"/>
    <col min="12546" max="12546" width="11" style="174" customWidth="1"/>
    <col min="12547" max="12547" width="45.28515625" style="174" customWidth="1"/>
    <col min="12548" max="12548" width="8" style="174" customWidth="1"/>
    <col min="12549" max="12549" width="8.7109375" style="174" customWidth="1"/>
    <col min="12550" max="12550" width="11.5703125" style="174" customWidth="1"/>
    <col min="12551" max="12551" width="14" style="174" customWidth="1"/>
    <col min="12552" max="12800" width="9.140625" style="174"/>
    <col min="12801" max="12801" width="7.7109375" style="174" customWidth="1"/>
    <col min="12802" max="12802" width="11" style="174" customWidth="1"/>
    <col min="12803" max="12803" width="45.28515625" style="174" customWidth="1"/>
    <col min="12804" max="12804" width="8" style="174" customWidth="1"/>
    <col min="12805" max="12805" width="8.7109375" style="174" customWidth="1"/>
    <col min="12806" max="12806" width="11.5703125" style="174" customWidth="1"/>
    <col min="12807" max="12807" width="14" style="174" customWidth="1"/>
    <col min="12808" max="13056" width="9.140625" style="174"/>
    <col min="13057" max="13057" width="7.7109375" style="174" customWidth="1"/>
    <col min="13058" max="13058" width="11" style="174" customWidth="1"/>
    <col min="13059" max="13059" width="45.28515625" style="174" customWidth="1"/>
    <col min="13060" max="13060" width="8" style="174" customWidth="1"/>
    <col min="13061" max="13061" width="8.7109375" style="174" customWidth="1"/>
    <col min="13062" max="13062" width="11.5703125" style="174" customWidth="1"/>
    <col min="13063" max="13063" width="14" style="174" customWidth="1"/>
    <col min="13064" max="13312" width="9.140625" style="174"/>
    <col min="13313" max="13313" width="7.7109375" style="174" customWidth="1"/>
    <col min="13314" max="13314" width="11" style="174" customWidth="1"/>
    <col min="13315" max="13315" width="45.28515625" style="174" customWidth="1"/>
    <col min="13316" max="13316" width="8" style="174" customWidth="1"/>
    <col min="13317" max="13317" width="8.7109375" style="174" customWidth="1"/>
    <col min="13318" max="13318" width="11.5703125" style="174" customWidth="1"/>
    <col min="13319" max="13319" width="14" style="174" customWidth="1"/>
    <col min="13320" max="13568" width="9.140625" style="174"/>
    <col min="13569" max="13569" width="7.7109375" style="174" customWidth="1"/>
    <col min="13570" max="13570" width="11" style="174" customWidth="1"/>
    <col min="13571" max="13571" width="45.28515625" style="174" customWidth="1"/>
    <col min="13572" max="13572" width="8" style="174" customWidth="1"/>
    <col min="13573" max="13573" width="8.7109375" style="174" customWidth="1"/>
    <col min="13574" max="13574" width="11.5703125" style="174" customWidth="1"/>
    <col min="13575" max="13575" width="14" style="174" customWidth="1"/>
    <col min="13576" max="13824" width="9.140625" style="174"/>
    <col min="13825" max="13825" width="7.7109375" style="174" customWidth="1"/>
    <col min="13826" max="13826" width="11" style="174" customWidth="1"/>
    <col min="13827" max="13827" width="45.28515625" style="174" customWidth="1"/>
    <col min="13828" max="13828" width="8" style="174" customWidth="1"/>
    <col min="13829" max="13829" width="8.7109375" style="174" customWidth="1"/>
    <col min="13830" max="13830" width="11.5703125" style="174" customWidth="1"/>
    <col min="13831" max="13831" width="14" style="174" customWidth="1"/>
    <col min="13832" max="14080" width="9.140625" style="174"/>
    <col min="14081" max="14081" width="7.7109375" style="174" customWidth="1"/>
    <col min="14082" max="14082" width="11" style="174" customWidth="1"/>
    <col min="14083" max="14083" width="45.28515625" style="174" customWidth="1"/>
    <col min="14084" max="14084" width="8" style="174" customWidth="1"/>
    <col min="14085" max="14085" width="8.7109375" style="174" customWidth="1"/>
    <col min="14086" max="14086" width="11.5703125" style="174" customWidth="1"/>
    <col min="14087" max="14087" width="14" style="174" customWidth="1"/>
    <col min="14088" max="14336" width="9.140625" style="174"/>
    <col min="14337" max="14337" width="7.7109375" style="174" customWidth="1"/>
    <col min="14338" max="14338" width="11" style="174" customWidth="1"/>
    <col min="14339" max="14339" width="45.28515625" style="174" customWidth="1"/>
    <col min="14340" max="14340" width="8" style="174" customWidth="1"/>
    <col min="14341" max="14341" width="8.7109375" style="174" customWidth="1"/>
    <col min="14342" max="14342" width="11.5703125" style="174" customWidth="1"/>
    <col min="14343" max="14343" width="14" style="174" customWidth="1"/>
    <col min="14344" max="14592" width="9.140625" style="174"/>
    <col min="14593" max="14593" width="7.7109375" style="174" customWidth="1"/>
    <col min="14594" max="14594" width="11" style="174" customWidth="1"/>
    <col min="14595" max="14595" width="45.28515625" style="174" customWidth="1"/>
    <col min="14596" max="14596" width="8" style="174" customWidth="1"/>
    <col min="14597" max="14597" width="8.7109375" style="174" customWidth="1"/>
    <col min="14598" max="14598" width="11.5703125" style="174" customWidth="1"/>
    <col min="14599" max="14599" width="14" style="174" customWidth="1"/>
    <col min="14600" max="14848" width="9.140625" style="174"/>
    <col min="14849" max="14849" width="7.7109375" style="174" customWidth="1"/>
    <col min="14850" max="14850" width="11" style="174" customWidth="1"/>
    <col min="14851" max="14851" width="45.28515625" style="174" customWidth="1"/>
    <col min="14852" max="14852" width="8" style="174" customWidth="1"/>
    <col min="14853" max="14853" width="8.7109375" style="174" customWidth="1"/>
    <col min="14854" max="14854" width="11.5703125" style="174" customWidth="1"/>
    <col min="14855" max="14855" width="14" style="174" customWidth="1"/>
    <col min="14856" max="15104" width="9.140625" style="174"/>
    <col min="15105" max="15105" width="7.7109375" style="174" customWidth="1"/>
    <col min="15106" max="15106" width="11" style="174" customWidth="1"/>
    <col min="15107" max="15107" width="45.28515625" style="174" customWidth="1"/>
    <col min="15108" max="15108" width="8" style="174" customWidth="1"/>
    <col min="15109" max="15109" width="8.7109375" style="174" customWidth="1"/>
    <col min="15110" max="15110" width="11.5703125" style="174" customWidth="1"/>
    <col min="15111" max="15111" width="14" style="174" customWidth="1"/>
    <col min="15112" max="15360" width="9.140625" style="174"/>
    <col min="15361" max="15361" width="7.7109375" style="174" customWidth="1"/>
    <col min="15362" max="15362" width="11" style="174" customWidth="1"/>
    <col min="15363" max="15363" width="45.28515625" style="174" customWidth="1"/>
    <col min="15364" max="15364" width="8" style="174" customWidth="1"/>
    <col min="15365" max="15365" width="8.7109375" style="174" customWidth="1"/>
    <col min="15366" max="15366" width="11.5703125" style="174" customWidth="1"/>
    <col min="15367" max="15367" width="14" style="174" customWidth="1"/>
    <col min="15368" max="15616" width="9.140625" style="174"/>
    <col min="15617" max="15617" width="7.7109375" style="174" customWidth="1"/>
    <col min="15618" max="15618" width="11" style="174" customWidth="1"/>
    <col min="15619" max="15619" width="45.28515625" style="174" customWidth="1"/>
    <col min="15620" max="15620" width="8" style="174" customWidth="1"/>
    <col min="15621" max="15621" width="8.7109375" style="174" customWidth="1"/>
    <col min="15622" max="15622" width="11.5703125" style="174" customWidth="1"/>
    <col min="15623" max="15623" width="14" style="174" customWidth="1"/>
    <col min="15624" max="15872" width="9.140625" style="174"/>
    <col min="15873" max="15873" width="7.7109375" style="174" customWidth="1"/>
    <col min="15874" max="15874" width="11" style="174" customWidth="1"/>
    <col min="15875" max="15875" width="45.28515625" style="174" customWidth="1"/>
    <col min="15876" max="15876" width="8" style="174" customWidth="1"/>
    <col min="15877" max="15877" width="8.7109375" style="174" customWidth="1"/>
    <col min="15878" max="15878" width="11.5703125" style="174" customWidth="1"/>
    <col min="15879" max="15879" width="14" style="174" customWidth="1"/>
    <col min="15880" max="16128" width="9.140625" style="174"/>
    <col min="16129" max="16129" width="7.7109375" style="174" customWidth="1"/>
    <col min="16130" max="16130" width="11" style="174" customWidth="1"/>
    <col min="16131" max="16131" width="45.28515625" style="174" customWidth="1"/>
    <col min="16132" max="16132" width="8" style="174" customWidth="1"/>
    <col min="16133" max="16133" width="8.7109375" style="174" customWidth="1"/>
    <col min="16134" max="16134" width="11.5703125" style="174" customWidth="1"/>
    <col min="16135" max="16135" width="14" style="174" customWidth="1"/>
    <col min="16136" max="16384" width="9.140625" style="174"/>
  </cols>
  <sheetData>
    <row r="1" spans="1:7" s="60" customFormat="1" ht="20.100000000000001" customHeight="1" x14ac:dyDescent="0.2">
      <c r="A1" s="194"/>
      <c r="B1" s="278" t="s">
        <v>488</v>
      </c>
      <c r="C1" s="275"/>
      <c r="D1" s="276"/>
      <c r="E1" s="277"/>
      <c r="F1" s="149"/>
      <c r="G1" s="47"/>
    </row>
    <row r="2" spans="1:7" s="60" customFormat="1" ht="20.100000000000001" customHeight="1" x14ac:dyDescent="0.2">
      <c r="A2" s="194"/>
      <c r="B2" s="278" t="s">
        <v>254</v>
      </c>
      <c r="C2" s="275"/>
      <c r="D2" s="276"/>
      <c r="E2" s="277"/>
      <c r="F2" s="405" t="s">
        <v>256</v>
      </c>
      <c r="G2" s="405"/>
    </row>
    <row r="3" spans="1:7" s="60" customFormat="1" ht="20.100000000000001" customHeight="1" thickBot="1" x14ac:dyDescent="0.25">
      <c r="A3" s="194"/>
      <c r="B3" s="278"/>
      <c r="C3" s="275"/>
      <c r="D3" s="276"/>
      <c r="E3" s="277"/>
      <c r="F3" s="406"/>
      <c r="G3" s="406"/>
    </row>
    <row r="4" spans="1:7" s="211" customFormat="1" ht="38.25" customHeight="1" thickBot="1" x14ac:dyDescent="0.3">
      <c r="A4" s="150"/>
      <c r="B4" s="212" t="s">
        <v>55</v>
      </c>
      <c r="C4" s="254" t="s">
        <v>3</v>
      </c>
      <c r="D4" s="45" t="s">
        <v>10</v>
      </c>
      <c r="E4" s="44" t="s">
        <v>9</v>
      </c>
      <c r="F4" s="151" t="s">
        <v>8</v>
      </c>
      <c r="G4" s="42" t="s">
        <v>2</v>
      </c>
    </row>
    <row r="5" spans="1:7" s="152" customFormat="1" ht="38.25" x14ac:dyDescent="0.2">
      <c r="B5" s="184">
        <v>5.0010000000000003</v>
      </c>
      <c r="C5" s="289" t="s">
        <v>489</v>
      </c>
      <c r="D5" s="282" t="s">
        <v>236</v>
      </c>
      <c r="E5" s="282">
        <v>1</v>
      </c>
      <c r="F5" s="75"/>
      <c r="G5" s="154"/>
    </row>
    <row r="6" spans="1:7" s="152" customFormat="1" ht="25.5" x14ac:dyDescent="0.2">
      <c r="B6" s="166">
        <v>5.0019999999999998</v>
      </c>
      <c r="C6" s="253" t="s">
        <v>353</v>
      </c>
      <c r="D6" s="283" t="s">
        <v>236</v>
      </c>
      <c r="E6" s="417">
        <v>0</v>
      </c>
      <c r="F6" s="79"/>
      <c r="G6" s="156"/>
    </row>
    <row r="7" spans="1:7" s="152" customFormat="1" ht="28.5" x14ac:dyDescent="0.2">
      <c r="A7" s="191"/>
      <c r="B7" s="166">
        <v>5.0030000000000001</v>
      </c>
      <c r="C7" s="253" t="s">
        <v>352</v>
      </c>
      <c r="D7" s="283" t="s">
        <v>236</v>
      </c>
      <c r="E7" s="417">
        <v>0</v>
      </c>
      <c r="F7" s="79"/>
      <c r="G7" s="158"/>
    </row>
    <row r="8" spans="1:7" s="152" customFormat="1" ht="25.5" x14ac:dyDescent="0.2">
      <c r="A8" s="191"/>
      <c r="B8" s="166">
        <v>5.0039999999999996</v>
      </c>
      <c r="C8" s="253" t="s">
        <v>351</v>
      </c>
      <c r="D8" s="283" t="s">
        <v>236</v>
      </c>
      <c r="E8" s="293">
        <v>1</v>
      </c>
      <c r="F8" s="79"/>
      <c r="G8" s="158"/>
    </row>
    <row r="9" spans="1:7" s="152" customFormat="1" ht="25.5" x14ac:dyDescent="0.2">
      <c r="A9" s="191"/>
      <c r="B9" s="166">
        <v>5.0049999999999999</v>
      </c>
      <c r="C9" s="253" t="s">
        <v>350</v>
      </c>
      <c r="D9" s="283" t="s">
        <v>236</v>
      </c>
      <c r="E9" s="293">
        <v>1</v>
      </c>
      <c r="F9" s="79"/>
      <c r="G9" s="158"/>
    </row>
    <row r="10" spans="1:7" s="152" customFormat="1" ht="25.5" x14ac:dyDescent="0.2">
      <c r="A10" s="191"/>
      <c r="B10" s="166">
        <v>5.0060000000000002</v>
      </c>
      <c r="C10" s="253" t="s">
        <v>349</v>
      </c>
      <c r="D10" s="283" t="s">
        <v>236</v>
      </c>
      <c r="E10" s="293">
        <v>1</v>
      </c>
      <c r="F10" s="79"/>
      <c r="G10" s="158"/>
    </row>
    <row r="11" spans="1:7" s="152" customFormat="1" ht="51" x14ac:dyDescent="0.2">
      <c r="A11" s="191"/>
      <c r="B11" s="166">
        <v>5.0069999999999997</v>
      </c>
      <c r="C11" s="253" t="s">
        <v>348</v>
      </c>
      <c r="D11" s="283" t="s">
        <v>236</v>
      </c>
      <c r="E11" s="293">
        <v>1</v>
      </c>
      <c r="F11" s="79"/>
      <c r="G11" s="158"/>
    </row>
    <row r="12" spans="1:7" s="152" customFormat="1" x14ac:dyDescent="0.2">
      <c r="A12" s="191"/>
      <c r="B12" s="166"/>
      <c r="C12" s="253"/>
      <c r="D12" s="283"/>
      <c r="E12" s="293"/>
      <c r="F12" s="79"/>
      <c r="G12" s="158"/>
    </row>
    <row r="13" spans="1:7" s="152" customFormat="1" ht="13.5" thickBot="1" x14ac:dyDescent="0.25">
      <c r="A13" s="191"/>
      <c r="B13" s="166"/>
      <c r="C13" s="253"/>
      <c r="D13" s="157"/>
      <c r="E13" s="168"/>
      <c r="F13" s="79"/>
      <c r="G13" s="158"/>
    </row>
    <row r="14" spans="1:7" s="170" customFormat="1" ht="24.75" customHeight="1" thickBot="1" x14ac:dyDescent="0.25">
      <c r="A14" s="152"/>
      <c r="B14" s="213"/>
      <c r="C14" s="262" t="s">
        <v>6</v>
      </c>
      <c r="D14" s="171"/>
      <c r="E14" s="210"/>
      <c r="F14" s="172"/>
      <c r="G14" s="173"/>
    </row>
  </sheetData>
  <mergeCells count="1">
    <mergeCell ref="F2:G3"/>
  </mergeCells>
  <printOptions horizontalCentered="1"/>
  <pageMargins left="0.5" right="0.25" top="0.5" bottom="0.5" header="0.3" footer="0.3"/>
  <pageSetup paperSize="9" firstPageNumber="16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83"/>
  <sheetViews>
    <sheetView topLeftCell="A15" zoomScaleNormal="100" zoomScaleSheetLayoutView="98" workbookViewId="0">
      <selection activeCell="C48" sqref="C48"/>
    </sheetView>
  </sheetViews>
  <sheetFormatPr defaultRowHeight="12.75" x14ac:dyDescent="0.2"/>
  <cols>
    <col min="1" max="1" width="9" style="194"/>
    <col min="2" max="2" width="5.85546875" style="65" customWidth="1"/>
    <col min="3" max="3" width="53" style="71" customWidth="1"/>
    <col min="4" max="4" width="4.7109375" style="71" customWidth="1"/>
    <col min="5" max="5" width="6.42578125" style="71" customWidth="1"/>
    <col min="6" max="6" width="11.140625" style="71" customWidth="1"/>
    <col min="7" max="7" width="13.85546875" style="71" customWidth="1"/>
    <col min="8" max="239" width="9" style="71"/>
    <col min="240" max="240" width="7.42578125" style="71" customWidth="1"/>
    <col min="241" max="241" width="9.7109375" style="71" customWidth="1"/>
    <col min="242" max="242" width="48.28515625" style="71" customWidth="1"/>
    <col min="243" max="243" width="5.85546875" style="71" customWidth="1"/>
    <col min="244" max="244" width="7.85546875" style="71" customWidth="1"/>
    <col min="245" max="245" width="9" style="71"/>
    <col min="246" max="246" width="11" style="71" customWidth="1"/>
    <col min="247" max="247" width="8.85546875" style="71" customWidth="1"/>
    <col min="248" max="495" width="9" style="71"/>
    <col min="496" max="496" width="7.42578125" style="71" customWidth="1"/>
    <col min="497" max="497" width="9.7109375" style="71" customWidth="1"/>
    <col min="498" max="498" width="48.28515625" style="71" customWidth="1"/>
    <col min="499" max="499" width="5.85546875" style="71" customWidth="1"/>
    <col min="500" max="500" width="7.85546875" style="71" customWidth="1"/>
    <col min="501" max="501" width="9" style="71"/>
    <col min="502" max="502" width="11" style="71" customWidth="1"/>
    <col min="503" max="503" width="8.85546875" style="71" customWidth="1"/>
    <col min="504" max="751" width="9" style="71"/>
    <col min="752" max="752" width="7.42578125" style="71" customWidth="1"/>
    <col min="753" max="753" width="9.7109375" style="71" customWidth="1"/>
    <col min="754" max="754" width="48.28515625" style="71" customWidth="1"/>
    <col min="755" max="755" width="5.85546875" style="71" customWidth="1"/>
    <col min="756" max="756" width="7.85546875" style="71" customWidth="1"/>
    <col min="757" max="757" width="9" style="71"/>
    <col min="758" max="758" width="11" style="71" customWidth="1"/>
    <col min="759" max="759" width="8.85546875" style="71" customWidth="1"/>
    <col min="760" max="1007" width="9" style="71"/>
    <col min="1008" max="1008" width="7.42578125" style="71" customWidth="1"/>
    <col min="1009" max="1009" width="9.7109375" style="71" customWidth="1"/>
    <col min="1010" max="1010" width="48.28515625" style="71" customWidth="1"/>
    <col min="1011" max="1011" width="5.85546875" style="71" customWidth="1"/>
    <col min="1012" max="1012" width="7.85546875" style="71" customWidth="1"/>
    <col min="1013" max="1013" width="9" style="71"/>
    <col min="1014" max="1014" width="11" style="71" customWidth="1"/>
    <col min="1015" max="1015" width="8.85546875" style="71" customWidth="1"/>
    <col min="1016" max="1263" width="9" style="71"/>
    <col min="1264" max="1264" width="7.42578125" style="71" customWidth="1"/>
    <col min="1265" max="1265" width="9.7109375" style="71" customWidth="1"/>
    <col min="1266" max="1266" width="48.28515625" style="71" customWidth="1"/>
    <col min="1267" max="1267" width="5.85546875" style="71" customWidth="1"/>
    <col min="1268" max="1268" width="7.85546875" style="71" customWidth="1"/>
    <col min="1269" max="1269" width="9" style="71"/>
    <col min="1270" max="1270" width="11" style="71" customWidth="1"/>
    <col min="1271" max="1271" width="8.85546875" style="71" customWidth="1"/>
    <col min="1272" max="1519" width="9" style="71"/>
    <col min="1520" max="1520" width="7.42578125" style="71" customWidth="1"/>
    <col min="1521" max="1521" width="9.7109375" style="71" customWidth="1"/>
    <col min="1522" max="1522" width="48.28515625" style="71" customWidth="1"/>
    <col min="1523" max="1523" width="5.85546875" style="71" customWidth="1"/>
    <col min="1524" max="1524" width="7.85546875" style="71" customWidth="1"/>
    <col min="1525" max="1525" width="9" style="71"/>
    <col min="1526" max="1526" width="11" style="71" customWidth="1"/>
    <col min="1527" max="1527" width="8.85546875" style="71" customWidth="1"/>
    <col min="1528" max="1775" width="9" style="71"/>
    <col min="1776" max="1776" width="7.42578125" style="71" customWidth="1"/>
    <col min="1777" max="1777" width="9.7109375" style="71" customWidth="1"/>
    <col min="1778" max="1778" width="48.28515625" style="71" customWidth="1"/>
    <col min="1779" max="1779" width="5.85546875" style="71" customWidth="1"/>
    <col min="1780" max="1780" width="7.85546875" style="71" customWidth="1"/>
    <col min="1781" max="1781" width="9" style="71"/>
    <col min="1782" max="1782" width="11" style="71" customWidth="1"/>
    <col min="1783" max="1783" width="8.85546875" style="71" customWidth="1"/>
    <col min="1784" max="2031" width="9" style="71"/>
    <col min="2032" max="2032" width="7.42578125" style="71" customWidth="1"/>
    <col min="2033" max="2033" width="9.7109375" style="71" customWidth="1"/>
    <col min="2034" max="2034" width="48.28515625" style="71" customWidth="1"/>
    <col min="2035" max="2035" width="5.85546875" style="71" customWidth="1"/>
    <col min="2036" max="2036" width="7.85546875" style="71" customWidth="1"/>
    <col min="2037" max="2037" width="9" style="71"/>
    <col min="2038" max="2038" width="11" style="71" customWidth="1"/>
    <col min="2039" max="2039" width="8.85546875" style="71" customWidth="1"/>
    <col min="2040" max="2287" width="9" style="71"/>
    <col min="2288" max="2288" width="7.42578125" style="71" customWidth="1"/>
    <col min="2289" max="2289" width="9.7109375" style="71" customWidth="1"/>
    <col min="2290" max="2290" width="48.28515625" style="71" customWidth="1"/>
    <col min="2291" max="2291" width="5.85546875" style="71" customWidth="1"/>
    <col min="2292" max="2292" width="7.85546875" style="71" customWidth="1"/>
    <col min="2293" max="2293" width="9" style="71"/>
    <col min="2294" max="2294" width="11" style="71" customWidth="1"/>
    <col min="2295" max="2295" width="8.85546875" style="71" customWidth="1"/>
    <col min="2296" max="2543" width="9" style="71"/>
    <col min="2544" max="2544" width="7.42578125" style="71" customWidth="1"/>
    <col min="2545" max="2545" width="9.7109375" style="71" customWidth="1"/>
    <col min="2546" max="2546" width="48.28515625" style="71" customWidth="1"/>
    <col min="2547" max="2547" width="5.85546875" style="71" customWidth="1"/>
    <col min="2548" max="2548" width="7.85546875" style="71" customWidth="1"/>
    <col min="2549" max="2549" width="9" style="71"/>
    <col min="2550" max="2550" width="11" style="71" customWidth="1"/>
    <col min="2551" max="2551" width="8.85546875" style="71" customWidth="1"/>
    <col min="2552" max="2799" width="9" style="71"/>
    <col min="2800" max="2800" width="7.42578125" style="71" customWidth="1"/>
    <col min="2801" max="2801" width="9.7109375" style="71" customWidth="1"/>
    <col min="2802" max="2802" width="48.28515625" style="71" customWidth="1"/>
    <col min="2803" max="2803" width="5.85546875" style="71" customWidth="1"/>
    <col min="2804" max="2804" width="7.85546875" style="71" customWidth="1"/>
    <col min="2805" max="2805" width="9" style="71"/>
    <col min="2806" max="2806" width="11" style="71" customWidth="1"/>
    <col min="2807" max="2807" width="8.85546875" style="71" customWidth="1"/>
    <col min="2808" max="3055" width="9" style="71"/>
    <col min="3056" max="3056" width="7.42578125" style="71" customWidth="1"/>
    <col min="3057" max="3057" width="9.7109375" style="71" customWidth="1"/>
    <col min="3058" max="3058" width="48.28515625" style="71" customWidth="1"/>
    <col min="3059" max="3059" width="5.85546875" style="71" customWidth="1"/>
    <col min="3060" max="3060" width="7.85546875" style="71" customWidth="1"/>
    <col min="3061" max="3061" width="9" style="71"/>
    <col min="3062" max="3062" width="11" style="71" customWidth="1"/>
    <col min="3063" max="3063" width="8.85546875" style="71" customWidth="1"/>
    <col min="3064" max="3311" width="9" style="71"/>
    <col min="3312" max="3312" width="7.42578125" style="71" customWidth="1"/>
    <col min="3313" max="3313" width="9.7109375" style="71" customWidth="1"/>
    <col min="3314" max="3314" width="48.28515625" style="71" customWidth="1"/>
    <col min="3315" max="3315" width="5.85546875" style="71" customWidth="1"/>
    <col min="3316" max="3316" width="7.85546875" style="71" customWidth="1"/>
    <col min="3317" max="3317" width="9" style="71"/>
    <col min="3318" max="3318" width="11" style="71" customWidth="1"/>
    <col min="3319" max="3319" width="8.85546875" style="71" customWidth="1"/>
    <col min="3320" max="3567" width="9" style="71"/>
    <col min="3568" max="3568" width="7.42578125" style="71" customWidth="1"/>
    <col min="3569" max="3569" width="9.7109375" style="71" customWidth="1"/>
    <col min="3570" max="3570" width="48.28515625" style="71" customWidth="1"/>
    <col min="3571" max="3571" width="5.85546875" style="71" customWidth="1"/>
    <col min="3572" max="3572" width="7.85546875" style="71" customWidth="1"/>
    <col min="3573" max="3573" width="9" style="71"/>
    <col min="3574" max="3574" width="11" style="71" customWidth="1"/>
    <col min="3575" max="3575" width="8.85546875" style="71" customWidth="1"/>
    <col min="3576" max="3823" width="9" style="71"/>
    <col min="3824" max="3824" width="7.42578125" style="71" customWidth="1"/>
    <col min="3825" max="3825" width="9.7109375" style="71" customWidth="1"/>
    <col min="3826" max="3826" width="48.28515625" style="71" customWidth="1"/>
    <col min="3827" max="3827" width="5.85546875" style="71" customWidth="1"/>
    <col min="3828" max="3828" width="7.85546875" style="71" customWidth="1"/>
    <col min="3829" max="3829" width="9" style="71"/>
    <col min="3830" max="3830" width="11" style="71" customWidth="1"/>
    <col min="3831" max="3831" width="8.85546875" style="71" customWidth="1"/>
    <col min="3832" max="4079" width="9" style="71"/>
    <col min="4080" max="4080" width="7.42578125" style="71" customWidth="1"/>
    <col min="4081" max="4081" width="9.7109375" style="71" customWidth="1"/>
    <col min="4082" max="4082" width="48.28515625" style="71" customWidth="1"/>
    <col min="4083" max="4083" width="5.85546875" style="71" customWidth="1"/>
    <col min="4084" max="4084" width="7.85546875" style="71" customWidth="1"/>
    <col min="4085" max="4085" width="9" style="71"/>
    <col min="4086" max="4086" width="11" style="71" customWidth="1"/>
    <col min="4087" max="4087" width="8.85546875" style="71" customWidth="1"/>
    <col min="4088" max="4335" width="9" style="71"/>
    <col min="4336" max="4336" width="7.42578125" style="71" customWidth="1"/>
    <col min="4337" max="4337" width="9.7109375" style="71" customWidth="1"/>
    <col min="4338" max="4338" width="48.28515625" style="71" customWidth="1"/>
    <col min="4339" max="4339" width="5.85546875" style="71" customWidth="1"/>
    <col min="4340" max="4340" width="7.85546875" style="71" customWidth="1"/>
    <col min="4341" max="4341" width="9" style="71"/>
    <col min="4342" max="4342" width="11" style="71" customWidth="1"/>
    <col min="4343" max="4343" width="8.85546875" style="71" customWidth="1"/>
    <col min="4344" max="4591" width="9" style="71"/>
    <col min="4592" max="4592" width="7.42578125" style="71" customWidth="1"/>
    <col min="4593" max="4593" width="9.7109375" style="71" customWidth="1"/>
    <col min="4594" max="4594" width="48.28515625" style="71" customWidth="1"/>
    <col min="4595" max="4595" width="5.85546875" style="71" customWidth="1"/>
    <col min="4596" max="4596" width="7.85546875" style="71" customWidth="1"/>
    <col min="4597" max="4597" width="9" style="71"/>
    <col min="4598" max="4598" width="11" style="71" customWidth="1"/>
    <col min="4599" max="4599" width="8.85546875" style="71" customWidth="1"/>
    <col min="4600" max="4847" width="9" style="71"/>
    <col min="4848" max="4848" width="7.42578125" style="71" customWidth="1"/>
    <col min="4849" max="4849" width="9.7109375" style="71" customWidth="1"/>
    <col min="4850" max="4850" width="48.28515625" style="71" customWidth="1"/>
    <col min="4851" max="4851" width="5.85546875" style="71" customWidth="1"/>
    <col min="4852" max="4852" width="7.85546875" style="71" customWidth="1"/>
    <col min="4853" max="4853" width="9" style="71"/>
    <col min="4854" max="4854" width="11" style="71" customWidth="1"/>
    <col min="4855" max="4855" width="8.85546875" style="71" customWidth="1"/>
    <col min="4856" max="5103" width="9" style="71"/>
    <col min="5104" max="5104" width="7.42578125" style="71" customWidth="1"/>
    <col min="5105" max="5105" width="9.7109375" style="71" customWidth="1"/>
    <col min="5106" max="5106" width="48.28515625" style="71" customWidth="1"/>
    <col min="5107" max="5107" width="5.85546875" style="71" customWidth="1"/>
    <col min="5108" max="5108" width="7.85546875" style="71" customWidth="1"/>
    <col min="5109" max="5109" width="9" style="71"/>
    <col min="5110" max="5110" width="11" style="71" customWidth="1"/>
    <col min="5111" max="5111" width="8.85546875" style="71" customWidth="1"/>
    <col min="5112" max="5359" width="9" style="71"/>
    <col min="5360" max="5360" width="7.42578125" style="71" customWidth="1"/>
    <col min="5361" max="5361" width="9.7109375" style="71" customWidth="1"/>
    <col min="5362" max="5362" width="48.28515625" style="71" customWidth="1"/>
    <col min="5363" max="5363" width="5.85546875" style="71" customWidth="1"/>
    <col min="5364" max="5364" width="7.85546875" style="71" customWidth="1"/>
    <col min="5365" max="5365" width="9" style="71"/>
    <col min="5366" max="5366" width="11" style="71" customWidth="1"/>
    <col min="5367" max="5367" width="8.85546875" style="71" customWidth="1"/>
    <col min="5368" max="5615" width="9" style="71"/>
    <col min="5616" max="5616" width="7.42578125" style="71" customWidth="1"/>
    <col min="5617" max="5617" width="9.7109375" style="71" customWidth="1"/>
    <col min="5618" max="5618" width="48.28515625" style="71" customWidth="1"/>
    <col min="5619" max="5619" width="5.85546875" style="71" customWidth="1"/>
    <col min="5620" max="5620" width="7.85546875" style="71" customWidth="1"/>
    <col min="5621" max="5621" width="9" style="71"/>
    <col min="5622" max="5622" width="11" style="71" customWidth="1"/>
    <col min="5623" max="5623" width="8.85546875" style="71" customWidth="1"/>
    <col min="5624" max="5871" width="9" style="71"/>
    <col min="5872" max="5872" width="7.42578125" style="71" customWidth="1"/>
    <col min="5873" max="5873" width="9.7109375" style="71" customWidth="1"/>
    <col min="5874" max="5874" width="48.28515625" style="71" customWidth="1"/>
    <col min="5875" max="5875" width="5.85546875" style="71" customWidth="1"/>
    <col min="5876" max="5876" width="7.85546875" style="71" customWidth="1"/>
    <col min="5877" max="5877" width="9" style="71"/>
    <col min="5878" max="5878" width="11" style="71" customWidth="1"/>
    <col min="5879" max="5879" width="8.85546875" style="71" customWidth="1"/>
    <col min="5880" max="6127" width="9" style="71"/>
    <col min="6128" max="6128" width="7.42578125" style="71" customWidth="1"/>
    <col min="6129" max="6129" width="9.7109375" style="71" customWidth="1"/>
    <col min="6130" max="6130" width="48.28515625" style="71" customWidth="1"/>
    <col min="6131" max="6131" width="5.85546875" style="71" customWidth="1"/>
    <col min="6132" max="6132" width="7.85546875" style="71" customWidth="1"/>
    <col min="6133" max="6133" width="9" style="71"/>
    <col min="6134" max="6134" width="11" style="71" customWidth="1"/>
    <col min="6135" max="6135" width="8.85546875" style="71" customWidth="1"/>
    <col min="6136" max="6383" width="9" style="71"/>
    <col min="6384" max="6384" width="7.42578125" style="71" customWidth="1"/>
    <col min="6385" max="6385" width="9.7109375" style="71" customWidth="1"/>
    <col min="6386" max="6386" width="48.28515625" style="71" customWidth="1"/>
    <col min="6387" max="6387" width="5.85546875" style="71" customWidth="1"/>
    <col min="6388" max="6388" width="7.85546875" style="71" customWidth="1"/>
    <col min="6389" max="6389" width="9" style="71"/>
    <col min="6390" max="6390" width="11" style="71" customWidth="1"/>
    <col min="6391" max="6391" width="8.85546875" style="71" customWidth="1"/>
    <col min="6392" max="6639" width="9" style="71"/>
    <col min="6640" max="6640" width="7.42578125" style="71" customWidth="1"/>
    <col min="6641" max="6641" width="9.7109375" style="71" customWidth="1"/>
    <col min="6642" max="6642" width="48.28515625" style="71" customWidth="1"/>
    <col min="6643" max="6643" width="5.85546875" style="71" customWidth="1"/>
    <col min="6644" max="6644" width="7.85546875" style="71" customWidth="1"/>
    <col min="6645" max="6645" width="9" style="71"/>
    <col min="6646" max="6646" width="11" style="71" customWidth="1"/>
    <col min="6647" max="6647" width="8.85546875" style="71" customWidth="1"/>
    <col min="6648" max="6895" width="9" style="71"/>
    <col min="6896" max="6896" width="7.42578125" style="71" customWidth="1"/>
    <col min="6897" max="6897" width="9.7109375" style="71" customWidth="1"/>
    <col min="6898" max="6898" width="48.28515625" style="71" customWidth="1"/>
    <col min="6899" max="6899" width="5.85546875" style="71" customWidth="1"/>
    <col min="6900" max="6900" width="7.85546875" style="71" customWidth="1"/>
    <col min="6901" max="6901" width="9" style="71"/>
    <col min="6902" max="6902" width="11" style="71" customWidth="1"/>
    <col min="6903" max="6903" width="8.85546875" style="71" customWidth="1"/>
    <col min="6904" max="7151" width="9" style="71"/>
    <col min="7152" max="7152" width="7.42578125" style="71" customWidth="1"/>
    <col min="7153" max="7153" width="9.7109375" style="71" customWidth="1"/>
    <col min="7154" max="7154" width="48.28515625" style="71" customWidth="1"/>
    <col min="7155" max="7155" width="5.85546875" style="71" customWidth="1"/>
    <col min="7156" max="7156" width="7.85546875" style="71" customWidth="1"/>
    <col min="7157" max="7157" width="9" style="71"/>
    <col min="7158" max="7158" width="11" style="71" customWidth="1"/>
    <col min="7159" max="7159" width="8.85546875" style="71" customWidth="1"/>
    <col min="7160" max="7407" width="9" style="71"/>
    <col min="7408" max="7408" width="7.42578125" style="71" customWidth="1"/>
    <col min="7409" max="7409" width="9.7109375" style="71" customWidth="1"/>
    <col min="7410" max="7410" width="48.28515625" style="71" customWidth="1"/>
    <col min="7411" max="7411" width="5.85546875" style="71" customWidth="1"/>
    <col min="7412" max="7412" width="7.85546875" style="71" customWidth="1"/>
    <col min="7413" max="7413" width="9" style="71"/>
    <col min="7414" max="7414" width="11" style="71" customWidth="1"/>
    <col min="7415" max="7415" width="8.85546875" style="71" customWidth="1"/>
    <col min="7416" max="7663" width="9" style="71"/>
    <col min="7664" max="7664" width="7.42578125" style="71" customWidth="1"/>
    <col min="7665" max="7665" width="9.7109375" style="71" customWidth="1"/>
    <col min="7666" max="7666" width="48.28515625" style="71" customWidth="1"/>
    <col min="7667" max="7667" width="5.85546875" style="71" customWidth="1"/>
    <col min="7668" max="7668" width="7.85546875" style="71" customWidth="1"/>
    <col min="7669" max="7669" width="9" style="71"/>
    <col min="7670" max="7670" width="11" style="71" customWidth="1"/>
    <col min="7671" max="7671" width="8.85546875" style="71" customWidth="1"/>
    <col min="7672" max="7919" width="9" style="71"/>
    <col min="7920" max="7920" width="7.42578125" style="71" customWidth="1"/>
    <col min="7921" max="7921" width="9.7109375" style="71" customWidth="1"/>
    <col min="7922" max="7922" width="48.28515625" style="71" customWidth="1"/>
    <col min="7923" max="7923" width="5.85546875" style="71" customWidth="1"/>
    <col min="7924" max="7924" width="7.85546875" style="71" customWidth="1"/>
    <col min="7925" max="7925" width="9" style="71"/>
    <col min="7926" max="7926" width="11" style="71" customWidth="1"/>
    <col min="7927" max="7927" width="8.85546875" style="71" customWidth="1"/>
    <col min="7928" max="8175" width="9" style="71"/>
    <col min="8176" max="8176" width="7.42578125" style="71" customWidth="1"/>
    <col min="8177" max="8177" width="9.7109375" style="71" customWidth="1"/>
    <col min="8178" max="8178" width="48.28515625" style="71" customWidth="1"/>
    <col min="8179" max="8179" width="5.85546875" style="71" customWidth="1"/>
    <col min="8180" max="8180" width="7.85546875" style="71" customWidth="1"/>
    <col min="8181" max="8181" width="9" style="71"/>
    <col min="8182" max="8182" width="11" style="71" customWidth="1"/>
    <col min="8183" max="8183" width="8.85546875" style="71" customWidth="1"/>
    <col min="8184" max="8431" width="9" style="71"/>
    <col min="8432" max="8432" width="7.42578125" style="71" customWidth="1"/>
    <col min="8433" max="8433" width="9.7109375" style="71" customWidth="1"/>
    <col min="8434" max="8434" width="48.28515625" style="71" customWidth="1"/>
    <col min="8435" max="8435" width="5.85546875" style="71" customWidth="1"/>
    <col min="8436" max="8436" width="7.85546875" style="71" customWidth="1"/>
    <col min="8437" max="8437" width="9" style="71"/>
    <col min="8438" max="8438" width="11" style="71" customWidth="1"/>
    <col min="8439" max="8439" width="8.85546875" style="71" customWidth="1"/>
    <col min="8440" max="8687" width="9" style="71"/>
    <col min="8688" max="8688" width="7.42578125" style="71" customWidth="1"/>
    <col min="8689" max="8689" width="9.7109375" style="71" customWidth="1"/>
    <col min="8690" max="8690" width="48.28515625" style="71" customWidth="1"/>
    <col min="8691" max="8691" width="5.85546875" style="71" customWidth="1"/>
    <col min="8692" max="8692" width="7.85546875" style="71" customWidth="1"/>
    <col min="8693" max="8693" width="9" style="71"/>
    <col min="8694" max="8694" width="11" style="71" customWidth="1"/>
    <col min="8695" max="8695" width="8.85546875" style="71" customWidth="1"/>
    <col min="8696" max="8943" width="9" style="71"/>
    <col min="8944" max="8944" width="7.42578125" style="71" customWidth="1"/>
    <col min="8945" max="8945" width="9.7109375" style="71" customWidth="1"/>
    <col min="8946" max="8946" width="48.28515625" style="71" customWidth="1"/>
    <col min="8947" max="8947" width="5.85546875" style="71" customWidth="1"/>
    <col min="8948" max="8948" width="7.85546875" style="71" customWidth="1"/>
    <col min="8949" max="8949" width="9" style="71"/>
    <col min="8950" max="8950" width="11" style="71" customWidth="1"/>
    <col min="8951" max="8951" width="8.85546875" style="71" customWidth="1"/>
    <col min="8952" max="9199" width="9" style="71"/>
    <col min="9200" max="9200" width="7.42578125" style="71" customWidth="1"/>
    <col min="9201" max="9201" width="9.7109375" style="71" customWidth="1"/>
    <col min="9202" max="9202" width="48.28515625" style="71" customWidth="1"/>
    <col min="9203" max="9203" width="5.85546875" style="71" customWidth="1"/>
    <col min="9204" max="9204" width="7.85546875" style="71" customWidth="1"/>
    <col min="9205" max="9205" width="9" style="71"/>
    <col min="9206" max="9206" width="11" style="71" customWidth="1"/>
    <col min="9207" max="9207" width="8.85546875" style="71" customWidth="1"/>
    <col min="9208" max="9455" width="9" style="71"/>
    <col min="9456" max="9456" width="7.42578125" style="71" customWidth="1"/>
    <col min="9457" max="9457" width="9.7109375" style="71" customWidth="1"/>
    <col min="9458" max="9458" width="48.28515625" style="71" customWidth="1"/>
    <col min="9459" max="9459" width="5.85546875" style="71" customWidth="1"/>
    <col min="9460" max="9460" width="7.85546875" style="71" customWidth="1"/>
    <col min="9461" max="9461" width="9" style="71"/>
    <col min="9462" max="9462" width="11" style="71" customWidth="1"/>
    <col min="9463" max="9463" width="8.85546875" style="71" customWidth="1"/>
    <col min="9464" max="9711" width="9" style="71"/>
    <col min="9712" max="9712" width="7.42578125" style="71" customWidth="1"/>
    <col min="9713" max="9713" width="9.7109375" style="71" customWidth="1"/>
    <col min="9714" max="9714" width="48.28515625" style="71" customWidth="1"/>
    <col min="9715" max="9715" width="5.85546875" style="71" customWidth="1"/>
    <col min="9716" max="9716" width="7.85546875" style="71" customWidth="1"/>
    <col min="9717" max="9717" width="9" style="71"/>
    <col min="9718" max="9718" width="11" style="71" customWidth="1"/>
    <col min="9719" max="9719" width="8.85546875" style="71" customWidth="1"/>
    <col min="9720" max="9967" width="9" style="71"/>
    <col min="9968" max="9968" width="7.42578125" style="71" customWidth="1"/>
    <col min="9969" max="9969" width="9.7109375" style="71" customWidth="1"/>
    <col min="9970" max="9970" width="48.28515625" style="71" customWidth="1"/>
    <col min="9971" max="9971" width="5.85546875" style="71" customWidth="1"/>
    <col min="9972" max="9972" width="7.85546875" style="71" customWidth="1"/>
    <col min="9973" max="9973" width="9" style="71"/>
    <col min="9974" max="9974" width="11" style="71" customWidth="1"/>
    <col min="9975" max="9975" width="8.85546875" style="71" customWidth="1"/>
    <col min="9976" max="10223" width="9" style="71"/>
    <col min="10224" max="10224" width="7.42578125" style="71" customWidth="1"/>
    <col min="10225" max="10225" width="9.7109375" style="71" customWidth="1"/>
    <col min="10226" max="10226" width="48.28515625" style="71" customWidth="1"/>
    <col min="10227" max="10227" width="5.85546875" style="71" customWidth="1"/>
    <col min="10228" max="10228" width="7.85546875" style="71" customWidth="1"/>
    <col min="10229" max="10229" width="9" style="71"/>
    <col min="10230" max="10230" width="11" style="71" customWidth="1"/>
    <col min="10231" max="10231" width="8.85546875" style="71" customWidth="1"/>
    <col min="10232" max="10479" width="9" style="71"/>
    <col min="10480" max="10480" width="7.42578125" style="71" customWidth="1"/>
    <col min="10481" max="10481" width="9.7109375" style="71" customWidth="1"/>
    <col min="10482" max="10482" width="48.28515625" style="71" customWidth="1"/>
    <col min="10483" max="10483" width="5.85546875" style="71" customWidth="1"/>
    <col min="10484" max="10484" width="7.85546875" style="71" customWidth="1"/>
    <col min="10485" max="10485" width="9" style="71"/>
    <col min="10486" max="10486" width="11" style="71" customWidth="1"/>
    <col min="10487" max="10487" width="8.85546875" style="71" customWidth="1"/>
    <col min="10488" max="10735" width="9" style="71"/>
    <col min="10736" max="10736" width="7.42578125" style="71" customWidth="1"/>
    <col min="10737" max="10737" width="9.7109375" style="71" customWidth="1"/>
    <col min="10738" max="10738" width="48.28515625" style="71" customWidth="1"/>
    <col min="10739" max="10739" width="5.85546875" style="71" customWidth="1"/>
    <col min="10740" max="10740" width="7.85546875" style="71" customWidth="1"/>
    <col min="10741" max="10741" width="9" style="71"/>
    <col min="10742" max="10742" width="11" style="71" customWidth="1"/>
    <col min="10743" max="10743" width="8.85546875" style="71" customWidth="1"/>
    <col min="10744" max="10991" width="9" style="71"/>
    <col min="10992" max="10992" width="7.42578125" style="71" customWidth="1"/>
    <col min="10993" max="10993" width="9.7109375" style="71" customWidth="1"/>
    <col min="10994" max="10994" width="48.28515625" style="71" customWidth="1"/>
    <col min="10995" max="10995" width="5.85546875" style="71" customWidth="1"/>
    <col min="10996" max="10996" width="7.85546875" style="71" customWidth="1"/>
    <col min="10997" max="10997" width="9" style="71"/>
    <col min="10998" max="10998" width="11" style="71" customWidth="1"/>
    <col min="10999" max="10999" width="8.85546875" style="71" customWidth="1"/>
    <col min="11000" max="11247" width="9" style="71"/>
    <col min="11248" max="11248" width="7.42578125" style="71" customWidth="1"/>
    <col min="11249" max="11249" width="9.7109375" style="71" customWidth="1"/>
    <col min="11250" max="11250" width="48.28515625" style="71" customWidth="1"/>
    <col min="11251" max="11251" width="5.85546875" style="71" customWidth="1"/>
    <col min="11252" max="11252" width="7.85546875" style="71" customWidth="1"/>
    <col min="11253" max="11253" width="9" style="71"/>
    <col min="11254" max="11254" width="11" style="71" customWidth="1"/>
    <col min="11255" max="11255" width="8.85546875" style="71" customWidth="1"/>
    <col min="11256" max="11503" width="9" style="71"/>
    <col min="11504" max="11504" width="7.42578125" style="71" customWidth="1"/>
    <col min="11505" max="11505" width="9.7109375" style="71" customWidth="1"/>
    <col min="11506" max="11506" width="48.28515625" style="71" customWidth="1"/>
    <col min="11507" max="11507" width="5.85546875" style="71" customWidth="1"/>
    <col min="11508" max="11508" width="7.85546875" style="71" customWidth="1"/>
    <col min="11509" max="11509" width="9" style="71"/>
    <col min="11510" max="11510" width="11" style="71" customWidth="1"/>
    <col min="11511" max="11511" width="8.85546875" style="71" customWidth="1"/>
    <col min="11512" max="11759" width="9" style="71"/>
    <col min="11760" max="11760" width="7.42578125" style="71" customWidth="1"/>
    <col min="11761" max="11761" width="9.7109375" style="71" customWidth="1"/>
    <col min="11762" max="11762" width="48.28515625" style="71" customWidth="1"/>
    <col min="11763" max="11763" width="5.85546875" style="71" customWidth="1"/>
    <col min="11764" max="11764" width="7.85546875" style="71" customWidth="1"/>
    <col min="11765" max="11765" width="9" style="71"/>
    <col min="11766" max="11766" width="11" style="71" customWidth="1"/>
    <col min="11767" max="11767" width="8.85546875" style="71" customWidth="1"/>
    <col min="11768" max="12015" width="9" style="71"/>
    <col min="12016" max="12016" width="7.42578125" style="71" customWidth="1"/>
    <col min="12017" max="12017" width="9.7109375" style="71" customWidth="1"/>
    <col min="12018" max="12018" width="48.28515625" style="71" customWidth="1"/>
    <col min="12019" max="12019" width="5.85546875" style="71" customWidth="1"/>
    <col min="12020" max="12020" width="7.85546875" style="71" customWidth="1"/>
    <col min="12021" max="12021" width="9" style="71"/>
    <col min="12022" max="12022" width="11" style="71" customWidth="1"/>
    <col min="12023" max="12023" width="8.85546875" style="71" customWidth="1"/>
    <col min="12024" max="12271" width="9" style="71"/>
    <col min="12272" max="12272" width="7.42578125" style="71" customWidth="1"/>
    <col min="12273" max="12273" width="9.7109375" style="71" customWidth="1"/>
    <col min="12274" max="12274" width="48.28515625" style="71" customWidth="1"/>
    <col min="12275" max="12275" width="5.85546875" style="71" customWidth="1"/>
    <col min="12276" max="12276" width="7.85546875" style="71" customWidth="1"/>
    <col min="12277" max="12277" width="9" style="71"/>
    <col min="12278" max="12278" width="11" style="71" customWidth="1"/>
    <col min="12279" max="12279" width="8.85546875" style="71" customWidth="1"/>
    <col min="12280" max="12527" width="9" style="71"/>
    <col min="12528" max="12528" width="7.42578125" style="71" customWidth="1"/>
    <col min="12529" max="12529" width="9.7109375" style="71" customWidth="1"/>
    <col min="12530" max="12530" width="48.28515625" style="71" customWidth="1"/>
    <col min="12531" max="12531" width="5.85546875" style="71" customWidth="1"/>
    <col min="12532" max="12532" width="7.85546875" style="71" customWidth="1"/>
    <col min="12533" max="12533" width="9" style="71"/>
    <col min="12534" max="12534" width="11" style="71" customWidth="1"/>
    <col min="12535" max="12535" width="8.85546875" style="71" customWidth="1"/>
    <col min="12536" max="12783" width="9" style="71"/>
    <col min="12784" max="12784" width="7.42578125" style="71" customWidth="1"/>
    <col min="12785" max="12785" width="9.7109375" style="71" customWidth="1"/>
    <col min="12786" max="12786" width="48.28515625" style="71" customWidth="1"/>
    <col min="12787" max="12787" width="5.85546875" style="71" customWidth="1"/>
    <col min="12788" max="12788" width="7.85546875" style="71" customWidth="1"/>
    <col min="12789" max="12789" width="9" style="71"/>
    <col min="12790" max="12790" width="11" style="71" customWidth="1"/>
    <col min="12791" max="12791" width="8.85546875" style="71" customWidth="1"/>
    <col min="12792" max="13039" width="9" style="71"/>
    <col min="13040" max="13040" width="7.42578125" style="71" customWidth="1"/>
    <col min="13041" max="13041" width="9.7109375" style="71" customWidth="1"/>
    <col min="13042" max="13042" width="48.28515625" style="71" customWidth="1"/>
    <col min="13043" max="13043" width="5.85546875" style="71" customWidth="1"/>
    <col min="13044" max="13044" width="7.85546875" style="71" customWidth="1"/>
    <col min="13045" max="13045" width="9" style="71"/>
    <col min="13046" max="13046" width="11" style="71" customWidth="1"/>
    <col min="13047" max="13047" width="8.85546875" style="71" customWidth="1"/>
    <col min="13048" max="13295" width="9" style="71"/>
    <col min="13296" max="13296" width="7.42578125" style="71" customWidth="1"/>
    <col min="13297" max="13297" width="9.7109375" style="71" customWidth="1"/>
    <col min="13298" max="13298" width="48.28515625" style="71" customWidth="1"/>
    <col min="13299" max="13299" width="5.85546875" style="71" customWidth="1"/>
    <col min="13300" max="13300" width="7.85546875" style="71" customWidth="1"/>
    <col min="13301" max="13301" width="9" style="71"/>
    <col min="13302" max="13302" width="11" style="71" customWidth="1"/>
    <col min="13303" max="13303" width="8.85546875" style="71" customWidth="1"/>
    <col min="13304" max="13551" width="9" style="71"/>
    <col min="13552" max="13552" width="7.42578125" style="71" customWidth="1"/>
    <col min="13553" max="13553" width="9.7109375" style="71" customWidth="1"/>
    <col min="13554" max="13554" width="48.28515625" style="71" customWidth="1"/>
    <col min="13555" max="13555" width="5.85546875" style="71" customWidth="1"/>
    <col min="13556" max="13556" width="7.85546875" style="71" customWidth="1"/>
    <col min="13557" max="13557" width="9" style="71"/>
    <col min="13558" max="13558" width="11" style="71" customWidth="1"/>
    <col min="13559" max="13559" width="8.85546875" style="71" customWidth="1"/>
    <col min="13560" max="13807" width="9" style="71"/>
    <col min="13808" max="13808" width="7.42578125" style="71" customWidth="1"/>
    <col min="13809" max="13809" width="9.7109375" style="71" customWidth="1"/>
    <col min="13810" max="13810" width="48.28515625" style="71" customWidth="1"/>
    <col min="13811" max="13811" width="5.85546875" style="71" customWidth="1"/>
    <col min="13812" max="13812" width="7.85546875" style="71" customWidth="1"/>
    <col min="13813" max="13813" width="9" style="71"/>
    <col min="13814" max="13814" width="11" style="71" customWidth="1"/>
    <col min="13815" max="13815" width="8.85546875" style="71" customWidth="1"/>
    <col min="13816" max="14063" width="9" style="71"/>
    <col min="14064" max="14064" width="7.42578125" style="71" customWidth="1"/>
    <col min="14065" max="14065" width="9.7109375" style="71" customWidth="1"/>
    <col min="14066" max="14066" width="48.28515625" style="71" customWidth="1"/>
    <col min="14067" max="14067" width="5.85546875" style="71" customWidth="1"/>
    <col min="14068" max="14068" width="7.85546875" style="71" customWidth="1"/>
    <col min="14069" max="14069" width="9" style="71"/>
    <col min="14070" max="14070" width="11" style="71" customWidth="1"/>
    <col min="14071" max="14071" width="8.85546875" style="71" customWidth="1"/>
    <col min="14072" max="14319" width="9" style="71"/>
    <col min="14320" max="14320" width="7.42578125" style="71" customWidth="1"/>
    <col min="14321" max="14321" width="9.7109375" style="71" customWidth="1"/>
    <col min="14322" max="14322" width="48.28515625" style="71" customWidth="1"/>
    <col min="14323" max="14323" width="5.85546875" style="71" customWidth="1"/>
    <col min="14324" max="14324" width="7.85546875" style="71" customWidth="1"/>
    <col min="14325" max="14325" width="9" style="71"/>
    <col min="14326" max="14326" width="11" style="71" customWidth="1"/>
    <col min="14327" max="14327" width="8.85546875" style="71" customWidth="1"/>
    <col min="14328" max="14575" width="9" style="71"/>
    <col min="14576" max="14576" width="7.42578125" style="71" customWidth="1"/>
    <col min="14577" max="14577" width="9.7109375" style="71" customWidth="1"/>
    <col min="14578" max="14578" width="48.28515625" style="71" customWidth="1"/>
    <col min="14579" max="14579" width="5.85546875" style="71" customWidth="1"/>
    <col min="14580" max="14580" width="7.85546875" style="71" customWidth="1"/>
    <col min="14581" max="14581" width="9" style="71"/>
    <col min="14582" max="14582" width="11" style="71" customWidth="1"/>
    <col min="14583" max="14583" width="8.85546875" style="71" customWidth="1"/>
    <col min="14584" max="14831" width="9" style="71"/>
    <col min="14832" max="14832" width="7.42578125" style="71" customWidth="1"/>
    <col min="14833" max="14833" width="9.7109375" style="71" customWidth="1"/>
    <col min="14834" max="14834" width="48.28515625" style="71" customWidth="1"/>
    <col min="14835" max="14835" width="5.85546875" style="71" customWidth="1"/>
    <col min="14836" max="14836" width="7.85546875" style="71" customWidth="1"/>
    <col min="14837" max="14837" width="9" style="71"/>
    <col min="14838" max="14838" width="11" style="71" customWidth="1"/>
    <col min="14839" max="14839" width="8.85546875" style="71" customWidth="1"/>
    <col min="14840" max="15087" width="9" style="71"/>
    <col min="15088" max="15088" width="7.42578125" style="71" customWidth="1"/>
    <col min="15089" max="15089" width="9.7109375" style="71" customWidth="1"/>
    <col min="15090" max="15090" width="48.28515625" style="71" customWidth="1"/>
    <col min="15091" max="15091" width="5.85546875" style="71" customWidth="1"/>
    <col min="15092" max="15092" width="7.85546875" style="71" customWidth="1"/>
    <col min="15093" max="15093" width="9" style="71"/>
    <col min="15094" max="15094" width="11" style="71" customWidth="1"/>
    <col min="15095" max="15095" width="8.85546875" style="71" customWidth="1"/>
    <col min="15096" max="15343" width="9" style="71"/>
    <col min="15344" max="15344" width="7.42578125" style="71" customWidth="1"/>
    <col min="15345" max="15345" width="9.7109375" style="71" customWidth="1"/>
    <col min="15346" max="15346" width="48.28515625" style="71" customWidth="1"/>
    <col min="15347" max="15347" width="5.85546875" style="71" customWidth="1"/>
    <col min="15348" max="15348" width="7.85546875" style="71" customWidth="1"/>
    <col min="15349" max="15349" width="9" style="71"/>
    <col min="15350" max="15350" width="11" style="71" customWidth="1"/>
    <col min="15351" max="15351" width="8.85546875" style="71" customWidth="1"/>
    <col min="15352" max="15599" width="9" style="71"/>
    <col min="15600" max="15600" width="7.42578125" style="71" customWidth="1"/>
    <col min="15601" max="15601" width="9.7109375" style="71" customWidth="1"/>
    <col min="15602" max="15602" width="48.28515625" style="71" customWidth="1"/>
    <col min="15603" max="15603" width="5.85546875" style="71" customWidth="1"/>
    <col min="15604" max="15604" width="7.85546875" style="71" customWidth="1"/>
    <col min="15605" max="15605" width="9" style="71"/>
    <col min="15606" max="15606" width="11" style="71" customWidth="1"/>
    <col min="15607" max="15607" width="8.85546875" style="71" customWidth="1"/>
    <col min="15608" max="15855" width="9" style="71"/>
    <col min="15856" max="15856" width="7.42578125" style="71" customWidth="1"/>
    <col min="15857" max="15857" width="9.7109375" style="71" customWidth="1"/>
    <col min="15858" max="15858" width="48.28515625" style="71" customWidth="1"/>
    <col min="15859" max="15859" width="5.85546875" style="71" customWidth="1"/>
    <col min="15860" max="15860" width="7.85546875" style="71" customWidth="1"/>
    <col min="15861" max="15861" width="9" style="71"/>
    <col min="15862" max="15862" width="11" style="71" customWidth="1"/>
    <col min="15863" max="15863" width="8.85546875" style="71" customWidth="1"/>
    <col min="15864" max="16111" width="9" style="71"/>
    <col min="16112" max="16112" width="7.42578125" style="71" customWidth="1"/>
    <col min="16113" max="16113" width="9.7109375" style="71" customWidth="1"/>
    <col min="16114" max="16114" width="48.28515625" style="71" customWidth="1"/>
    <col min="16115" max="16115" width="5.85546875" style="71" customWidth="1"/>
    <col min="16116" max="16116" width="7.85546875" style="71" customWidth="1"/>
    <col min="16117" max="16117" width="9" style="71"/>
    <col min="16118" max="16118" width="11" style="71" customWidth="1"/>
    <col min="16119" max="16119" width="8.85546875" style="71" customWidth="1"/>
    <col min="16120" max="16373" width="9" style="71"/>
    <col min="16374" max="16384" width="9" style="71" customWidth="1"/>
  </cols>
  <sheetData>
    <row r="1" spans="1:7" s="68" customFormat="1" ht="20.100000000000001" customHeight="1" x14ac:dyDescent="0.25">
      <c r="A1" s="193"/>
      <c r="B1" s="278" t="s">
        <v>483</v>
      </c>
      <c r="C1" s="264"/>
      <c r="D1" s="265"/>
      <c r="E1" s="266"/>
      <c r="F1" s="69"/>
      <c r="G1" s="70"/>
    </row>
    <row r="2" spans="1:7" s="68" customFormat="1" ht="20.100000000000001" customHeight="1" x14ac:dyDescent="0.25">
      <c r="A2" s="193"/>
      <c r="B2" s="278" t="s">
        <v>254</v>
      </c>
      <c r="C2" s="267"/>
      <c r="D2" s="264"/>
      <c r="E2" s="266"/>
      <c r="F2" s="403" t="s">
        <v>469</v>
      </c>
      <c r="G2" s="403"/>
    </row>
    <row r="3" spans="1:7" s="68" customFormat="1" ht="20.100000000000001" customHeight="1" thickBot="1" x14ac:dyDescent="0.3">
      <c r="A3" s="193"/>
      <c r="B3" s="278"/>
      <c r="C3" s="268"/>
      <c r="D3" s="269"/>
      <c r="E3" s="270"/>
      <c r="F3" s="404"/>
      <c r="G3" s="404"/>
    </row>
    <row r="4" spans="1:7" ht="27.75" customHeight="1" thickBot="1" x14ac:dyDescent="0.25">
      <c r="B4" s="177" t="s">
        <v>55</v>
      </c>
      <c r="C4" s="45" t="s">
        <v>3</v>
      </c>
      <c r="D4" s="45" t="s">
        <v>10</v>
      </c>
      <c r="E4" s="44" t="s">
        <v>9</v>
      </c>
      <c r="F4" s="43" t="s">
        <v>8</v>
      </c>
      <c r="G4" s="42" t="s">
        <v>2</v>
      </c>
    </row>
    <row r="5" spans="1:7" ht="15.75" customHeight="1" x14ac:dyDescent="0.2">
      <c r="B5" s="178"/>
      <c r="C5" s="73" t="s">
        <v>57</v>
      </c>
      <c r="D5" s="74"/>
      <c r="E5" s="74"/>
      <c r="F5" s="75"/>
      <c r="G5" s="76"/>
    </row>
    <row r="6" spans="1:7" x14ac:dyDescent="0.2">
      <c r="B6" s="179"/>
      <c r="C6" s="77" t="s">
        <v>58</v>
      </c>
      <c r="D6" s="78"/>
      <c r="E6" s="78"/>
      <c r="F6" s="79"/>
      <c r="G6" s="80"/>
    </row>
    <row r="7" spans="1:7" ht="16.5" customHeight="1" x14ac:dyDescent="0.2">
      <c r="A7" s="62"/>
      <c r="B7" s="192" t="s">
        <v>12</v>
      </c>
      <c r="C7" s="82" t="s">
        <v>62</v>
      </c>
      <c r="D7" s="83"/>
      <c r="E7" s="86"/>
      <c r="F7" s="79"/>
      <c r="G7" s="80"/>
    </row>
    <row r="8" spans="1:7" ht="25.5" x14ac:dyDescent="0.2">
      <c r="A8" s="62"/>
      <c r="B8" s="192" t="s">
        <v>12</v>
      </c>
      <c r="C8" s="93" t="s">
        <v>64</v>
      </c>
      <c r="D8" s="83"/>
      <c r="E8" s="94"/>
      <c r="F8" s="79"/>
      <c r="G8" s="80"/>
    </row>
    <row r="9" spans="1:7" ht="25.5" x14ac:dyDescent="0.2">
      <c r="A9" s="62"/>
      <c r="B9" s="192">
        <v>6.0010000000000003</v>
      </c>
      <c r="C9" s="252" t="s">
        <v>470</v>
      </c>
      <c r="D9" s="83" t="s">
        <v>66</v>
      </c>
      <c r="E9" s="95">
        <v>200</v>
      </c>
      <c r="F9" s="79"/>
      <c r="G9" s="80">
        <f>F9*E9</f>
        <v>0</v>
      </c>
    </row>
    <row r="10" spans="1:7" ht="29.25" customHeight="1" x14ac:dyDescent="0.2">
      <c r="A10" s="62"/>
      <c r="B10" s="192">
        <v>6.0019999999999998</v>
      </c>
      <c r="C10" s="252" t="s">
        <v>471</v>
      </c>
      <c r="D10" s="83" t="s">
        <v>66</v>
      </c>
      <c r="E10" s="95">
        <v>3</v>
      </c>
      <c r="F10" s="79"/>
      <c r="G10" s="80">
        <f>F10*E10</f>
        <v>0</v>
      </c>
    </row>
    <row r="11" spans="1:7" x14ac:dyDescent="0.2">
      <c r="A11" s="62"/>
      <c r="B11" s="192" t="s">
        <v>12</v>
      </c>
      <c r="C11" s="82" t="s">
        <v>67</v>
      </c>
      <c r="D11" s="83"/>
      <c r="E11" s="96"/>
      <c r="F11" s="79"/>
      <c r="G11" s="80"/>
    </row>
    <row r="12" spans="1:7" ht="25.5" x14ac:dyDescent="0.2">
      <c r="A12" s="62"/>
      <c r="B12" s="192">
        <v>6.0030000000000001</v>
      </c>
      <c r="C12" s="84" t="s">
        <v>68</v>
      </c>
      <c r="D12" s="83" t="s">
        <v>66</v>
      </c>
      <c r="E12" s="95">
        <v>200</v>
      </c>
      <c r="F12" s="79"/>
      <c r="G12" s="80">
        <f>F12*E12</f>
        <v>0</v>
      </c>
    </row>
    <row r="13" spans="1:7" x14ac:dyDescent="0.2">
      <c r="A13" s="62"/>
      <c r="B13" s="192"/>
      <c r="C13" s="78" t="s">
        <v>70</v>
      </c>
      <c r="D13" s="83"/>
      <c r="E13" s="95"/>
      <c r="F13" s="79"/>
      <c r="G13" s="80"/>
    </row>
    <row r="14" spans="1:7" ht="38.25" x14ac:dyDescent="0.2">
      <c r="A14" s="62"/>
      <c r="B14" s="192">
        <v>6.0039999999999996</v>
      </c>
      <c r="C14" s="84" t="s">
        <v>72</v>
      </c>
      <c r="D14" s="83" t="s">
        <v>66</v>
      </c>
      <c r="E14" s="95">
        <v>78</v>
      </c>
      <c r="F14" s="79"/>
      <c r="G14" s="80"/>
    </row>
    <row r="15" spans="1:7" x14ac:dyDescent="0.2">
      <c r="A15" s="62"/>
      <c r="B15" s="85"/>
      <c r="C15" s="97" t="s">
        <v>74</v>
      </c>
      <c r="D15" s="78"/>
      <c r="E15" s="96"/>
      <c r="F15" s="79"/>
      <c r="G15" s="80"/>
    </row>
    <row r="16" spans="1:7" x14ac:dyDescent="0.2">
      <c r="A16" s="62"/>
      <c r="B16" s="85" t="s">
        <v>12</v>
      </c>
      <c r="C16" s="77" t="s">
        <v>75</v>
      </c>
      <c r="D16" s="78"/>
      <c r="E16" s="96"/>
      <c r="F16" s="79"/>
      <c r="G16" s="80"/>
    </row>
    <row r="17" spans="1:7" ht="25.5" x14ac:dyDescent="0.2">
      <c r="A17" s="62"/>
      <c r="B17" s="85" t="s">
        <v>12</v>
      </c>
      <c r="C17" s="82" t="s">
        <v>76</v>
      </c>
      <c r="D17" s="83"/>
      <c r="E17" s="96"/>
      <c r="F17" s="79"/>
      <c r="G17" s="80"/>
    </row>
    <row r="18" spans="1:7" x14ac:dyDescent="0.2">
      <c r="A18" s="62"/>
      <c r="B18" s="85" t="s">
        <v>12</v>
      </c>
      <c r="C18" s="77" t="s">
        <v>77</v>
      </c>
      <c r="D18" s="78"/>
      <c r="E18" s="96"/>
      <c r="F18" s="79"/>
      <c r="G18" s="80"/>
    </row>
    <row r="19" spans="1:7" x14ac:dyDescent="0.2">
      <c r="A19" s="62"/>
      <c r="B19" s="85" t="s">
        <v>12</v>
      </c>
      <c r="C19" s="82" t="s">
        <v>78</v>
      </c>
      <c r="D19" s="83"/>
      <c r="E19" s="96"/>
      <c r="F19" s="79"/>
      <c r="G19" s="80"/>
    </row>
    <row r="20" spans="1:7" ht="15.75" x14ac:dyDescent="0.2">
      <c r="A20" s="62"/>
      <c r="B20" s="192">
        <v>6.0049999999999999</v>
      </c>
      <c r="C20" s="84" t="s">
        <v>472</v>
      </c>
      <c r="D20" s="83" t="s">
        <v>61</v>
      </c>
      <c r="E20" s="95">
        <v>22</v>
      </c>
      <c r="F20" s="79"/>
      <c r="G20" s="80">
        <f>F20*E20</f>
        <v>0</v>
      </c>
    </row>
    <row r="21" spans="1:7" ht="15.75" x14ac:dyDescent="0.2">
      <c r="A21" s="62"/>
      <c r="B21" s="192">
        <v>6.0060000000000002</v>
      </c>
      <c r="C21" s="84" t="s">
        <v>473</v>
      </c>
      <c r="D21" s="83" t="s">
        <v>66</v>
      </c>
      <c r="E21" s="95">
        <v>150</v>
      </c>
      <c r="F21" s="79"/>
      <c r="G21" s="80"/>
    </row>
    <row r="22" spans="1:7" x14ac:dyDescent="0.2">
      <c r="A22" s="62"/>
      <c r="B22" s="85" t="s">
        <v>12</v>
      </c>
      <c r="C22" s="82" t="s">
        <v>133</v>
      </c>
      <c r="D22" s="83"/>
      <c r="E22" s="96"/>
      <c r="F22" s="79"/>
      <c r="G22" s="80"/>
    </row>
    <row r="23" spans="1:7" ht="15.75" x14ac:dyDescent="0.2">
      <c r="A23" s="62"/>
      <c r="B23" s="85">
        <v>6.0069999999999997</v>
      </c>
      <c r="C23" s="84" t="s">
        <v>474</v>
      </c>
      <c r="D23" s="83" t="s">
        <v>66</v>
      </c>
      <c r="E23" s="95">
        <v>52</v>
      </c>
      <c r="F23" s="79"/>
      <c r="G23" s="80"/>
    </row>
    <row r="24" spans="1:7" ht="15.75" x14ac:dyDescent="0.2">
      <c r="A24" s="62"/>
      <c r="B24" s="85">
        <v>6.008</v>
      </c>
      <c r="C24" s="84" t="s">
        <v>475</v>
      </c>
      <c r="D24" s="83" t="s">
        <v>66</v>
      </c>
      <c r="E24" s="95">
        <v>28</v>
      </c>
      <c r="F24" s="79"/>
      <c r="G24" s="80">
        <f>F24*E24</f>
        <v>0</v>
      </c>
    </row>
    <row r="25" spans="1:7" ht="15.75" x14ac:dyDescent="0.2">
      <c r="A25" s="62"/>
      <c r="B25" s="85">
        <v>6.0090000000000003</v>
      </c>
      <c r="C25" s="84" t="s">
        <v>476</v>
      </c>
      <c r="D25" s="83" t="s">
        <v>66</v>
      </c>
      <c r="E25" s="107">
        <v>21</v>
      </c>
      <c r="F25" s="79"/>
      <c r="G25" s="80"/>
    </row>
    <row r="26" spans="1:7" x14ac:dyDescent="0.2">
      <c r="A26" s="62"/>
      <c r="B26" s="85" t="s">
        <v>12</v>
      </c>
      <c r="C26" s="77" t="s">
        <v>83</v>
      </c>
      <c r="D26" s="78"/>
      <c r="E26" s="108"/>
      <c r="F26" s="79"/>
      <c r="G26" s="80"/>
    </row>
    <row r="27" spans="1:7" ht="25.5" x14ac:dyDescent="0.2">
      <c r="A27" s="62"/>
      <c r="B27" s="85" t="s">
        <v>12</v>
      </c>
      <c r="C27" s="109" t="s">
        <v>84</v>
      </c>
      <c r="D27" s="83"/>
      <c r="E27" s="110"/>
      <c r="F27" s="79"/>
      <c r="G27" s="80"/>
    </row>
    <row r="28" spans="1:7" x14ac:dyDescent="0.2">
      <c r="A28" s="62"/>
      <c r="B28" s="85" t="s">
        <v>12</v>
      </c>
      <c r="C28" s="82" t="s">
        <v>85</v>
      </c>
      <c r="D28" s="83"/>
      <c r="E28" s="111"/>
      <c r="F28" s="79"/>
      <c r="G28" s="80"/>
    </row>
    <row r="29" spans="1:7" x14ac:dyDescent="0.2">
      <c r="A29" s="62"/>
      <c r="B29" s="85">
        <v>6.01</v>
      </c>
      <c r="C29" s="84" t="s">
        <v>477</v>
      </c>
      <c r="D29" s="83" t="s">
        <v>11</v>
      </c>
      <c r="E29" s="95">
        <v>42</v>
      </c>
      <c r="F29" s="79"/>
      <c r="G29" s="80">
        <f>F29*E29</f>
        <v>0</v>
      </c>
    </row>
    <row r="30" spans="1:7" ht="15.75" x14ac:dyDescent="0.2">
      <c r="A30" s="62"/>
      <c r="B30" s="85">
        <v>6.0110000000000001</v>
      </c>
      <c r="C30" s="84" t="s">
        <v>478</v>
      </c>
      <c r="D30" s="83" t="s">
        <v>61</v>
      </c>
      <c r="E30" s="95">
        <v>285</v>
      </c>
      <c r="F30" s="79"/>
      <c r="G30" s="80">
        <f>F30*E30</f>
        <v>0</v>
      </c>
    </row>
    <row r="31" spans="1:7" s="65" customFormat="1" ht="15.75" x14ac:dyDescent="0.2">
      <c r="A31" s="62"/>
      <c r="B31" s="192">
        <v>6.0119999999999996</v>
      </c>
      <c r="C31" s="113" t="s">
        <v>479</v>
      </c>
      <c r="D31" s="83" t="s">
        <v>61</v>
      </c>
      <c r="E31" s="95">
        <v>850</v>
      </c>
      <c r="F31" s="79"/>
      <c r="G31" s="80">
        <f>F31*E31</f>
        <v>0</v>
      </c>
    </row>
    <row r="32" spans="1:7" x14ac:dyDescent="0.2">
      <c r="A32" s="62"/>
      <c r="B32" s="85"/>
      <c r="C32" s="82" t="s">
        <v>87</v>
      </c>
      <c r="D32" s="83"/>
      <c r="E32" s="111"/>
      <c r="F32" s="79"/>
      <c r="G32" s="80"/>
    </row>
    <row r="33" spans="1:7" x14ac:dyDescent="0.2">
      <c r="A33" s="62"/>
      <c r="B33" s="85" t="s">
        <v>12</v>
      </c>
      <c r="C33" s="82" t="s">
        <v>233</v>
      </c>
      <c r="D33" s="83"/>
      <c r="E33" s="111"/>
      <c r="F33" s="79"/>
      <c r="G33" s="80"/>
    </row>
    <row r="34" spans="1:7" ht="25.5" x14ac:dyDescent="0.2">
      <c r="A34" s="62"/>
      <c r="B34" s="192">
        <v>6.0129999999999999</v>
      </c>
      <c r="C34" s="84" t="s">
        <v>480</v>
      </c>
      <c r="D34" s="83" t="s">
        <v>61</v>
      </c>
      <c r="E34" s="95">
        <v>850</v>
      </c>
      <c r="F34" s="79"/>
      <c r="G34" s="80">
        <f>F34*E34</f>
        <v>0</v>
      </c>
    </row>
    <row r="35" spans="1:7" s="65" customFormat="1" ht="25.5" x14ac:dyDescent="0.2">
      <c r="A35" s="62"/>
      <c r="B35" s="192">
        <v>6.0140000000000002</v>
      </c>
      <c r="C35" s="84" t="s">
        <v>210</v>
      </c>
      <c r="D35" s="83" t="s">
        <v>61</v>
      </c>
      <c r="E35" s="95">
        <v>200</v>
      </c>
      <c r="F35" s="79"/>
      <c r="G35" s="80">
        <f>F35*E35</f>
        <v>0</v>
      </c>
    </row>
    <row r="36" spans="1:7" s="65" customFormat="1" x14ac:dyDescent="0.2">
      <c r="A36" s="62"/>
      <c r="B36" s="85"/>
      <c r="C36" s="114" t="s">
        <v>88</v>
      </c>
      <c r="D36" s="78"/>
      <c r="E36" s="108"/>
      <c r="F36" s="79"/>
      <c r="G36" s="80"/>
    </row>
    <row r="37" spans="1:7" ht="25.5" x14ac:dyDescent="0.2">
      <c r="A37" s="62"/>
      <c r="B37" s="85"/>
      <c r="C37" s="115" t="s">
        <v>89</v>
      </c>
      <c r="D37" s="78"/>
      <c r="E37" s="108"/>
      <c r="F37" s="79"/>
      <c r="G37" s="80"/>
    </row>
    <row r="38" spans="1:7" s="65" customFormat="1" ht="13.5" customHeight="1" x14ac:dyDescent="0.2">
      <c r="A38" s="62"/>
      <c r="B38" s="85" t="s">
        <v>12</v>
      </c>
      <c r="C38" s="82" t="s">
        <v>90</v>
      </c>
      <c r="D38" s="83"/>
      <c r="E38" s="111"/>
      <c r="F38" s="79"/>
      <c r="G38" s="80"/>
    </row>
    <row r="39" spans="1:7" s="65" customFormat="1" ht="13.5" customHeight="1" x14ac:dyDescent="0.2">
      <c r="A39" s="62"/>
      <c r="B39" s="85">
        <v>6.0149999999999997</v>
      </c>
      <c r="C39" s="84" t="s">
        <v>214</v>
      </c>
      <c r="D39" s="83" t="s">
        <v>49</v>
      </c>
      <c r="E39" s="295">
        <v>0.55000000000000004</v>
      </c>
      <c r="F39" s="79"/>
      <c r="G39" s="80">
        <f>F39*E39</f>
        <v>0</v>
      </c>
    </row>
    <row r="40" spans="1:7" s="65" customFormat="1" ht="14.25" customHeight="1" x14ac:dyDescent="0.2">
      <c r="A40" s="62"/>
      <c r="B40" s="85" t="s">
        <v>12</v>
      </c>
      <c r="C40" s="82" t="s">
        <v>91</v>
      </c>
      <c r="D40" s="83"/>
      <c r="E40" s="111"/>
      <c r="F40" s="79"/>
      <c r="G40" s="80"/>
    </row>
    <row r="41" spans="1:7" s="65" customFormat="1" ht="14.25" customHeight="1" x14ac:dyDescent="0.2">
      <c r="A41" s="62"/>
      <c r="B41" s="85">
        <v>6.016</v>
      </c>
      <c r="C41" s="84" t="s">
        <v>215</v>
      </c>
      <c r="D41" s="83" t="s">
        <v>49</v>
      </c>
      <c r="E41" s="112">
        <v>1.2</v>
      </c>
      <c r="F41" s="79"/>
      <c r="G41" s="80">
        <f>F41*E41</f>
        <v>0</v>
      </c>
    </row>
    <row r="42" spans="1:7" s="65" customFormat="1" ht="14.25" customHeight="1" x14ac:dyDescent="0.2">
      <c r="A42" s="62"/>
      <c r="B42" s="85"/>
      <c r="C42" s="82" t="s">
        <v>481</v>
      </c>
      <c r="D42" s="83"/>
      <c r="E42" s="112"/>
      <c r="F42" s="79"/>
      <c r="G42" s="80"/>
    </row>
    <row r="43" spans="1:7" ht="38.25" x14ac:dyDescent="0.2">
      <c r="A43" s="62"/>
      <c r="B43" s="85">
        <v>6.0170000000000003</v>
      </c>
      <c r="C43" s="84" t="s">
        <v>484</v>
      </c>
      <c r="D43" s="83" t="s">
        <v>267</v>
      </c>
      <c r="E43" s="112">
        <v>1</v>
      </c>
      <c r="F43" s="79"/>
      <c r="G43" s="80"/>
    </row>
    <row r="44" spans="1:7" ht="13.5" thickBot="1" x14ac:dyDescent="0.25">
      <c r="A44" s="62"/>
      <c r="B44" s="85"/>
      <c r="C44" s="84"/>
      <c r="D44" s="83"/>
      <c r="E44" s="112"/>
      <c r="F44" s="79"/>
      <c r="G44" s="80"/>
    </row>
    <row r="45" spans="1:7" ht="13.5" thickBot="1" x14ac:dyDescent="0.25">
      <c r="A45" s="62"/>
      <c r="B45" s="251"/>
      <c r="C45" s="247" t="s">
        <v>6</v>
      </c>
      <c r="D45" s="248"/>
      <c r="E45" s="248"/>
      <c r="F45" s="249"/>
      <c r="G45" s="250"/>
    </row>
    <row r="46" spans="1:7" x14ac:dyDescent="0.2">
      <c r="A46" s="62"/>
      <c r="B46" s="181"/>
      <c r="C46" s="65"/>
      <c r="D46" s="65"/>
      <c r="E46" s="65"/>
      <c r="F46" s="65"/>
      <c r="G46" s="146">
        <f>F45/240</f>
        <v>0</v>
      </c>
    </row>
    <row r="47" spans="1:7" x14ac:dyDescent="0.2">
      <c r="A47" s="62"/>
      <c r="B47" s="181"/>
      <c r="C47" s="65"/>
      <c r="D47" s="65"/>
      <c r="E47" s="65"/>
      <c r="F47" s="65"/>
      <c r="G47" s="146">
        <f>F45/2640</f>
        <v>0</v>
      </c>
    </row>
    <row r="48" spans="1:7" ht="39.75" customHeight="1" x14ac:dyDescent="0.2">
      <c r="A48" s="62"/>
      <c r="B48" s="181"/>
      <c r="C48" s="65"/>
      <c r="D48" s="65"/>
      <c r="E48" s="65"/>
      <c r="F48" s="65"/>
      <c r="G48" s="65"/>
    </row>
    <row r="49" spans="1:7" ht="27.75" customHeight="1" x14ac:dyDescent="0.2">
      <c r="A49" s="62"/>
      <c r="B49" s="181"/>
      <c r="C49" s="65"/>
      <c r="D49" s="65"/>
      <c r="E49" s="65"/>
      <c r="F49" s="65"/>
      <c r="G49" s="65"/>
    </row>
    <row r="50" spans="1:7" ht="27.75" customHeight="1" x14ac:dyDescent="0.2">
      <c r="A50" s="62"/>
      <c r="B50" s="181"/>
      <c r="C50" s="148"/>
      <c r="D50" s="65"/>
      <c r="E50" s="65"/>
      <c r="F50" s="65"/>
      <c r="G50" s="65"/>
    </row>
    <row r="51" spans="1:7" ht="22.5" customHeight="1" x14ac:dyDescent="0.2">
      <c r="A51" s="62"/>
      <c r="B51" s="181"/>
      <c r="C51" s="65"/>
      <c r="D51" s="65"/>
      <c r="E51" s="65"/>
      <c r="F51" s="65"/>
      <c r="G51" s="65"/>
    </row>
    <row r="52" spans="1:7" x14ac:dyDescent="0.2">
      <c r="A52" s="62"/>
      <c r="B52" s="181"/>
      <c r="C52" s="65"/>
      <c r="D52" s="65"/>
      <c r="E52" s="65"/>
      <c r="F52" s="65"/>
      <c r="G52" s="65"/>
    </row>
    <row r="53" spans="1:7" x14ac:dyDescent="0.2">
      <c r="A53" s="62"/>
      <c r="B53" s="181"/>
      <c r="C53" s="65"/>
      <c r="D53" s="65"/>
      <c r="E53" s="65"/>
      <c r="F53" s="65"/>
      <c r="G53" s="65"/>
    </row>
    <row r="54" spans="1:7" x14ac:dyDescent="0.2">
      <c r="A54" s="62"/>
      <c r="B54" s="181"/>
      <c r="C54" s="65"/>
      <c r="D54" s="65"/>
      <c r="E54" s="65"/>
      <c r="F54" s="65"/>
      <c r="G54" s="65"/>
    </row>
    <row r="55" spans="1:7" x14ac:dyDescent="0.2">
      <c r="A55" s="62"/>
      <c r="B55" s="181"/>
      <c r="C55" s="65"/>
      <c r="D55" s="65"/>
      <c r="E55" s="65"/>
      <c r="F55" s="65"/>
      <c r="G55" s="65"/>
    </row>
    <row r="56" spans="1:7" x14ac:dyDescent="0.2">
      <c r="A56" s="62"/>
      <c r="B56" s="181"/>
      <c r="C56" s="65"/>
      <c r="D56" s="65"/>
      <c r="E56" s="65"/>
      <c r="F56" s="65"/>
      <c r="G56" s="65"/>
    </row>
    <row r="57" spans="1:7" x14ac:dyDescent="0.2">
      <c r="A57" s="62"/>
      <c r="B57" s="181"/>
      <c r="C57" s="65"/>
      <c r="D57" s="65"/>
      <c r="E57" s="65"/>
      <c r="F57" s="65"/>
      <c r="G57" s="65"/>
    </row>
    <row r="58" spans="1:7" x14ac:dyDescent="0.2">
      <c r="A58" s="62"/>
      <c r="B58" s="181"/>
      <c r="C58" s="65"/>
      <c r="D58" s="65"/>
      <c r="E58" s="65"/>
      <c r="F58" s="65"/>
      <c r="G58" s="65"/>
    </row>
    <row r="59" spans="1:7" x14ac:dyDescent="0.2">
      <c r="A59" s="62"/>
      <c r="B59" s="181"/>
      <c r="C59" s="65"/>
      <c r="D59" s="65"/>
      <c r="E59" s="65"/>
      <c r="F59" s="65"/>
      <c r="G59" s="65"/>
    </row>
    <row r="60" spans="1:7" x14ac:dyDescent="0.2">
      <c r="A60" s="62"/>
      <c r="B60" s="181"/>
      <c r="C60" s="65"/>
      <c r="D60" s="65"/>
      <c r="E60" s="65"/>
      <c r="F60" s="65"/>
      <c r="G60" s="65"/>
    </row>
    <row r="61" spans="1:7" x14ac:dyDescent="0.2">
      <c r="A61" s="62"/>
      <c r="B61" s="181"/>
      <c r="C61" s="65"/>
      <c r="D61" s="65"/>
      <c r="E61" s="65"/>
      <c r="F61" s="65"/>
      <c r="G61" s="65"/>
    </row>
    <row r="62" spans="1:7" x14ac:dyDescent="0.2">
      <c r="A62" s="62"/>
      <c r="B62" s="181"/>
      <c r="C62" s="65"/>
      <c r="D62" s="65"/>
      <c r="E62" s="65"/>
      <c r="F62" s="65"/>
      <c r="G62" s="65"/>
    </row>
    <row r="63" spans="1:7" x14ac:dyDescent="0.2">
      <c r="A63" s="62"/>
      <c r="B63" s="181"/>
      <c r="C63" s="65"/>
      <c r="D63" s="65"/>
      <c r="E63" s="65"/>
      <c r="F63" s="65"/>
      <c r="G63" s="65"/>
    </row>
    <row r="64" spans="1:7" s="147" customFormat="1" x14ac:dyDescent="0.2">
      <c r="A64" s="62"/>
      <c r="B64" s="181"/>
      <c r="C64" s="65"/>
      <c r="D64" s="65"/>
      <c r="E64" s="65"/>
      <c r="F64" s="65"/>
      <c r="G64" s="65"/>
    </row>
    <row r="65" spans="1:7" s="147" customFormat="1" x14ac:dyDescent="0.2">
      <c r="A65" s="62"/>
      <c r="B65" s="181"/>
      <c r="C65" s="65"/>
      <c r="D65" s="65"/>
      <c r="E65" s="65"/>
      <c r="F65" s="65"/>
      <c r="G65" s="65"/>
    </row>
    <row r="66" spans="1:7" s="147" customFormat="1" x14ac:dyDescent="0.2">
      <c r="A66" s="62"/>
      <c r="B66" s="181"/>
      <c r="C66" s="65"/>
      <c r="D66" s="65"/>
      <c r="E66" s="65"/>
      <c r="F66" s="65"/>
      <c r="G66" s="65"/>
    </row>
    <row r="67" spans="1:7" s="147" customFormat="1" x14ac:dyDescent="0.2">
      <c r="A67" s="62"/>
      <c r="B67" s="181"/>
      <c r="C67" s="71"/>
      <c r="D67" s="71"/>
      <c r="E67" s="65"/>
      <c r="F67" s="65"/>
      <c r="G67" s="65"/>
    </row>
    <row r="68" spans="1:7" s="147" customFormat="1" x14ac:dyDescent="0.2">
      <c r="A68" s="195"/>
      <c r="B68" s="181"/>
      <c r="C68" s="71"/>
      <c r="D68" s="71"/>
      <c r="E68" s="65"/>
      <c r="F68" s="65"/>
      <c r="G68" s="65"/>
    </row>
    <row r="69" spans="1:7" s="147" customFormat="1" x14ac:dyDescent="0.2">
      <c r="A69" s="195"/>
      <c r="B69" s="181"/>
      <c r="C69" s="71"/>
      <c r="D69" s="71"/>
      <c r="E69" s="71"/>
      <c r="F69" s="71"/>
      <c r="G69" s="71"/>
    </row>
    <row r="70" spans="1:7" s="147" customFormat="1" x14ac:dyDescent="0.2">
      <c r="A70" s="195"/>
      <c r="B70" s="181"/>
      <c r="C70" s="71"/>
      <c r="D70" s="71"/>
      <c r="E70" s="71"/>
      <c r="F70" s="71"/>
      <c r="G70" s="71"/>
    </row>
    <row r="71" spans="1:7" s="147" customFormat="1" x14ac:dyDescent="0.2">
      <c r="A71" s="195"/>
      <c r="B71" s="181"/>
      <c r="C71" s="71"/>
      <c r="D71" s="71"/>
      <c r="E71" s="71"/>
      <c r="F71" s="71"/>
      <c r="G71" s="71"/>
    </row>
    <row r="72" spans="1:7" s="147" customFormat="1" x14ac:dyDescent="0.2">
      <c r="A72" s="195"/>
      <c r="B72" s="181"/>
      <c r="C72" s="71"/>
      <c r="D72" s="71"/>
      <c r="E72" s="71"/>
      <c r="F72" s="71"/>
      <c r="G72" s="71"/>
    </row>
    <row r="73" spans="1:7" s="147" customFormat="1" x14ac:dyDescent="0.2">
      <c r="A73" s="195"/>
      <c r="B73" s="181"/>
      <c r="C73" s="71"/>
      <c r="D73" s="71"/>
      <c r="E73" s="71"/>
      <c r="F73" s="71"/>
      <c r="G73" s="71"/>
    </row>
    <row r="74" spans="1:7" s="147" customFormat="1" x14ac:dyDescent="0.2">
      <c r="A74" s="195"/>
      <c r="B74" s="181"/>
      <c r="C74" s="71"/>
      <c r="D74" s="71"/>
      <c r="E74" s="71"/>
      <c r="F74" s="71"/>
      <c r="G74" s="71"/>
    </row>
    <row r="75" spans="1:7" s="147" customFormat="1" x14ac:dyDescent="0.2">
      <c r="A75" s="195"/>
      <c r="B75" s="181"/>
      <c r="C75" s="71"/>
      <c r="D75" s="71"/>
      <c r="E75" s="71"/>
      <c r="F75" s="71"/>
      <c r="G75" s="71"/>
    </row>
    <row r="76" spans="1:7" s="147" customFormat="1" x14ac:dyDescent="0.2">
      <c r="A76" s="195"/>
      <c r="B76" s="181"/>
      <c r="C76" s="71"/>
      <c r="D76" s="71"/>
      <c r="E76" s="71"/>
      <c r="F76" s="71"/>
      <c r="G76" s="71"/>
    </row>
    <row r="77" spans="1:7" s="147" customFormat="1" x14ac:dyDescent="0.2">
      <c r="A77" s="195"/>
      <c r="B77" s="181"/>
      <c r="C77" s="71"/>
      <c r="D77" s="71"/>
      <c r="E77" s="71"/>
      <c r="F77" s="71"/>
      <c r="G77" s="71"/>
    </row>
    <row r="78" spans="1:7" s="147" customFormat="1" x14ac:dyDescent="0.2">
      <c r="A78" s="194"/>
      <c r="B78" s="65"/>
      <c r="C78" s="71"/>
      <c r="D78" s="71"/>
      <c r="E78" s="71"/>
      <c r="F78" s="71"/>
      <c r="G78" s="71"/>
    </row>
    <row r="79" spans="1:7" s="147" customFormat="1" x14ac:dyDescent="0.2">
      <c r="A79" s="194"/>
      <c r="B79" s="65"/>
      <c r="C79" s="71"/>
      <c r="D79" s="71"/>
      <c r="E79" s="71"/>
      <c r="F79" s="71"/>
      <c r="G79" s="71"/>
    </row>
    <row r="80" spans="1:7" s="147" customFormat="1" x14ac:dyDescent="0.2">
      <c r="A80" s="194"/>
      <c r="B80" s="65"/>
      <c r="C80" s="71"/>
      <c r="D80" s="71"/>
      <c r="E80" s="71"/>
      <c r="F80" s="71"/>
      <c r="G80" s="71"/>
    </row>
    <row r="81" spans="1:7" s="147" customFormat="1" x14ac:dyDescent="0.2">
      <c r="A81" s="194"/>
      <c r="B81" s="65"/>
      <c r="C81" s="71"/>
      <c r="D81" s="71"/>
      <c r="E81" s="71"/>
      <c r="F81" s="71"/>
      <c r="G81" s="71"/>
    </row>
    <row r="82" spans="1:7" s="147" customFormat="1" x14ac:dyDescent="0.2">
      <c r="A82" s="194"/>
      <c r="B82" s="65"/>
      <c r="C82" s="71"/>
      <c r="D82" s="71"/>
      <c r="E82" s="71"/>
      <c r="F82" s="71"/>
      <c r="G82" s="71"/>
    </row>
    <row r="83" spans="1:7" s="147" customFormat="1" x14ac:dyDescent="0.2">
      <c r="A83" s="194"/>
      <c r="B83" s="65"/>
      <c r="C83" s="71"/>
      <c r="D83" s="71"/>
      <c r="E83" s="71"/>
      <c r="F83" s="71"/>
      <c r="G83" s="71"/>
    </row>
  </sheetData>
  <mergeCells count="1">
    <mergeCell ref="F2:G3"/>
  </mergeCells>
  <printOptions horizontalCentered="1"/>
  <pageMargins left="0.5" right="0.25" top="0.5" bottom="0.5" header="0.3" footer="0.3"/>
  <pageSetup paperSize="9" firstPageNumber="166" orientation="portrait" useFirstPageNumber="1" r:id="rId1"/>
  <headerFooter>
    <oddHeader xml:space="preserve">&amp;R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9"/>
  <sheetViews>
    <sheetView topLeftCell="A280" workbookViewId="0">
      <selection activeCell="I37" sqref="I37"/>
    </sheetView>
  </sheetViews>
  <sheetFormatPr defaultRowHeight="15" x14ac:dyDescent="0.25"/>
  <cols>
    <col min="1" max="1" width="9.5703125" bestFit="1" customWidth="1"/>
    <col min="2" max="2" width="52.7109375" customWidth="1"/>
    <col min="3" max="3" width="9.140625" customWidth="1"/>
    <col min="4" max="4" width="12.28515625" customWidth="1"/>
    <col min="5" max="5" width="12" customWidth="1"/>
    <col min="6" max="6" width="13.28515625" customWidth="1"/>
    <col min="9" max="9" width="9.5703125" bestFit="1" customWidth="1"/>
  </cols>
  <sheetData>
    <row r="1" spans="1:9" s="68" customFormat="1" ht="20.100000000000001" customHeight="1" x14ac:dyDescent="0.25">
      <c r="A1" s="193"/>
      <c r="B1" s="278" t="s">
        <v>483</v>
      </c>
      <c r="C1" s="264"/>
      <c r="D1" s="265"/>
      <c r="E1" s="266"/>
      <c r="F1" s="69"/>
      <c r="G1" s="70"/>
    </row>
    <row r="2" spans="1:9" s="68" customFormat="1" ht="20.100000000000001" customHeight="1" x14ac:dyDescent="0.25">
      <c r="A2" s="193"/>
      <c r="B2" s="278" t="s">
        <v>254</v>
      </c>
      <c r="C2" s="267"/>
      <c r="D2" s="264"/>
      <c r="E2" s="266"/>
      <c r="F2" s="403" t="s">
        <v>482</v>
      </c>
      <c r="G2" s="403"/>
    </row>
    <row r="3" spans="1:9" s="68" customFormat="1" ht="20.100000000000001" customHeight="1" thickBot="1" x14ac:dyDescent="0.3">
      <c r="A3" s="193"/>
      <c r="B3" s="278"/>
      <c r="C3" s="268"/>
      <c r="D3" s="269"/>
      <c r="E3" s="270"/>
      <c r="F3" s="404"/>
      <c r="G3" s="404"/>
    </row>
    <row r="4" spans="1:9" x14ac:dyDescent="0.25">
      <c r="A4" s="303" t="s">
        <v>354</v>
      </c>
      <c r="B4" s="303" t="s">
        <v>355</v>
      </c>
      <c r="C4" s="304" t="s">
        <v>356</v>
      </c>
      <c r="D4" s="303" t="s">
        <v>357</v>
      </c>
      <c r="E4" s="305" t="s">
        <v>358</v>
      </c>
      <c r="F4" s="305" t="s">
        <v>359</v>
      </c>
    </row>
    <row r="5" spans="1:9" x14ac:dyDescent="0.25">
      <c r="A5" s="306"/>
      <c r="B5" s="307"/>
      <c r="C5" s="308"/>
      <c r="D5" s="306"/>
      <c r="E5" s="309"/>
      <c r="F5" s="309"/>
    </row>
    <row r="6" spans="1:9" x14ac:dyDescent="0.25">
      <c r="A6" s="310"/>
      <c r="B6" s="311" t="s">
        <v>441</v>
      </c>
      <c r="C6" s="312"/>
      <c r="D6" s="310"/>
      <c r="E6" s="313"/>
      <c r="F6" s="313"/>
    </row>
    <row r="7" spans="1:9" x14ac:dyDescent="0.25">
      <c r="A7" s="310"/>
      <c r="B7" s="311" t="s">
        <v>361</v>
      </c>
      <c r="C7" s="312"/>
      <c r="D7" s="310"/>
      <c r="E7" s="313"/>
      <c r="F7" s="313"/>
    </row>
    <row r="8" spans="1:9" x14ac:dyDescent="0.25">
      <c r="A8" s="310"/>
      <c r="B8" s="314"/>
      <c r="C8" s="312"/>
      <c r="D8" s="310"/>
      <c r="E8" s="313"/>
      <c r="F8" s="313"/>
    </row>
    <row r="9" spans="1:9" x14ac:dyDescent="0.25">
      <c r="A9" s="310">
        <v>1.1000000000000001</v>
      </c>
      <c r="B9" s="311" t="s">
        <v>362</v>
      </c>
      <c r="C9" s="312"/>
      <c r="D9" s="310"/>
      <c r="E9" s="313"/>
      <c r="F9" s="313"/>
    </row>
    <row r="10" spans="1:9" x14ac:dyDescent="0.25">
      <c r="A10" s="310">
        <v>1</v>
      </c>
      <c r="B10" s="315" t="s">
        <v>363</v>
      </c>
      <c r="C10" s="312"/>
      <c r="D10" s="310"/>
      <c r="E10" s="313"/>
      <c r="F10" s="313"/>
      <c r="I10" s="316"/>
    </row>
    <row r="11" spans="1:9" x14ac:dyDescent="0.25">
      <c r="A11" s="310"/>
      <c r="B11" s="314" t="s">
        <v>364</v>
      </c>
      <c r="C11" s="312"/>
      <c r="D11" s="310"/>
      <c r="E11" s="313"/>
      <c r="F11" s="313"/>
      <c r="I11" s="316"/>
    </row>
    <row r="12" spans="1:9" x14ac:dyDescent="0.25">
      <c r="A12" s="310"/>
      <c r="B12" s="314" t="s">
        <v>365</v>
      </c>
      <c r="C12" s="312"/>
      <c r="D12" s="310"/>
      <c r="E12" s="313"/>
      <c r="F12" s="313"/>
      <c r="I12" s="316"/>
    </row>
    <row r="13" spans="1:9" x14ac:dyDescent="0.25">
      <c r="A13" s="310"/>
      <c r="B13" s="314" t="s">
        <v>366</v>
      </c>
      <c r="C13" s="312"/>
      <c r="D13" s="310"/>
      <c r="E13" s="313"/>
      <c r="F13" s="313"/>
      <c r="I13" s="316"/>
    </row>
    <row r="14" spans="1:9" x14ac:dyDescent="0.25">
      <c r="A14" s="310"/>
      <c r="B14" s="314" t="s">
        <v>367</v>
      </c>
      <c r="C14" s="312"/>
      <c r="D14" s="310"/>
      <c r="E14" s="313"/>
      <c r="F14" s="313"/>
    </row>
    <row r="15" spans="1:9" x14ac:dyDescent="0.25">
      <c r="A15" s="310"/>
      <c r="B15" s="314" t="s">
        <v>368</v>
      </c>
      <c r="C15" s="312"/>
      <c r="D15" s="310"/>
      <c r="E15" s="313"/>
      <c r="F15" s="313"/>
    </row>
    <row r="16" spans="1:9" x14ac:dyDescent="0.25">
      <c r="A16" s="310"/>
      <c r="B16" s="314" t="s">
        <v>369</v>
      </c>
      <c r="C16" s="312"/>
      <c r="D16" s="310"/>
      <c r="E16" s="313"/>
      <c r="F16" s="313"/>
    </row>
    <row r="17" spans="1:6" x14ac:dyDescent="0.25">
      <c r="A17" s="310"/>
      <c r="B17" s="314" t="s">
        <v>370</v>
      </c>
      <c r="C17" s="312"/>
      <c r="D17" s="310"/>
      <c r="E17" s="313"/>
      <c r="F17" s="313"/>
    </row>
    <row r="18" spans="1:6" x14ac:dyDescent="0.25">
      <c r="A18" s="310"/>
      <c r="B18" s="314" t="s">
        <v>371</v>
      </c>
      <c r="C18" s="312"/>
      <c r="D18" s="310"/>
      <c r="E18" s="313"/>
      <c r="F18" s="313"/>
    </row>
    <row r="19" spans="1:6" x14ac:dyDescent="0.25">
      <c r="A19" s="310"/>
      <c r="B19" s="314" t="s">
        <v>372</v>
      </c>
      <c r="C19" s="312"/>
      <c r="D19" s="310"/>
      <c r="E19" s="313"/>
      <c r="F19" s="313"/>
    </row>
    <row r="20" spans="1:6" x14ac:dyDescent="0.25">
      <c r="A20" s="310"/>
      <c r="B20" s="314" t="s">
        <v>373</v>
      </c>
      <c r="C20" s="312"/>
      <c r="D20" s="310"/>
      <c r="E20" s="313"/>
      <c r="F20" s="313"/>
    </row>
    <row r="21" spans="1:6" x14ac:dyDescent="0.25">
      <c r="A21" s="310"/>
      <c r="B21" s="314" t="s">
        <v>374</v>
      </c>
      <c r="C21" s="312"/>
      <c r="D21" s="310"/>
      <c r="E21" s="313"/>
      <c r="F21" s="313"/>
    </row>
    <row r="22" spans="1:6" x14ac:dyDescent="0.25">
      <c r="A22" s="310"/>
      <c r="B22" s="314"/>
      <c r="C22" s="312"/>
      <c r="D22" s="310"/>
      <c r="E22" s="313"/>
      <c r="F22" s="313"/>
    </row>
    <row r="23" spans="1:6" x14ac:dyDescent="0.25">
      <c r="A23" s="310">
        <v>1.2</v>
      </c>
      <c r="B23" s="311" t="s">
        <v>375</v>
      </c>
      <c r="C23" s="312"/>
      <c r="D23" s="310"/>
      <c r="E23" s="313"/>
      <c r="F23" s="313"/>
    </row>
    <row r="24" spans="1:6" ht="38.25" x14ac:dyDescent="0.25">
      <c r="A24" s="317">
        <v>1</v>
      </c>
      <c r="B24" s="318" t="s">
        <v>376</v>
      </c>
      <c r="C24" s="312">
        <v>1</v>
      </c>
      <c r="D24" s="310" t="s">
        <v>236</v>
      </c>
      <c r="E24" s="313"/>
      <c r="F24" s="313">
        <f t="shared" ref="F24:F41" si="0">C24*E24</f>
        <v>0</v>
      </c>
    </row>
    <row r="25" spans="1:6" x14ac:dyDescent="0.25">
      <c r="A25" s="310"/>
      <c r="B25" s="314"/>
      <c r="C25" s="312"/>
      <c r="D25" s="310"/>
      <c r="E25" s="313"/>
      <c r="F25" s="313">
        <f t="shared" si="0"/>
        <v>0</v>
      </c>
    </row>
    <row r="26" spans="1:6" x14ac:dyDescent="0.25">
      <c r="A26" s="310">
        <v>1.3</v>
      </c>
      <c r="B26" s="311" t="s">
        <v>377</v>
      </c>
      <c r="C26" s="312"/>
      <c r="D26" s="310"/>
      <c r="E26" s="313"/>
      <c r="F26" s="313">
        <f t="shared" si="0"/>
        <v>0</v>
      </c>
    </row>
    <row r="27" spans="1:6" x14ac:dyDescent="0.25">
      <c r="A27" s="310">
        <v>1</v>
      </c>
      <c r="B27" s="314" t="s">
        <v>378</v>
      </c>
      <c r="C27" s="312">
        <v>1</v>
      </c>
      <c r="D27" s="310" t="s">
        <v>379</v>
      </c>
      <c r="E27" s="313"/>
      <c r="F27" s="313">
        <f t="shared" si="0"/>
        <v>0</v>
      </c>
    </row>
    <row r="28" spans="1:6" x14ac:dyDescent="0.25">
      <c r="A28" s="310"/>
      <c r="B28" s="314"/>
      <c r="C28" s="312"/>
      <c r="D28" s="310"/>
      <c r="E28" s="313"/>
      <c r="F28" s="313">
        <f t="shared" si="0"/>
        <v>0</v>
      </c>
    </row>
    <row r="29" spans="1:6" x14ac:dyDescent="0.25">
      <c r="A29" s="310">
        <v>1.4</v>
      </c>
      <c r="B29" s="311" t="s">
        <v>380</v>
      </c>
      <c r="C29" s="312"/>
      <c r="D29" s="310"/>
      <c r="E29" s="313"/>
      <c r="F29" s="313">
        <f t="shared" si="0"/>
        <v>0</v>
      </c>
    </row>
    <row r="30" spans="1:6" ht="25.5" x14ac:dyDescent="0.25">
      <c r="A30" s="317">
        <v>1</v>
      </c>
      <c r="B30" s="318" t="s">
        <v>381</v>
      </c>
      <c r="C30" s="312">
        <v>1</v>
      </c>
      <c r="D30" s="310" t="s">
        <v>236</v>
      </c>
      <c r="E30" s="313"/>
      <c r="F30" s="313">
        <f t="shared" si="0"/>
        <v>0</v>
      </c>
    </row>
    <row r="31" spans="1:6" x14ac:dyDescent="0.25">
      <c r="A31" s="310"/>
      <c r="B31" s="314"/>
      <c r="C31" s="312"/>
      <c r="D31" s="310"/>
      <c r="E31" s="313"/>
      <c r="F31" s="313">
        <f t="shared" si="0"/>
        <v>0</v>
      </c>
    </row>
    <row r="32" spans="1:6" x14ac:dyDescent="0.25">
      <c r="A32" s="310"/>
      <c r="B32" s="314"/>
      <c r="C32" s="312"/>
      <c r="D32" s="310"/>
      <c r="E32" s="313"/>
      <c r="F32" s="313">
        <f t="shared" si="0"/>
        <v>0</v>
      </c>
    </row>
    <row r="33" spans="1:6" x14ac:dyDescent="0.25">
      <c r="A33" s="310"/>
      <c r="B33" s="314"/>
      <c r="C33" s="312"/>
      <c r="D33" s="310"/>
      <c r="E33" s="313"/>
      <c r="F33" s="313">
        <f t="shared" si="0"/>
        <v>0</v>
      </c>
    </row>
    <row r="34" spans="1:6" x14ac:dyDescent="0.25">
      <c r="A34" s="310"/>
      <c r="B34" s="314"/>
      <c r="C34" s="312"/>
      <c r="D34" s="310"/>
      <c r="E34" s="313"/>
      <c r="F34" s="313">
        <f t="shared" si="0"/>
        <v>0</v>
      </c>
    </row>
    <row r="35" spans="1:6" x14ac:dyDescent="0.25">
      <c r="A35" s="310"/>
      <c r="B35" s="314"/>
      <c r="C35" s="312"/>
      <c r="D35" s="310"/>
      <c r="E35" s="313"/>
      <c r="F35" s="313">
        <f t="shared" si="0"/>
        <v>0</v>
      </c>
    </row>
    <row r="36" spans="1:6" x14ac:dyDescent="0.25">
      <c r="A36" s="310"/>
      <c r="B36" s="314"/>
      <c r="C36" s="312"/>
      <c r="D36" s="310"/>
      <c r="E36" s="313"/>
      <c r="F36" s="313">
        <f t="shared" si="0"/>
        <v>0</v>
      </c>
    </row>
    <row r="37" spans="1:6" x14ac:dyDescent="0.25">
      <c r="A37" s="310"/>
      <c r="B37" s="314"/>
      <c r="C37" s="312"/>
      <c r="D37" s="310"/>
      <c r="E37" s="313"/>
      <c r="F37" s="313">
        <f t="shared" si="0"/>
        <v>0</v>
      </c>
    </row>
    <row r="38" spans="1:6" x14ac:dyDescent="0.25">
      <c r="A38" s="310"/>
      <c r="B38" s="314"/>
      <c r="C38" s="312"/>
      <c r="D38" s="310"/>
      <c r="E38" s="313"/>
      <c r="F38" s="313">
        <f t="shared" si="0"/>
        <v>0</v>
      </c>
    </row>
    <row r="39" spans="1:6" x14ac:dyDescent="0.25">
      <c r="A39" s="310"/>
      <c r="B39" s="314"/>
      <c r="C39" s="312"/>
      <c r="D39" s="310"/>
      <c r="E39" s="313"/>
      <c r="F39" s="313">
        <f t="shared" si="0"/>
        <v>0</v>
      </c>
    </row>
    <row r="40" spans="1:6" x14ac:dyDescent="0.25">
      <c r="A40" s="310"/>
      <c r="B40" s="314"/>
      <c r="C40" s="312"/>
      <c r="D40" s="310"/>
      <c r="E40" s="313"/>
      <c r="F40" s="313">
        <f t="shared" si="0"/>
        <v>0</v>
      </c>
    </row>
    <row r="41" spans="1:6" x14ac:dyDescent="0.25">
      <c r="A41" s="310"/>
      <c r="B41" s="314"/>
      <c r="C41" s="312"/>
      <c r="D41" s="310"/>
      <c r="E41" s="313"/>
      <c r="F41" s="313">
        <f t="shared" si="0"/>
        <v>0</v>
      </c>
    </row>
    <row r="42" spans="1:6" x14ac:dyDescent="0.25">
      <c r="A42" s="310"/>
      <c r="B42" s="314"/>
      <c r="C42" s="312"/>
      <c r="D42" s="310"/>
      <c r="E42" s="313"/>
      <c r="F42" s="313"/>
    </row>
    <row r="43" spans="1:6" x14ac:dyDescent="0.25">
      <c r="A43" s="310"/>
      <c r="B43" s="314"/>
      <c r="C43" s="312"/>
      <c r="D43" s="310"/>
      <c r="E43" s="313"/>
      <c r="F43" s="313"/>
    </row>
    <row r="44" spans="1:6" x14ac:dyDescent="0.25">
      <c r="A44" s="310"/>
      <c r="B44" s="314"/>
      <c r="C44" s="312"/>
      <c r="D44" s="310"/>
      <c r="E44" s="313"/>
      <c r="F44" s="313"/>
    </row>
    <row r="45" spans="1:6" x14ac:dyDescent="0.25">
      <c r="A45" s="310"/>
      <c r="B45" s="314"/>
      <c r="C45" s="312"/>
      <c r="D45" s="310"/>
      <c r="E45" s="313"/>
      <c r="F45" s="313"/>
    </row>
    <row r="46" spans="1:6" x14ac:dyDescent="0.25">
      <c r="A46" s="310"/>
      <c r="B46" s="314"/>
      <c r="C46" s="312"/>
      <c r="D46" s="310"/>
      <c r="E46" s="313"/>
      <c r="F46" s="313"/>
    </row>
    <row r="47" spans="1:6" x14ac:dyDescent="0.25">
      <c r="A47" s="310"/>
      <c r="B47" s="314"/>
      <c r="C47" s="312"/>
      <c r="D47" s="310"/>
      <c r="E47" s="313"/>
      <c r="F47" s="313"/>
    </row>
    <row r="48" spans="1:6" x14ac:dyDescent="0.25">
      <c r="A48" s="310"/>
      <c r="B48" s="314"/>
      <c r="C48" s="312"/>
      <c r="D48" s="310"/>
      <c r="E48" s="313"/>
      <c r="F48" s="313"/>
    </row>
    <row r="49" spans="1:6" x14ac:dyDescent="0.25">
      <c r="A49" s="310"/>
      <c r="B49" s="314"/>
      <c r="C49" s="312"/>
      <c r="D49" s="310"/>
      <c r="E49" s="313"/>
      <c r="F49" s="313"/>
    </row>
    <row r="50" spans="1:6" x14ac:dyDescent="0.25">
      <c r="A50" s="310"/>
      <c r="B50" s="314"/>
      <c r="C50" s="312"/>
      <c r="D50" s="310"/>
      <c r="E50" s="313"/>
      <c r="F50" s="313"/>
    </row>
    <row r="51" spans="1:6" x14ac:dyDescent="0.25">
      <c r="A51" s="310"/>
      <c r="B51" s="314"/>
      <c r="C51" s="312"/>
      <c r="D51" s="310"/>
      <c r="E51" s="313"/>
      <c r="F51" s="313"/>
    </row>
    <row r="52" spans="1:6" x14ac:dyDescent="0.25">
      <c r="A52" s="310"/>
      <c r="B52" s="314"/>
      <c r="C52" s="312"/>
      <c r="D52" s="310"/>
      <c r="E52" s="313"/>
      <c r="F52" s="313"/>
    </row>
    <row r="53" spans="1:6" x14ac:dyDescent="0.25">
      <c r="A53" s="310"/>
      <c r="B53" s="314"/>
      <c r="C53" s="312"/>
      <c r="D53" s="310"/>
      <c r="E53" s="313"/>
      <c r="F53" s="313"/>
    </row>
    <row r="54" spans="1:6" x14ac:dyDescent="0.25">
      <c r="A54" s="310"/>
      <c r="B54" s="314"/>
      <c r="C54" s="312"/>
      <c r="D54" s="310"/>
      <c r="E54" s="313"/>
      <c r="F54" s="313"/>
    </row>
    <row r="55" spans="1:6" x14ac:dyDescent="0.25">
      <c r="A55" s="310"/>
      <c r="B55" s="314"/>
      <c r="C55" s="312"/>
      <c r="D55" s="310"/>
      <c r="E55" s="313"/>
      <c r="F55" s="313"/>
    </row>
    <row r="56" spans="1:6" x14ac:dyDescent="0.25">
      <c r="A56" s="310"/>
      <c r="B56" s="314"/>
      <c r="C56" s="312"/>
      <c r="D56" s="310"/>
      <c r="E56" s="313"/>
      <c r="F56" s="313"/>
    </row>
    <row r="57" spans="1:6" x14ac:dyDescent="0.25">
      <c r="A57" s="310"/>
      <c r="B57" s="314"/>
      <c r="C57" s="312"/>
      <c r="D57" s="310"/>
      <c r="E57" s="313"/>
      <c r="F57" s="313"/>
    </row>
    <row r="58" spans="1:6" x14ac:dyDescent="0.25">
      <c r="A58" s="310"/>
      <c r="B58" s="314"/>
      <c r="C58" s="312"/>
      <c r="D58" s="310"/>
      <c r="E58" s="313"/>
      <c r="F58" s="313"/>
    </row>
    <row r="59" spans="1:6" x14ac:dyDescent="0.25">
      <c r="A59" s="310"/>
      <c r="B59" s="314"/>
      <c r="C59" s="312"/>
      <c r="D59" s="310"/>
      <c r="E59" s="313"/>
      <c r="F59" s="313"/>
    </row>
    <row r="60" spans="1:6" x14ac:dyDescent="0.25">
      <c r="A60" s="310"/>
      <c r="B60" s="314"/>
      <c r="C60" s="312"/>
      <c r="D60" s="310"/>
      <c r="E60" s="313"/>
      <c r="F60" s="313"/>
    </row>
    <row r="61" spans="1:6" x14ac:dyDescent="0.25">
      <c r="A61" s="407" t="s">
        <v>382</v>
      </c>
      <c r="B61" s="408"/>
      <c r="C61" s="408"/>
      <c r="D61" s="408"/>
      <c r="E61" s="319"/>
      <c r="F61" s="409">
        <f>SUM(F19:F59)</f>
        <v>0</v>
      </c>
    </row>
    <row r="62" spans="1:6" x14ac:dyDescent="0.25">
      <c r="A62" s="410" t="s">
        <v>383</v>
      </c>
      <c r="B62" s="411"/>
      <c r="C62" s="411"/>
      <c r="D62" s="411"/>
      <c r="E62" s="321"/>
      <c r="F62" s="409"/>
    </row>
    <row r="63" spans="1:6" x14ac:dyDescent="0.25">
      <c r="A63" s="306"/>
      <c r="B63" s="307"/>
      <c r="C63" s="308"/>
      <c r="D63" s="306"/>
      <c r="E63" s="309"/>
      <c r="F63" s="309"/>
    </row>
    <row r="64" spans="1:6" x14ac:dyDescent="0.25">
      <c r="A64" s="310"/>
      <c r="B64" s="311" t="s">
        <v>384</v>
      </c>
      <c r="C64" s="312"/>
      <c r="D64" s="310"/>
      <c r="E64" s="313"/>
      <c r="F64" s="313"/>
    </row>
    <row r="65" spans="1:6" x14ac:dyDescent="0.25">
      <c r="A65" s="310"/>
      <c r="B65" s="311" t="s">
        <v>385</v>
      </c>
      <c r="C65" s="322"/>
      <c r="D65" s="310"/>
      <c r="E65" s="313"/>
      <c r="F65" s="313"/>
    </row>
    <row r="66" spans="1:6" ht="8.25" customHeight="1" x14ac:dyDescent="0.25">
      <c r="A66" s="310"/>
      <c r="B66" s="323"/>
      <c r="C66" s="322"/>
      <c r="D66" s="310"/>
      <c r="E66" s="313"/>
      <c r="F66" s="313"/>
    </row>
    <row r="67" spans="1:6" x14ac:dyDescent="0.25">
      <c r="A67" s="310">
        <v>2.1</v>
      </c>
      <c r="B67" s="324" t="s">
        <v>386</v>
      </c>
      <c r="C67" s="325"/>
      <c r="D67" s="310"/>
      <c r="E67" s="313"/>
      <c r="F67" s="313"/>
    </row>
    <row r="68" spans="1:6" ht="38.25" x14ac:dyDescent="0.25">
      <c r="A68" s="310"/>
      <c r="B68" s="326" t="s">
        <v>387</v>
      </c>
      <c r="C68" s="327"/>
      <c r="D68" s="310"/>
      <c r="E68" s="313"/>
      <c r="F68" s="313"/>
    </row>
    <row r="69" spans="1:6" x14ac:dyDescent="0.25">
      <c r="A69" s="310"/>
      <c r="B69" s="328"/>
      <c r="C69" s="327"/>
      <c r="D69" s="310"/>
      <c r="E69" s="313"/>
      <c r="F69" s="313"/>
    </row>
    <row r="70" spans="1:6" x14ac:dyDescent="0.25">
      <c r="A70" s="310">
        <v>2.2000000000000002</v>
      </c>
      <c r="B70" s="324" t="s">
        <v>388</v>
      </c>
      <c r="C70" s="327"/>
      <c r="D70" s="310"/>
      <c r="E70" s="313"/>
      <c r="F70" s="313"/>
    </row>
    <row r="71" spans="1:6" ht="25.5" x14ac:dyDescent="0.25">
      <c r="A71" s="310"/>
      <c r="B71" s="329" t="s">
        <v>389</v>
      </c>
      <c r="C71" s="312">
        <v>118.5</v>
      </c>
      <c r="D71" s="330" t="s">
        <v>390</v>
      </c>
      <c r="E71" s="313"/>
      <c r="F71" s="313">
        <f t="shared" ref="F71:F85" si="1">C71*E71</f>
        <v>0</v>
      </c>
    </row>
    <row r="72" spans="1:6" x14ac:dyDescent="0.25">
      <c r="A72" s="310"/>
      <c r="B72" s="328"/>
      <c r="C72" s="312"/>
      <c r="D72" s="330"/>
      <c r="E72" s="313"/>
      <c r="F72" s="313">
        <f t="shared" si="1"/>
        <v>0</v>
      </c>
    </row>
    <row r="73" spans="1:6" x14ac:dyDescent="0.25">
      <c r="A73" s="310">
        <v>2.2999999999999998</v>
      </c>
      <c r="B73" s="324" t="s">
        <v>391</v>
      </c>
      <c r="C73" s="312"/>
      <c r="D73" s="330"/>
      <c r="E73" s="313"/>
      <c r="F73" s="313">
        <f t="shared" si="1"/>
        <v>0</v>
      </c>
    </row>
    <row r="74" spans="1:6" ht="51" x14ac:dyDescent="0.25">
      <c r="A74" s="310"/>
      <c r="B74" s="328" t="s">
        <v>392</v>
      </c>
      <c r="C74" s="312"/>
      <c r="D74" s="330"/>
      <c r="E74" s="313"/>
      <c r="F74" s="313">
        <f t="shared" si="1"/>
        <v>0</v>
      </c>
    </row>
    <row r="75" spans="1:6" x14ac:dyDescent="0.25">
      <c r="A75" s="310">
        <v>1</v>
      </c>
      <c r="B75" s="328" t="s">
        <v>393</v>
      </c>
      <c r="C75" s="312">
        <v>313.44</v>
      </c>
      <c r="D75" s="330" t="s">
        <v>394</v>
      </c>
      <c r="E75" s="313"/>
      <c r="F75" s="313">
        <f t="shared" si="1"/>
        <v>0</v>
      </c>
    </row>
    <row r="76" spans="1:6" x14ac:dyDescent="0.25">
      <c r="A76" s="310"/>
      <c r="B76" s="328"/>
      <c r="C76" s="327"/>
      <c r="D76" s="310"/>
      <c r="E76" s="313"/>
      <c r="F76" s="313">
        <f t="shared" si="1"/>
        <v>0</v>
      </c>
    </row>
    <row r="77" spans="1:6" x14ac:dyDescent="0.25">
      <c r="A77" s="310"/>
      <c r="B77" s="328"/>
      <c r="C77" s="312"/>
      <c r="D77" s="310"/>
      <c r="E77" s="313"/>
      <c r="F77" s="313">
        <f t="shared" si="1"/>
        <v>0</v>
      </c>
    </row>
    <row r="78" spans="1:6" x14ac:dyDescent="0.25">
      <c r="A78" s="310">
        <v>2.4</v>
      </c>
      <c r="B78" s="324" t="s">
        <v>395</v>
      </c>
      <c r="C78" s="312"/>
      <c r="D78" s="310"/>
      <c r="E78" s="313"/>
      <c r="F78" s="313">
        <f t="shared" si="1"/>
        <v>0</v>
      </c>
    </row>
    <row r="79" spans="1:6" ht="25.5" x14ac:dyDescent="0.25">
      <c r="A79" s="310"/>
      <c r="B79" s="328" t="s">
        <v>396</v>
      </c>
      <c r="C79" s="312"/>
      <c r="D79" s="310"/>
      <c r="E79" s="313"/>
      <c r="F79" s="313">
        <f t="shared" si="1"/>
        <v>0</v>
      </c>
    </row>
    <row r="80" spans="1:6" ht="25.5" x14ac:dyDescent="0.25">
      <c r="A80" s="317">
        <v>1</v>
      </c>
      <c r="B80" s="328" t="s">
        <v>397</v>
      </c>
      <c r="C80" s="312">
        <v>73.08</v>
      </c>
      <c r="D80" s="330" t="s">
        <v>390</v>
      </c>
      <c r="E80" s="313"/>
      <c r="F80" s="313">
        <f t="shared" si="1"/>
        <v>0</v>
      </c>
    </row>
    <row r="81" spans="1:6" x14ac:dyDescent="0.25">
      <c r="A81" s="317"/>
      <c r="B81" s="328"/>
      <c r="C81" s="327"/>
      <c r="D81" s="310"/>
      <c r="E81" s="313"/>
      <c r="F81" s="313">
        <f t="shared" si="1"/>
        <v>0</v>
      </c>
    </row>
    <row r="82" spans="1:6" x14ac:dyDescent="0.25">
      <c r="A82" s="310">
        <v>2.6</v>
      </c>
      <c r="B82" s="324" t="s">
        <v>398</v>
      </c>
      <c r="C82" s="327"/>
      <c r="D82" s="310"/>
      <c r="E82" s="313"/>
      <c r="F82" s="313">
        <f t="shared" si="1"/>
        <v>0</v>
      </c>
    </row>
    <row r="83" spans="1:6" ht="38.25" x14ac:dyDescent="0.25">
      <c r="A83" s="310"/>
      <c r="B83" s="328" t="s">
        <v>399</v>
      </c>
      <c r="C83" s="327">
        <v>1</v>
      </c>
      <c r="D83" s="310" t="s">
        <v>400</v>
      </c>
      <c r="E83" s="313"/>
      <c r="F83" s="313">
        <f t="shared" si="1"/>
        <v>0</v>
      </c>
    </row>
    <row r="84" spans="1:6" x14ac:dyDescent="0.25">
      <c r="A84" s="310"/>
      <c r="B84" s="328"/>
      <c r="C84" s="331"/>
      <c r="D84" s="310"/>
      <c r="E84" s="313"/>
      <c r="F84" s="313">
        <f t="shared" si="1"/>
        <v>0</v>
      </c>
    </row>
    <row r="85" spans="1:6" x14ac:dyDescent="0.25">
      <c r="A85" s="310"/>
      <c r="B85" s="328"/>
      <c r="C85" s="331"/>
      <c r="D85" s="310"/>
      <c r="E85" s="313"/>
      <c r="F85" s="313">
        <f t="shared" si="1"/>
        <v>0</v>
      </c>
    </row>
    <row r="86" spans="1:6" x14ac:dyDescent="0.25">
      <c r="A86" s="310"/>
      <c r="B86" s="328"/>
      <c r="C86" s="331"/>
      <c r="D86" s="310"/>
      <c r="E86" s="313"/>
      <c r="F86" s="313"/>
    </row>
    <row r="87" spans="1:6" x14ac:dyDescent="0.25">
      <c r="A87" s="310"/>
      <c r="B87" s="328"/>
      <c r="C87" s="331"/>
      <c r="D87" s="310"/>
      <c r="E87" s="313"/>
      <c r="F87" s="313"/>
    </row>
    <row r="88" spans="1:6" x14ac:dyDescent="0.25">
      <c r="A88" s="310"/>
      <c r="B88" s="328"/>
      <c r="C88" s="331"/>
      <c r="D88" s="310"/>
      <c r="E88" s="313"/>
      <c r="F88" s="313"/>
    </row>
    <row r="89" spans="1:6" x14ac:dyDescent="0.25">
      <c r="A89" s="310"/>
      <c r="B89" s="328"/>
      <c r="C89" s="331"/>
      <c r="D89" s="310"/>
      <c r="E89" s="313"/>
      <c r="F89" s="313"/>
    </row>
    <row r="90" spans="1:6" x14ac:dyDescent="0.25">
      <c r="A90" s="310"/>
      <c r="B90" s="328"/>
      <c r="C90" s="331"/>
      <c r="D90" s="310"/>
      <c r="E90" s="313"/>
      <c r="F90" s="313"/>
    </row>
    <row r="91" spans="1:6" x14ac:dyDescent="0.25">
      <c r="A91" s="310"/>
      <c r="B91" s="328"/>
      <c r="C91" s="331"/>
      <c r="D91" s="310"/>
      <c r="E91" s="313"/>
      <c r="F91" s="313"/>
    </row>
    <row r="92" spans="1:6" x14ac:dyDescent="0.25">
      <c r="A92" s="310"/>
      <c r="B92" s="328"/>
      <c r="C92" s="331"/>
      <c r="D92" s="310"/>
      <c r="E92" s="313"/>
      <c r="F92" s="313"/>
    </row>
    <row r="93" spans="1:6" x14ac:dyDescent="0.25">
      <c r="A93" s="310"/>
      <c r="B93" s="328"/>
      <c r="C93" s="331"/>
      <c r="D93" s="310"/>
      <c r="E93" s="313"/>
      <c r="F93" s="313"/>
    </row>
    <row r="94" spans="1:6" x14ac:dyDescent="0.25">
      <c r="A94" s="310"/>
      <c r="B94" s="328"/>
      <c r="C94" s="331"/>
      <c r="D94" s="310"/>
      <c r="E94" s="313"/>
      <c r="F94" s="313">
        <f>C94*E94</f>
        <v>0</v>
      </c>
    </row>
    <row r="95" spans="1:6" x14ac:dyDescent="0.25">
      <c r="A95" s="310"/>
      <c r="B95" s="328"/>
      <c r="C95" s="331"/>
      <c r="D95" s="310"/>
      <c r="E95" s="313"/>
      <c r="F95" s="313"/>
    </row>
    <row r="96" spans="1:6" x14ac:dyDescent="0.25">
      <c r="A96" s="310"/>
      <c r="B96" s="328"/>
      <c r="C96" s="331"/>
      <c r="D96" s="310"/>
      <c r="E96" s="313"/>
      <c r="F96" s="313"/>
    </row>
    <row r="97" spans="1:6" x14ac:dyDescent="0.25">
      <c r="A97" s="310"/>
      <c r="B97" s="328"/>
      <c r="C97" s="331"/>
      <c r="D97" s="310"/>
      <c r="E97" s="313"/>
      <c r="F97" s="313"/>
    </row>
    <row r="98" spans="1:6" x14ac:dyDescent="0.25">
      <c r="A98" s="310"/>
      <c r="B98" s="328"/>
      <c r="C98" s="331"/>
      <c r="D98" s="310"/>
      <c r="E98" s="313"/>
      <c r="F98" s="313"/>
    </row>
    <row r="99" spans="1:6" x14ac:dyDescent="0.25">
      <c r="A99" s="310"/>
      <c r="B99" s="328"/>
      <c r="C99" s="331"/>
      <c r="D99" s="310"/>
      <c r="E99" s="313"/>
      <c r="F99" s="313"/>
    </row>
    <row r="100" spans="1:6" x14ac:dyDescent="0.25">
      <c r="A100" s="310"/>
      <c r="B100" s="328"/>
      <c r="C100" s="331"/>
      <c r="D100" s="310"/>
      <c r="E100" s="313"/>
      <c r="F100" s="313"/>
    </row>
    <row r="101" spans="1:6" x14ac:dyDescent="0.25">
      <c r="A101" s="310"/>
      <c r="B101" s="328"/>
      <c r="C101" s="331"/>
      <c r="D101" s="310"/>
      <c r="E101" s="313"/>
      <c r="F101" s="313"/>
    </row>
    <row r="102" spans="1:6" x14ac:dyDescent="0.25">
      <c r="A102" s="310"/>
      <c r="B102" s="332"/>
      <c r="C102" s="333"/>
      <c r="D102" s="310"/>
      <c r="E102" s="313"/>
      <c r="F102" s="313"/>
    </row>
    <row r="103" spans="1:6" x14ac:dyDescent="0.25">
      <c r="A103" s="407" t="s">
        <v>401</v>
      </c>
      <c r="B103" s="408"/>
      <c r="C103" s="408"/>
      <c r="D103" s="408"/>
      <c r="E103" s="319"/>
      <c r="F103" s="409">
        <f>SUM(F71:F102)</f>
        <v>0</v>
      </c>
    </row>
    <row r="104" spans="1:6" x14ac:dyDescent="0.25">
      <c r="A104" s="410" t="s">
        <v>383</v>
      </c>
      <c r="B104" s="411"/>
      <c r="C104" s="411"/>
      <c r="D104" s="411"/>
      <c r="E104" s="321"/>
      <c r="F104" s="409"/>
    </row>
    <row r="105" spans="1:6" x14ac:dyDescent="0.25">
      <c r="A105" s="306"/>
      <c r="B105" s="307"/>
      <c r="C105" s="308"/>
      <c r="D105" s="306"/>
      <c r="E105" s="309"/>
      <c r="F105" s="309"/>
    </row>
    <row r="106" spans="1:6" x14ac:dyDescent="0.25">
      <c r="A106" s="310"/>
      <c r="B106" s="311" t="s">
        <v>402</v>
      </c>
      <c r="C106" s="312"/>
      <c r="D106" s="310"/>
      <c r="E106" s="313"/>
      <c r="F106" s="313"/>
    </row>
    <row r="107" spans="1:6" x14ac:dyDescent="0.25">
      <c r="A107" s="310"/>
      <c r="B107" s="311" t="s">
        <v>75</v>
      </c>
      <c r="C107" s="312"/>
      <c r="D107" s="310"/>
      <c r="E107" s="313"/>
      <c r="F107" s="313"/>
    </row>
    <row r="108" spans="1:6" x14ac:dyDescent="0.25">
      <c r="A108" s="310"/>
      <c r="B108" s="311" t="s">
        <v>403</v>
      </c>
      <c r="C108" s="312"/>
      <c r="D108" s="310"/>
      <c r="E108" s="313"/>
      <c r="F108" s="313"/>
    </row>
    <row r="109" spans="1:6" ht="51" x14ac:dyDescent="0.25">
      <c r="A109" s="310"/>
      <c r="B109" s="318" t="s">
        <v>404</v>
      </c>
      <c r="C109" s="312"/>
      <c r="D109" s="310"/>
      <c r="E109" s="313"/>
      <c r="F109" s="313"/>
    </row>
    <row r="110" spans="1:6" x14ac:dyDescent="0.25">
      <c r="A110" s="310"/>
      <c r="B110" s="318" t="s">
        <v>405</v>
      </c>
      <c r="C110" s="312"/>
      <c r="D110" s="310"/>
      <c r="E110" s="313"/>
      <c r="F110" s="313"/>
    </row>
    <row r="111" spans="1:6" x14ac:dyDescent="0.25">
      <c r="A111" s="310"/>
      <c r="B111" s="314" t="s">
        <v>406</v>
      </c>
      <c r="C111" s="312">
        <v>1</v>
      </c>
      <c r="D111" s="310" t="s">
        <v>236</v>
      </c>
      <c r="E111" s="313"/>
      <c r="F111" s="313">
        <f t="shared" ref="F111:F132" si="2">C111*E111</f>
        <v>0</v>
      </c>
    </row>
    <row r="112" spans="1:6" x14ac:dyDescent="0.25">
      <c r="A112" s="310"/>
      <c r="B112" s="314"/>
      <c r="C112" s="312"/>
      <c r="D112" s="310"/>
      <c r="E112" s="313"/>
      <c r="F112" s="313">
        <f t="shared" si="2"/>
        <v>0</v>
      </c>
    </row>
    <row r="113" spans="1:6" x14ac:dyDescent="0.25">
      <c r="A113" s="310">
        <v>3.1</v>
      </c>
      <c r="B113" s="311" t="s">
        <v>407</v>
      </c>
      <c r="C113" s="312"/>
      <c r="D113" s="310"/>
      <c r="E113" s="313"/>
      <c r="F113" s="313">
        <f t="shared" si="2"/>
        <v>0</v>
      </c>
    </row>
    <row r="114" spans="1:6" ht="25.5" x14ac:dyDescent="0.25">
      <c r="A114" s="310"/>
      <c r="B114" s="318" t="s">
        <v>408</v>
      </c>
      <c r="C114" s="312">
        <v>120.5</v>
      </c>
      <c r="D114" s="334" t="s">
        <v>390</v>
      </c>
      <c r="E114" s="313"/>
      <c r="F114" s="313">
        <f t="shared" si="2"/>
        <v>0</v>
      </c>
    </row>
    <row r="115" spans="1:6" x14ac:dyDescent="0.25">
      <c r="A115" s="310"/>
      <c r="B115" s="318"/>
      <c r="C115" s="312"/>
      <c r="D115" s="334"/>
      <c r="E115" s="313"/>
      <c r="F115" s="313">
        <f t="shared" si="2"/>
        <v>0</v>
      </c>
    </row>
    <row r="116" spans="1:6" x14ac:dyDescent="0.25">
      <c r="A116" s="310">
        <v>3.2</v>
      </c>
      <c r="B116" s="311" t="s">
        <v>409</v>
      </c>
      <c r="C116" s="312"/>
      <c r="D116" s="310"/>
      <c r="E116" s="313"/>
      <c r="F116" s="313">
        <f t="shared" si="2"/>
        <v>0</v>
      </c>
    </row>
    <row r="117" spans="1:6" x14ac:dyDescent="0.25">
      <c r="A117" s="310"/>
      <c r="B117" s="314" t="s">
        <v>410</v>
      </c>
      <c r="C117" s="312"/>
      <c r="D117" s="310"/>
      <c r="E117" s="313"/>
      <c r="F117" s="313">
        <f t="shared" si="2"/>
        <v>0</v>
      </c>
    </row>
    <row r="118" spans="1:6" ht="25.5" x14ac:dyDescent="0.25">
      <c r="A118" s="310"/>
      <c r="B118" s="318" t="s">
        <v>411</v>
      </c>
      <c r="C118" s="312"/>
      <c r="D118" s="310"/>
      <c r="E118" s="313"/>
      <c r="F118" s="313">
        <f t="shared" si="2"/>
        <v>0</v>
      </c>
    </row>
    <row r="119" spans="1:6" x14ac:dyDescent="0.25">
      <c r="A119" s="310"/>
      <c r="B119" s="318"/>
      <c r="C119" s="312"/>
      <c r="D119" s="310"/>
      <c r="E119" s="313"/>
      <c r="F119" s="313">
        <f t="shared" si="2"/>
        <v>0</v>
      </c>
    </row>
    <row r="120" spans="1:6" x14ac:dyDescent="0.25">
      <c r="A120" s="335" t="s">
        <v>412</v>
      </c>
      <c r="B120" s="311" t="s">
        <v>413</v>
      </c>
      <c r="C120" s="312"/>
      <c r="D120" s="310"/>
      <c r="E120" s="313"/>
      <c r="F120" s="313">
        <f t="shared" si="2"/>
        <v>0</v>
      </c>
    </row>
    <row r="121" spans="1:6" x14ac:dyDescent="0.25">
      <c r="A121" s="310">
        <v>1</v>
      </c>
      <c r="B121" s="314" t="s">
        <v>414</v>
      </c>
      <c r="C121" s="312">
        <f>(60.95+4.5)*0.35</f>
        <v>22.907499999999999</v>
      </c>
      <c r="D121" s="334" t="s">
        <v>394</v>
      </c>
      <c r="E121" s="313"/>
      <c r="F121" s="313">
        <f t="shared" si="2"/>
        <v>0</v>
      </c>
    </row>
    <row r="122" spans="1:6" x14ac:dyDescent="0.25">
      <c r="A122" s="310"/>
      <c r="B122" s="314"/>
      <c r="C122" s="312"/>
      <c r="D122" s="334"/>
      <c r="E122" s="313"/>
      <c r="F122" s="313">
        <f t="shared" si="2"/>
        <v>0</v>
      </c>
    </row>
    <row r="123" spans="1:6" x14ac:dyDescent="0.25">
      <c r="A123" s="335" t="s">
        <v>415</v>
      </c>
      <c r="B123" s="311" t="s">
        <v>416</v>
      </c>
      <c r="C123" s="312"/>
      <c r="D123" s="334"/>
      <c r="E123" s="313"/>
      <c r="F123" s="313">
        <f t="shared" si="2"/>
        <v>0</v>
      </c>
    </row>
    <row r="124" spans="1:6" x14ac:dyDescent="0.25">
      <c r="A124" s="310">
        <v>1</v>
      </c>
      <c r="B124" s="314" t="s">
        <v>416</v>
      </c>
      <c r="C124" s="312">
        <f>(27.6*2+(4.3*3)*2+2.4*4.9+20)*0.3</f>
        <v>33.828000000000003</v>
      </c>
      <c r="D124" s="334" t="s">
        <v>394</v>
      </c>
      <c r="E124" s="313"/>
      <c r="F124" s="313">
        <f t="shared" si="2"/>
        <v>0</v>
      </c>
    </row>
    <row r="125" spans="1:6" x14ac:dyDescent="0.25">
      <c r="A125" s="310"/>
      <c r="B125" s="314"/>
      <c r="C125" s="312"/>
      <c r="D125" s="334"/>
      <c r="E125" s="313"/>
      <c r="F125" s="313">
        <f t="shared" si="2"/>
        <v>0</v>
      </c>
    </row>
    <row r="126" spans="1:6" x14ac:dyDescent="0.25">
      <c r="A126" s="335" t="s">
        <v>417</v>
      </c>
      <c r="B126" s="311" t="s">
        <v>418</v>
      </c>
      <c r="C126" s="312"/>
      <c r="D126" s="310"/>
      <c r="E126" s="313"/>
      <c r="F126" s="313">
        <f t="shared" si="2"/>
        <v>0</v>
      </c>
    </row>
    <row r="127" spans="1:6" x14ac:dyDescent="0.25">
      <c r="A127" s="310">
        <v>9</v>
      </c>
      <c r="B127" s="314" t="s">
        <v>418</v>
      </c>
      <c r="C127" s="312">
        <f>(60.9*0.2)+5</f>
        <v>17.18</v>
      </c>
      <c r="D127" s="334" t="s">
        <v>394</v>
      </c>
      <c r="E127" s="313"/>
      <c r="F127" s="313">
        <f t="shared" si="2"/>
        <v>0</v>
      </c>
    </row>
    <row r="128" spans="1:6" x14ac:dyDescent="0.25">
      <c r="A128" s="310"/>
      <c r="B128" s="314"/>
      <c r="C128" s="312"/>
      <c r="D128" s="334"/>
      <c r="E128" s="313"/>
      <c r="F128" s="313">
        <f t="shared" si="2"/>
        <v>0</v>
      </c>
    </row>
    <row r="129" spans="1:6" x14ac:dyDescent="0.25">
      <c r="A129" s="335">
        <v>3.3</v>
      </c>
      <c r="B129" s="311" t="s">
        <v>419</v>
      </c>
      <c r="C129" s="312"/>
      <c r="D129" s="310"/>
      <c r="E129" s="313"/>
      <c r="F129" s="313">
        <f t="shared" si="2"/>
        <v>0</v>
      </c>
    </row>
    <row r="130" spans="1:6" ht="51" x14ac:dyDescent="0.25">
      <c r="A130" s="310"/>
      <c r="B130" s="318" t="s">
        <v>420</v>
      </c>
      <c r="C130" s="312"/>
      <c r="D130" s="334"/>
      <c r="E130" s="313"/>
      <c r="F130" s="313">
        <f t="shared" si="2"/>
        <v>0</v>
      </c>
    </row>
    <row r="131" spans="1:6" x14ac:dyDescent="0.25">
      <c r="A131" s="335" t="s">
        <v>421</v>
      </c>
      <c r="B131" s="311" t="s">
        <v>413</v>
      </c>
      <c r="C131" s="312"/>
      <c r="D131" s="334"/>
      <c r="E131" s="313"/>
      <c r="F131" s="313">
        <f t="shared" si="2"/>
        <v>0</v>
      </c>
    </row>
    <row r="132" spans="1:6" x14ac:dyDescent="0.25">
      <c r="A132" s="310">
        <v>1</v>
      </c>
      <c r="B132" s="314" t="s">
        <v>422</v>
      </c>
      <c r="C132" s="312">
        <f>(35.8*0.35)+5</f>
        <v>17.529999999999998</v>
      </c>
      <c r="D132" s="334" t="s">
        <v>423</v>
      </c>
      <c r="E132" s="313"/>
      <c r="F132" s="313">
        <f t="shared" si="2"/>
        <v>0</v>
      </c>
    </row>
    <row r="133" spans="1:6" x14ac:dyDescent="0.25">
      <c r="A133" s="310"/>
      <c r="B133" s="314"/>
      <c r="C133" s="312"/>
      <c r="D133" s="334"/>
      <c r="E133" s="313"/>
      <c r="F133" s="313"/>
    </row>
    <row r="134" spans="1:6" x14ac:dyDescent="0.25">
      <c r="A134" s="335" t="s">
        <v>424</v>
      </c>
      <c r="B134" s="311" t="s">
        <v>416</v>
      </c>
      <c r="C134" s="312"/>
      <c r="D134" s="310"/>
      <c r="E134" s="313"/>
      <c r="F134" s="313">
        <f>C134*E134</f>
        <v>0</v>
      </c>
    </row>
    <row r="135" spans="1:6" x14ac:dyDescent="0.25">
      <c r="A135" s="310">
        <v>1</v>
      </c>
      <c r="B135" s="314" t="s">
        <v>416</v>
      </c>
      <c r="C135" s="312">
        <f>112.76*2</f>
        <v>225.52</v>
      </c>
      <c r="D135" s="334" t="s">
        <v>390</v>
      </c>
      <c r="E135" s="313"/>
      <c r="F135" s="313">
        <f>C135*E135</f>
        <v>0</v>
      </c>
    </row>
    <row r="136" spans="1:6" x14ac:dyDescent="0.25">
      <c r="A136" s="310"/>
      <c r="B136" s="314"/>
      <c r="C136" s="312"/>
      <c r="D136" s="334"/>
      <c r="E136" s="313"/>
      <c r="F136" s="313"/>
    </row>
    <row r="137" spans="1:6" x14ac:dyDescent="0.25">
      <c r="A137" s="335" t="s">
        <v>424</v>
      </c>
      <c r="B137" s="311" t="s">
        <v>418</v>
      </c>
      <c r="C137" s="312"/>
      <c r="D137" s="310"/>
      <c r="E137" s="313"/>
      <c r="F137" s="313"/>
    </row>
    <row r="138" spans="1:6" x14ac:dyDescent="0.25">
      <c r="A138" s="310">
        <v>1</v>
      </c>
      <c r="B138" s="314" t="s">
        <v>418</v>
      </c>
      <c r="C138" s="312">
        <f>73.08+35.8*0.2+5</f>
        <v>85.24</v>
      </c>
      <c r="D138" s="334" t="s">
        <v>390</v>
      </c>
      <c r="E138" s="313"/>
      <c r="F138" s="313"/>
    </row>
    <row r="139" spans="1:6" x14ac:dyDescent="0.25">
      <c r="A139" s="310"/>
      <c r="B139" s="314"/>
      <c r="C139" s="312"/>
      <c r="D139" s="334"/>
      <c r="E139" s="313"/>
      <c r="F139" s="313"/>
    </row>
    <row r="140" spans="1:6" x14ac:dyDescent="0.25">
      <c r="A140" s="310">
        <v>3.4</v>
      </c>
      <c r="B140" s="311" t="s">
        <v>425</v>
      </c>
      <c r="C140" s="312"/>
      <c r="D140" s="310"/>
      <c r="E140" s="313"/>
      <c r="F140" s="313">
        <f>C140*E140</f>
        <v>0</v>
      </c>
    </row>
    <row r="141" spans="1:6" ht="38.25" x14ac:dyDescent="0.25">
      <c r="A141" s="310"/>
      <c r="B141" s="318" t="s">
        <v>426</v>
      </c>
      <c r="C141" s="312"/>
      <c r="D141" s="310"/>
      <c r="E141" s="313"/>
      <c r="F141" s="313">
        <f>C141*E141</f>
        <v>0</v>
      </c>
    </row>
    <row r="142" spans="1:6" x14ac:dyDescent="0.25">
      <c r="A142" s="310"/>
      <c r="B142" s="318"/>
      <c r="C142" s="312"/>
      <c r="D142" s="310"/>
      <c r="E142" s="313"/>
      <c r="F142" s="313">
        <f>C142*E142</f>
        <v>0</v>
      </c>
    </row>
    <row r="143" spans="1:6" x14ac:dyDescent="0.25">
      <c r="A143" s="335" t="s">
        <v>427</v>
      </c>
      <c r="B143" s="311" t="s">
        <v>413</v>
      </c>
      <c r="C143" s="312"/>
      <c r="D143" s="310"/>
      <c r="E143" s="313"/>
      <c r="F143" s="313">
        <f>C143*E143</f>
        <v>0</v>
      </c>
    </row>
    <row r="144" spans="1:6" x14ac:dyDescent="0.25">
      <c r="A144" s="310">
        <v>1</v>
      </c>
      <c r="B144" s="314" t="s">
        <v>428</v>
      </c>
      <c r="C144" s="312"/>
      <c r="D144" s="334"/>
      <c r="E144" s="313"/>
      <c r="F144" s="313">
        <f>C144*E144</f>
        <v>0</v>
      </c>
    </row>
    <row r="145" spans="1:6" x14ac:dyDescent="0.25">
      <c r="A145" s="310"/>
      <c r="B145" s="314" t="s">
        <v>429</v>
      </c>
      <c r="C145" s="312">
        <f>85*5.5+95*1.57</f>
        <v>616.65</v>
      </c>
      <c r="D145" s="334" t="s">
        <v>285</v>
      </c>
      <c r="E145" s="313"/>
      <c r="F145" s="313"/>
    </row>
    <row r="146" spans="1:6" x14ac:dyDescent="0.25">
      <c r="A146" s="310"/>
      <c r="B146" s="314" t="s">
        <v>429</v>
      </c>
      <c r="C146" s="312">
        <f>37*12.75+95*1.578</f>
        <v>621.66</v>
      </c>
      <c r="D146" s="334" t="s">
        <v>285</v>
      </c>
      <c r="E146" s="313"/>
      <c r="F146" s="313"/>
    </row>
    <row r="147" spans="1:6" x14ac:dyDescent="0.25">
      <c r="A147" s="310"/>
      <c r="B147" s="314"/>
      <c r="C147" s="312"/>
      <c r="D147" s="334"/>
      <c r="E147" s="313"/>
      <c r="F147" s="313">
        <f>C147*E147</f>
        <v>0</v>
      </c>
    </row>
    <row r="148" spans="1:6" x14ac:dyDescent="0.25">
      <c r="A148" s="336" t="s">
        <v>430</v>
      </c>
      <c r="B148" s="337" t="s">
        <v>416</v>
      </c>
      <c r="C148" s="338"/>
      <c r="D148" s="334"/>
      <c r="E148" s="339"/>
      <c r="F148" s="339">
        <f>C148*E148</f>
        <v>0</v>
      </c>
    </row>
    <row r="149" spans="1:6" x14ac:dyDescent="0.25">
      <c r="A149" s="310">
        <v>1</v>
      </c>
      <c r="B149" s="314" t="s">
        <v>416</v>
      </c>
      <c r="C149" s="312"/>
      <c r="D149" s="334"/>
      <c r="E149" s="313"/>
      <c r="F149" s="313">
        <f>C149*E149</f>
        <v>0</v>
      </c>
    </row>
    <row r="150" spans="1:6" x14ac:dyDescent="0.25">
      <c r="A150" s="310"/>
      <c r="B150" s="314" t="s">
        <v>431</v>
      </c>
      <c r="C150" s="312">
        <f>32*3.3+22*4.9+(37*2.7+18*5.5)*2+125*0.888</f>
        <v>722.2</v>
      </c>
      <c r="D150" s="334" t="s">
        <v>171</v>
      </c>
      <c r="E150" s="313"/>
      <c r="F150" s="313"/>
    </row>
    <row r="151" spans="1:6" x14ac:dyDescent="0.25">
      <c r="A151" s="310"/>
      <c r="B151" s="314"/>
      <c r="C151" s="312"/>
      <c r="D151" s="334"/>
      <c r="E151" s="313"/>
      <c r="F151" s="313"/>
    </row>
    <row r="152" spans="1:6" x14ac:dyDescent="0.25">
      <c r="A152" s="310"/>
      <c r="B152" s="314"/>
      <c r="C152" s="312"/>
      <c r="D152" s="334"/>
      <c r="E152" s="313"/>
      <c r="F152" s="313"/>
    </row>
    <row r="153" spans="1:6" x14ac:dyDescent="0.25">
      <c r="A153" s="336" t="s">
        <v>432</v>
      </c>
      <c r="B153" s="337" t="s">
        <v>418</v>
      </c>
      <c r="C153" s="338"/>
      <c r="D153" s="340"/>
      <c r="E153" s="339"/>
      <c r="F153" s="339">
        <f>C153*E153</f>
        <v>0</v>
      </c>
    </row>
    <row r="154" spans="1:6" x14ac:dyDescent="0.25">
      <c r="A154" s="310">
        <v>9</v>
      </c>
      <c r="B154" s="314" t="s">
        <v>418</v>
      </c>
      <c r="C154" s="312"/>
      <c r="D154" s="334"/>
      <c r="E154" s="313"/>
      <c r="F154" s="313">
        <f>C154*E154</f>
        <v>0</v>
      </c>
    </row>
    <row r="155" spans="1:6" x14ac:dyDescent="0.25">
      <c r="A155" s="310"/>
      <c r="B155" s="314" t="s">
        <v>433</v>
      </c>
      <c r="C155" s="312">
        <f>75*5.5+37*11.5*0.617</f>
        <v>675.0335</v>
      </c>
      <c r="D155" s="334" t="s">
        <v>171</v>
      </c>
      <c r="E155" s="313"/>
      <c r="F155" s="313"/>
    </row>
    <row r="156" spans="1:6" x14ac:dyDescent="0.25">
      <c r="A156" s="310"/>
      <c r="B156" s="314"/>
      <c r="C156" s="312"/>
      <c r="D156" s="334"/>
      <c r="E156" s="313"/>
      <c r="F156" s="313"/>
    </row>
    <row r="157" spans="1:6" x14ac:dyDescent="0.25">
      <c r="A157" s="317"/>
      <c r="B157" s="318"/>
      <c r="C157" s="312"/>
      <c r="D157" s="310"/>
      <c r="E157" s="313"/>
      <c r="F157" s="313">
        <f>C157*E157</f>
        <v>0</v>
      </c>
    </row>
    <row r="158" spans="1:6" x14ac:dyDescent="0.25">
      <c r="A158" s="310">
        <v>3.6</v>
      </c>
      <c r="B158" s="311" t="s">
        <v>434</v>
      </c>
      <c r="C158" s="312"/>
      <c r="D158" s="310"/>
      <c r="E158" s="313"/>
      <c r="F158" s="313">
        <f>C158*E158</f>
        <v>0</v>
      </c>
    </row>
    <row r="159" spans="1:6" ht="25.5" x14ac:dyDescent="0.25">
      <c r="A159" s="310"/>
      <c r="B159" s="318" t="s">
        <v>435</v>
      </c>
      <c r="C159" s="312"/>
      <c r="D159" s="310"/>
      <c r="E159" s="313"/>
      <c r="F159" s="313">
        <f>C159*E159</f>
        <v>0</v>
      </c>
    </row>
    <row r="160" spans="1:6" ht="38.25" x14ac:dyDescent="0.25">
      <c r="A160" s="317">
        <v>1</v>
      </c>
      <c r="B160" s="318" t="s">
        <v>436</v>
      </c>
      <c r="C160" s="312">
        <v>1</v>
      </c>
      <c r="D160" s="310" t="s">
        <v>236</v>
      </c>
      <c r="E160" s="313"/>
      <c r="F160" s="313">
        <f>C160*E160</f>
        <v>0</v>
      </c>
    </row>
    <row r="161" spans="1:6" ht="38.25" x14ac:dyDescent="0.25">
      <c r="A161" s="317">
        <v>3</v>
      </c>
      <c r="B161" s="318" t="s">
        <v>437</v>
      </c>
      <c r="C161" s="312">
        <v>1</v>
      </c>
      <c r="D161" s="310" t="s">
        <v>236</v>
      </c>
      <c r="E161" s="313"/>
      <c r="F161" s="313">
        <f>C161*E161</f>
        <v>0</v>
      </c>
    </row>
    <row r="162" spans="1:6" x14ac:dyDescent="0.25">
      <c r="A162" s="317"/>
      <c r="B162" s="318"/>
      <c r="C162" s="312"/>
      <c r="D162" s="310"/>
      <c r="E162" s="313"/>
      <c r="F162" s="313"/>
    </row>
    <row r="163" spans="1:6" x14ac:dyDescent="0.25">
      <c r="A163" s="317"/>
      <c r="B163" s="318"/>
      <c r="C163" s="312"/>
      <c r="D163" s="310"/>
      <c r="E163" s="313"/>
      <c r="F163" s="313"/>
    </row>
    <row r="164" spans="1:6" x14ac:dyDescent="0.25">
      <c r="A164" s="317"/>
      <c r="B164" s="318"/>
      <c r="C164" s="312"/>
      <c r="D164" s="310"/>
      <c r="E164" s="313"/>
      <c r="F164" s="313"/>
    </row>
    <row r="165" spans="1:6" x14ac:dyDescent="0.25">
      <c r="A165" s="317"/>
      <c r="B165" s="318"/>
      <c r="C165" s="312"/>
      <c r="D165" s="310"/>
      <c r="E165" s="313"/>
      <c r="F165" s="313"/>
    </row>
    <row r="166" spans="1:6" x14ac:dyDescent="0.25">
      <c r="A166" s="317"/>
      <c r="B166" s="318"/>
      <c r="C166" s="312"/>
      <c r="D166" s="310"/>
      <c r="E166" s="313"/>
      <c r="F166" s="313"/>
    </row>
    <row r="167" spans="1:6" x14ac:dyDescent="0.25">
      <c r="A167" s="317"/>
      <c r="B167" s="318"/>
      <c r="C167" s="312"/>
      <c r="D167" s="310"/>
      <c r="E167" s="313"/>
      <c r="F167" s="313"/>
    </row>
    <row r="168" spans="1:6" x14ac:dyDescent="0.25">
      <c r="A168" s="317"/>
      <c r="B168" s="318"/>
      <c r="C168" s="312"/>
      <c r="D168" s="310"/>
      <c r="E168" s="313"/>
      <c r="F168" s="313"/>
    </row>
    <row r="169" spans="1:6" x14ac:dyDescent="0.25">
      <c r="A169" s="317"/>
      <c r="B169" s="318"/>
      <c r="C169" s="312"/>
      <c r="D169" s="310"/>
      <c r="E169" s="313"/>
      <c r="F169" s="313"/>
    </row>
    <row r="170" spans="1:6" x14ac:dyDescent="0.25">
      <c r="A170" s="341"/>
      <c r="B170" s="332"/>
      <c r="C170" s="342"/>
      <c r="D170" s="341"/>
      <c r="E170" s="343"/>
      <c r="F170" s="343"/>
    </row>
    <row r="171" spans="1:6" x14ac:dyDescent="0.25">
      <c r="A171" s="407" t="s">
        <v>438</v>
      </c>
      <c r="B171" s="408"/>
      <c r="C171" s="408"/>
      <c r="D171" s="412"/>
      <c r="E171" s="319"/>
      <c r="F171" s="409">
        <f>SUM(F111:F170)</f>
        <v>0</v>
      </c>
    </row>
    <row r="172" spans="1:6" x14ac:dyDescent="0.25">
      <c r="A172" s="410" t="s">
        <v>383</v>
      </c>
      <c r="B172" s="411"/>
      <c r="C172" s="411"/>
      <c r="D172" s="413"/>
      <c r="E172" s="321"/>
      <c r="F172" s="409"/>
    </row>
    <row r="173" spans="1:6" x14ac:dyDescent="0.25">
      <c r="A173" s="306"/>
      <c r="B173" s="307"/>
      <c r="C173" s="308"/>
      <c r="D173" s="306"/>
      <c r="E173" s="309"/>
      <c r="F173" s="309"/>
    </row>
    <row r="174" spans="1:6" x14ac:dyDescent="0.25">
      <c r="A174" s="310"/>
      <c r="B174" s="311" t="s">
        <v>439</v>
      </c>
      <c r="C174" s="312"/>
      <c r="D174" s="310"/>
      <c r="E174" s="313"/>
      <c r="F174" s="313"/>
    </row>
    <row r="175" spans="1:6" x14ac:dyDescent="0.25">
      <c r="A175" s="310"/>
      <c r="B175" s="311" t="s">
        <v>440</v>
      </c>
      <c r="C175" s="312"/>
      <c r="D175" s="310"/>
      <c r="E175" s="313"/>
      <c r="F175" s="313"/>
    </row>
    <row r="176" spans="1:6" x14ac:dyDescent="0.25">
      <c r="A176" s="310" t="s">
        <v>441</v>
      </c>
      <c r="B176" s="314"/>
      <c r="C176" s="312"/>
      <c r="D176" s="310"/>
      <c r="E176" s="313"/>
      <c r="F176" s="313"/>
    </row>
    <row r="177" spans="1:6" x14ac:dyDescent="0.25">
      <c r="A177" s="310" t="s">
        <v>384</v>
      </c>
      <c r="B177" s="311"/>
      <c r="C177" s="312"/>
      <c r="D177" s="310"/>
      <c r="E177" s="313"/>
      <c r="F177" s="313"/>
    </row>
    <row r="178" spans="1:6" x14ac:dyDescent="0.25">
      <c r="A178" s="310" t="s">
        <v>402</v>
      </c>
      <c r="B178" s="318"/>
      <c r="C178" s="312"/>
      <c r="D178" s="310"/>
      <c r="E178" s="313"/>
      <c r="F178" s="313"/>
    </row>
    <row r="179" spans="1:6" x14ac:dyDescent="0.25">
      <c r="A179" s="310" t="s">
        <v>442</v>
      </c>
      <c r="B179" s="318"/>
      <c r="C179" s="312"/>
      <c r="D179" s="310"/>
      <c r="E179" s="313"/>
      <c r="F179" s="313"/>
    </row>
    <row r="180" spans="1:6" x14ac:dyDescent="0.25">
      <c r="A180" s="310" t="s">
        <v>443</v>
      </c>
      <c r="B180" s="318"/>
      <c r="C180" s="312"/>
      <c r="D180" s="310"/>
      <c r="E180" s="313"/>
      <c r="F180" s="313"/>
    </row>
    <row r="181" spans="1:6" x14ac:dyDescent="0.25">
      <c r="A181" s="310" t="s">
        <v>444</v>
      </c>
      <c r="B181" s="318"/>
      <c r="C181" s="312"/>
      <c r="D181" s="310"/>
      <c r="E181" s="313"/>
      <c r="F181" s="313"/>
    </row>
    <row r="182" spans="1:6" x14ac:dyDescent="0.25">
      <c r="A182" s="310" t="s">
        <v>360</v>
      </c>
      <c r="B182" s="318"/>
      <c r="C182" s="312"/>
      <c r="D182" s="310"/>
      <c r="E182" s="313"/>
      <c r="F182" s="313"/>
    </row>
    <row r="183" spans="1:6" x14ac:dyDescent="0.25">
      <c r="A183" s="310" t="s">
        <v>445</v>
      </c>
      <c r="B183" s="344"/>
      <c r="C183" s="312"/>
      <c r="D183" s="310"/>
      <c r="E183" s="313"/>
      <c r="F183" s="313"/>
    </row>
    <row r="184" spans="1:6" x14ac:dyDescent="0.25">
      <c r="A184" s="310" t="s">
        <v>446</v>
      </c>
      <c r="B184" s="318"/>
      <c r="C184" s="312"/>
      <c r="D184" s="310"/>
      <c r="E184" s="313"/>
      <c r="F184" s="313"/>
    </row>
    <row r="185" spans="1:6" x14ac:dyDescent="0.25">
      <c r="A185" s="310" t="s">
        <v>447</v>
      </c>
      <c r="B185" s="318"/>
      <c r="C185" s="312"/>
      <c r="D185" s="310"/>
      <c r="E185" s="313"/>
      <c r="F185" s="313"/>
    </row>
    <row r="186" spans="1:6" x14ac:dyDescent="0.25">
      <c r="A186" s="310" t="s">
        <v>448</v>
      </c>
      <c r="B186" s="344"/>
      <c r="C186" s="312"/>
      <c r="D186" s="310"/>
      <c r="E186" s="313"/>
      <c r="F186" s="313"/>
    </row>
    <row r="187" spans="1:6" x14ac:dyDescent="0.25">
      <c r="A187" s="310" t="s">
        <v>449</v>
      </c>
      <c r="B187" s="318"/>
      <c r="C187" s="312"/>
      <c r="D187" s="310"/>
      <c r="E187" s="313"/>
      <c r="F187" s="313"/>
    </row>
    <row r="188" spans="1:6" x14ac:dyDescent="0.25">
      <c r="A188" s="310" t="s">
        <v>450</v>
      </c>
      <c r="B188" s="318"/>
      <c r="C188" s="312"/>
      <c r="D188" s="310"/>
      <c r="E188" s="313"/>
      <c r="F188" s="313"/>
    </row>
    <row r="189" spans="1:6" x14ac:dyDescent="0.25">
      <c r="A189" s="310" t="s">
        <v>451</v>
      </c>
      <c r="B189" s="318"/>
      <c r="C189" s="312"/>
      <c r="D189" s="310"/>
      <c r="E189" s="313"/>
      <c r="F189" s="313"/>
    </row>
    <row r="190" spans="1:6" x14ac:dyDescent="0.25">
      <c r="A190" s="310"/>
      <c r="B190" s="318"/>
      <c r="C190" s="312"/>
      <c r="D190" s="310"/>
      <c r="E190" s="313"/>
      <c r="F190" s="313"/>
    </row>
    <row r="191" spans="1:6" x14ac:dyDescent="0.25">
      <c r="A191" s="310"/>
      <c r="B191" s="318"/>
      <c r="C191" s="312"/>
      <c r="D191" s="310"/>
      <c r="E191" s="313"/>
      <c r="F191" s="313"/>
    </row>
    <row r="192" spans="1:6" x14ac:dyDescent="0.25">
      <c r="A192" s="310"/>
      <c r="B192" s="318"/>
      <c r="C192" s="312"/>
      <c r="D192" s="310"/>
      <c r="E192" s="313"/>
      <c r="F192" s="313"/>
    </row>
    <row r="193" spans="1:6" x14ac:dyDescent="0.25">
      <c r="A193" s="310"/>
      <c r="B193" s="318"/>
      <c r="C193" s="312"/>
      <c r="D193" s="310"/>
      <c r="E193" s="313"/>
      <c r="F193" s="313"/>
    </row>
    <row r="194" spans="1:6" x14ac:dyDescent="0.25">
      <c r="A194" s="310"/>
      <c r="B194" s="318"/>
      <c r="C194" s="312"/>
      <c r="D194" s="310"/>
      <c r="E194" s="313"/>
      <c r="F194" s="313"/>
    </row>
    <row r="195" spans="1:6" x14ac:dyDescent="0.25">
      <c r="A195" s="310"/>
      <c r="B195" s="318"/>
      <c r="C195" s="312"/>
      <c r="D195" s="310"/>
      <c r="E195" s="313"/>
      <c r="F195" s="313"/>
    </row>
    <row r="196" spans="1:6" x14ac:dyDescent="0.25">
      <c r="A196" s="310"/>
      <c r="B196" s="318"/>
      <c r="C196" s="312"/>
      <c r="D196" s="310"/>
      <c r="E196" s="313"/>
      <c r="F196" s="313"/>
    </row>
    <row r="197" spans="1:6" x14ac:dyDescent="0.25">
      <c r="A197" s="310"/>
      <c r="B197" s="318"/>
      <c r="C197" s="312"/>
      <c r="D197" s="310"/>
      <c r="E197" s="313"/>
      <c r="F197" s="313"/>
    </row>
    <row r="198" spans="1:6" x14ac:dyDescent="0.25">
      <c r="A198" s="310"/>
      <c r="B198" s="318"/>
      <c r="C198" s="312"/>
      <c r="D198" s="310"/>
      <c r="E198" s="313"/>
      <c r="F198" s="313"/>
    </row>
    <row r="199" spans="1:6" x14ac:dyDescent="0.25">
      <c r="A199" s="310"/>
      <c r="B199" s="318"/>
      <c r="C199" s="312"/>
      <c r="D199" s="310"/>
      <c r="E199" s="313"/>
      <c r="F199" s="313"/>
    </row>
    <row r="200" spans="1:6" x14ac:dyDescent="0.25">
      <c r="A200" s="310"/>
      <c r="B200" s="318"/>
      <c r="C200" s="312"/>
      <c r="D200" s="310"/>
      <c r="E200" s="313"/>
      <c r="F200" s="313"/>
    </row>
    <row r="201" spans="1:6" x14ac:dyDescent="0.25">
      <c r="A201" s="310"/>
      <c r="B201" s="318"/>
      <c r="C201" s="312"/>
      <c r="D201" s="310"/>
      <c r="E201" s="313"/>
      <c r="F201" s="313"/>
    </row>
    <row r="202" spans="1:6" x14ac:dyDescent="0.25">
      <c r="A202" s="310"/>
      <c r="B202" s="318"/>
      <c r="C202" s="312"/>
      <c r="D202" s="310"/>
      <c r="E202" s="313"/>
      <c r="F202" s="313"/>
    </row>
    <row r="203" spans="1:6" x14ac:dyDescent="0.25">
      <c r="A203" s="310"/>
      <c r="B203" s="318"/>
      <c r="C203" s="312"/>
      <c r="D203" s="310"/>
      <c r="E203" s="313"/>
      <c r="F203" s="313"/>
    </row>
    <row r="204" spans="1:6" x14ac:dyDescent="0.25">
      <c r="A204" s="310"/>
      <c r="B204" s="318"/>
      <c r="C204" s="312"/>
      <c r="D204" s="310"/>
      <c r="E204" s="313"/>
      <c r="F204" s="313"/>
    </row>
    <row r="205" spans="1:6" x14ac:dyDescent="0.25">
      <c r="A205" s="310"/>
      <c r="B205" s="318"/>
      <c r="C205" s="312"/>
      <c r="D205" s="310"/>
      <c r="E205" s="313"/>
      <c r="F205" s="313"/>
    </row>
    <row r="206" spans="1:6" x14ac:dyDescent="0.25">
      <c r="A206" s="310"/>
      <c r="B206" s="318"/>
      <c r="C206" s="312"/>
      <c r="D206" s="310"/>
      <c r="E206" s="313"/>
      <c r="F206" s="313"/>
    </row>
    <row r="207" spans="1:6" x14ac:dyDescent="0.25">
      <c r="A207" s="310"/>
      <c r="B207" s="318"/>
      <c r="C207" s="312"/>
      <c r="D207" s="310"/>
      <c r="E207" s="313"/>
      <c r="F207" s="313"/>
    </row>
    <row r="208" spans="1:6" x14ac:dyDescent="0.25">
      <c r="A208" s="310"/>
      <c r="B208" s="318"/>
      <c r="C208" s="312"/>
      <c r="D208" s="310"/>
      <c r="E208" s="313"/>
      <c r="F208" s="313"/>
    </row>
    <row r="209" spans="1:6" x14ac:dyDescent="0.25">
      <c r="A209" s="310"/>
      <c r="B209" s="318"/>
      <c r="C209" s="312"/>
      <c r="D209" s="310"/>
      <c r="E209" s="313"/>
      <c r="F209" s="313"/>
    </row>
    <row r="210" spans="1:6" x14ac:dyDescent="0.25">
      <c r="A210" s="310"/>
      <c r="B210" s="318"/>
      <c r="C210" s="312"/>
      <c r="D210" s="310"/>
      <c r="E210" s="313"/>
      <c r="F210" s="313"/>
    </row>
    <row r="211" spans="1:6" x14ac:dyDescent="0.25">
      <c r="A211" s="310"/>
      <c r="B211" s="318"/>
      <c r="C211" s="312"/>
      <c r="D211" s="310"/>
      <c r="E211" s="313"/>
      <c r="F211" s="313"/>
    </row>
    <row r="212" spans="1:6" x14ac:dyDescent="0.25">
      <c r="A212" s="310"/>
      <c r="B212" s="318"/>
      <c r="C212" s="312"/>
      <c r="D212" s="310"/>
      <c r="E212" s="313"/>
      <c r="F212" s="313"/>
    </row>
    <row r="213" spans="1:6" x14ac:dyDescent="0.25">
      <c r="A213" s="310"/>
      <c r="B213" s="318"/>
      <c r="C213" s="312"/>
      <c r="D213" s="310"/>
      <c r="E213" s="313"/>
      <c r="F213" s="313"/>
    </row>
    <row r="214" spans="1:6" x14ac:dyDescent="0.25">
      <c r="A214" s="310"/>
      <c r="B214" s="318"/>
      <c r="C214" s="312"/>
      <c r="D214" s="310"/>
      <c r="E214" s="313"/>
      <c r="F214" s="313"/>
    </row>
    <row r="215" spans="1:6" x14ac:dyDescent="0.25">
      <c r="A215" s="310"/>
      <c r="B215" s="318"/>
      <c r="C215" s="312"/>
      <c r="D215" s="310"/>
      <c r="E215" s="313"/>
      <c r="F215" s="313"/>
    </row>
    <row r="216" spans="1:6" x14ac:dyDescent="0.25">
      <c r="A216" s="310"/>
      <c r="B216" s="318"/>
      <c r="C216" s="312"/>
      <c r="D216" s="310"/>
      <c r="E216" s="313"/>
      <c r="F216" s="313"/>
    </row>
    <row r="217" spans="1:6" x14ac:dyDescent="0.25">
      <c r="A217" s="310"/>
      <c r="B217" s="318"/>
      <c r="C217" s="312"/>
      <c r="D217" s="310"/>
      <c r="E217" s="313"/>
      <c r="F217" s="313"/>
    </row>
    <row r="218" spans="1:6" x14ac:dyDescent="0.25">
      <c r="A218" s="310"/>
      <c r="B218" s="318"/>
      <c r="C218" s="312"/>
      <c r="D218" s="310"/>
      <c r="E218" s="313"/>
      <c r="F218" s="313"/>
    </row>
    <row r="219" spans="1:6" x14ac:dyDescent="0.25">
      <c r="A219" s="310"/>
      <c r="B219" s="318"/>
      <c r="C219" s="312"/>
      <c r="D219" s="310"/>
      <c r="E219" s="313"/>
      <c r="F219" s="313"/>
    </row>
    <row r="220" spans="1:6" x14ac:dyDescent="0.25">
      <c r="A220" s="310"/>
      <c r="B220" s="318"/>
      <c r="C220" s="312"/>
      <c r="D220" s="310"/>
      <c r="E220" s="313"/>
      <c r="F220" s="313"/>
    </row>
    <row r="221" spans="1:6" x14ac:dyDescent="0.25">
      <c r="A221" s="310"/>
      <c r="B221" s="318"/>
      <c r="C221" s="312"/>
      <c r="D221" s="310"/>
      <c r="E221" s="313"/>
      <c r="F221" s="313"/>
    </row>
    <row r="222" spans="1:6" x14ac:dyDescent="0.25">
      <c r="A222" s="310"/>
      <c r="B222" s="318"/>
      <c r="C222" s="312"/>
      <c r="D222" s="310"/>
      <c r="E222" s="313"/>
      <c r="F222" s="313"/>
    </row>
    <row r="223" spans="1:6" x14ac:dyDescent="0.25">
      <c r="A223" s="310"/>
      <c r="B223" s="318"/>
      <c r="C223" s="312"/>
      <c r="D223" s="310"/>
      <c r="E223" s="313"/>
      <c r="F223" s="313"/>
    </row>
    <row r="224" spans="1:6" x14ac:dyDescent="0.25">
      <c r="A224" s="310"/>
      <c r="B224" s="318"/>
      <c r="C224" s="312"/>
      <c r="D224" s="310"/>
      <c r="E224" s="313"/>
      <c r="F224" s="313"/>
    </row>
    <row r="225" spans="1:6" x14ac:dyDescent="0.25">
      <c r="A225" s="310"/>
      <c r="B225" s="318"/>
      <c r="C225" s="312"/>
      <c r="D225" s="310"/>
      <c r="E225" s="313"/>
      <c r="F225" s="313"/>
    </row>
    <row r="226" spans="1:6" x14ac:dyDescent="0.25">
      <c r="A226" s="310"/>
      <c r="B226" s="318"/>
      <c r="C226" s="312"/>
      <c r="D226" s="310"/>
      <c r="E226" s="313"/>
      <c r="F226" s="313"/>
    </row>
    <row r="227" spans="1:6" x14ac:dyDescent="0.25">
      <c r="A227" s="310"/>
      <c r="B227" s="318"/>
      <c r="C227" s="312"/>
      <c r="D227" s="310"/>
      <c r="E227" s="313"/>
      <c r="F227" s="313"/>
    </row>
    <row r="228" spans="1:6" x14ac:dyDescent="0.25">
      <c r="A228" s="310"/>
      <c r="B228" s="318"/>
      <c r="C228" s="312"/>
      <c r="D228" s="310"/>
      <c r="E228" s="313"/>
      <c r="F228" s="313"/>
    </row>
    <row r="229" spans="1:6" x14ac:dyDescent="0.25">
      <c r="A229" s="310"/>
      <c r="B229" s="318"/>
      <c r="C229" s="312"/>
      <c r="D229" s="310"/>
      <c r="E229" s="313"/>
      <c r="F229" s="313"/>
    </row>
    <row r="230" spans="1:6" x14ac:dyDescent="0.25">
      <c r="A230" s="310"/>
      <c r="B230" s="318"/>
      <c r="C230" s="312"/>
      <c r="D230" s="310"/>
      <c r="E230" s="313"/>
      <c r="F230" s="313"/>
    </row>
    <row r="231" spans="1:6" x14ac:dyDescent="0.25">
      <c r="A231" s="310"/>
      <c r="B231" s="318"/>
      <c r="C231" s="312"/>
      <c r="D231" s="310"/>
      <c r="E231" s="313"/>
      <c r="F231" s="313"/>
    </row>
    <row r="232" spans="1:6" x14ac:dyDescent="0.25">
      <c r="A232" s="310"/>
      <c r="B232" s="314"/>
      <c r="C232" s="312"/>
      <c r="D232" s="310"/>
      <c r="E232" s="313"/>
      <c r="F232" s="313"/>
    </row>
    <row r="233" spans="1:6" x14ac:dyDescent="0.25">
      <c r="A233" s="407" t="s">
        <v>452</v>
      </c>
      <c r="B233" s="408"/>
      <c r="C233" s="408"/>
      <c r="D233" s="412"/>
      <c r="E233" s="319"/>
      <c r="F233" s="409">
        <f>SUM(F184:F232)</f>
        <v>0</v>
      </c>
    </row>
    <row r="234" spans="1:6" x14ac:dyDescent="0.25">
      <c r="A234" s="410" t="s">
        <v>383</v>
      </c>
      <c r="B234" s="411"/>
      <c r="C234" s="411"/>
      <c r="D234" s="413"/>
      <c r="E234" s="321"/>
      <c r="F234" s="409"/>
    </row>
    <row r="235" spans="1:6" x14ac:dyDescent="0.25">
      <c r="A235" s="306"/>
      <c r="B235" s="307"/>
      <c r="C235" s="308"/>
      <c r="D235" s="306"/>
      <c r="E235" s="309"/>
      <c r="F235" s="309"/>
    </row>
    <row r="236" spans="1:6" x14ac:dyDescent="0.25">
      <c r="A236" s="310"/>
      <c r="B236" s="311" t="s">
        <v>453</v>
      </c>
      <c r="C236" s="312"/>
      <c r="D236" s="310"/>
      <c r="E236" s="313"/>
      <c r="F236" s="313"/>
    </row>
    <row r="237" spans="1:6" x14ac:dyDescent="0.25">
      <c r="A237" s="310"/>
      <c r="B237" s="311" t="s">
        <v>454</v>
      </c>
      <c r="C237" s="312"/>
      <c r="D237" s="310"/>
      <c r="E237" s="313"/>
      <c r="F237" s="313"/>
    </row>
    <row r="238" spans="1:6" x14ac:dyDescent="0.25">
      <c r="A238" s="310" t="s">
        <v>441</v>
      </c>
      <c r="B238" s="314"/>
      <c r="C238" s="312"/>
      <c r="D238" s="310"/>
      <c r="E238" s="313"/>
      <c r="F238" s="313"/>
    </row>
    <row r="239" spans="1:6" x14ac:dyDescent="0.25">
      <c r="A239" s="310" t="s">
        <v>384</v>
      </c>
      <c r="B239" s="311"/>
      <c r="C239" s="312"/>
      <c r="D239" s="310"/>
      <c r="E239" s="313"/>
      <c r="F239" s="313"/>
    </row>
    <row r="240" spans="1:6" x14ac:dyDescent="0.25">
      <c r="A240" s="310" t="s">
        <v>402</v>
      </c>
      <c r="B240" s="318"/>
      <c r="C240" s="312"/>
      <c r="D240" s="310"/>
      <c r="E240" s="313"/>
      <c r="F240" s="313"/>
    </row>
    <row r="241" spans="1:6" x14ac:dyDescent="0.25">
      <c r="A241" s="310" t="s">
        <v>442</v>
      </c>
      <c r="B241" s="318"/>
      <c r="C241" s="312"/>
      <c r="D241" s="310"/>
      <c r="E241" s="313"/>
      <c r="F241" s="313"/>
    </row>
    <row r="242" spans="1:6" x14ac:dyDescent="0.25">
      <c r="A242" s="310" t="s">
        <v>443</v>
      </c>
      <c r="B242" s="318"/>
      <c r="C242" s="312"/>
      <c r="D242" s="310"/>
      <c r="E242" s="313"/>
      <c r="F242" s="313"/>
    </row>
    <row r="243" spans="1:6" x14ac:dyDescent="0.25">
      <c r="A243" s="310" t="s">
        <v>444</v>
      </c>
      <c r="B243" s="318"/>
      <c r="C243" s="312"/>
      <c r="D243" s="310"/>
      <c r="E243" s="313"/>
      <c r="F243" s="313"/>
    </row>
    <row r="244" spans="1:6" x14ac:dyDescent="0.25">
      <c r="A244" s="310" t="s">
        <v>360</v>
      </c>
      <c r="B244" s="318"/>
      <c r="C244" s="312"/>
      <c r="D244" s="310"/>
      <c r="E244" s="313"/>
      <c r="F244" s="313"/>
    </row>
    <row r="245" spans="1:6" x14ac:dyDescent="0.25">
      <c r="A245" s="310" t="s">
        <v>445</v>
      </c>
      <c r="B245" s="344"/>
      <c r="C245" s="312"/>
      <c r="D245" s="310"/>
      <c r="E245" s="313"/>
      <c r="F245" s="313"/>
    </row>
    <row r="246" spans="1:6" x14ac:dyDescent="0.25">
      <c r="A246" s="310" t="s">
        <v>446</v>
      </c>
      <c r="B246" s="318"/>
      <c r="C246" s="312"/>
      <c r="D246" s="310"/>
      <c r="E246" s="313"/>
      <c r="F246" s="313"/>
    </row>
    <row r="247" spans="1:6" x14ac:dyDescent="0.25">
      <c r="A247" s="310" t="s">
        <v>447</v>
      </c>
      <c r="B247" s="318"/>
      <c r="C247" s="312"/>
      <c r="D247" s="310"/>
      <c r="E247" s="313"/>
      <c r="F247" s="313"/>
    </row>
    <row r="248" spans="1:6" x14ac:dyDescent="0.25">
      <c r="A248" s="310" t="s">
        <v>448</v>
      </c>
      <c r="B248" s="344"/>
      <c r="C248" s="312"/>
      <c r="D248" s="310"/>
      <c r="E248" s="313"/>
      <c r="F248" s="313"/>
    </row>
    <row r="249" spans="1:6" x14ac:dyDescent="0.25">
      <c r="A249" s="310" t="s">
        <v>449</v>
      </c>
      <c r="B249" s="318"/>
      <c r="C249" s="312"/>
      <c r="D249" s="310"/>
      <c r="E249" s="313"/>
      <c r="F249" s="313"/>
    </row>
    <row r="250" spans="1:6" x14ac:dyDescent="0.25">
      <c r="A250" s="310" t="s">
        <v>450</v>
      </c>
      <c r="B250" s="318"/>
      <c r="C250" s="312"/>
      <c r="D250" s="310"/>
      <c r="E250" s="313"/>
      <c r="F250" s="313"/>
    </row>
    <row r="251" spans="1:6" x14ac:dyDescent="0.25">
      <c r="A251" s="310" t="s">
        <v>451</v>
      </c>
      <c r="B251" s="318"/>
      <c r="C251" s="312"/>
      <c r="D251" s="310"/>
      <c r="E251" s="313"/>
      <c r="F251" s="313"/>
    </row>
    <row r="252" spans="1:6" x14ac:dyDescent="0.25">
      <c r="A252" s="310"/>
      <c r="B252" s="318"/>
      <c r="C252" s="312"/>
      <c r="D252" s="310"/>
      <c r="E252" s="313"/>
      <c r="F252" s="313"/>
    </row>
    <row r="253" spans="1:6" x14ac:dyDescent="0.25">
      <c r="A253" s="310"/>
      <c r="B253" s="318"/>
      <c r="C253" s="312"/>
      <c r="D253" s="310"/>
      <c r="E253" s="313"/>
      <c r="F253" s="313"/>
    </row>
    <row r="254" spans="1:6" x14ac:dyDescent="0.25">
      <c r="A254" s="310"/>
      <c r="B254" s="318"/>
      <c r="C254" s="312"/>
      <c r="D254" s="310"/>
      <c r="E254" s="313"/>
      <c r="F254" s="313"/>
    </row>
    <row r="255" spans="1:6" x14ac:dyDescent="0.25">
      <c r="A255" s="310"/>
      <c r="B255" s="318"/>
      <c r="C255" s="312"/>
      <c r="D255" s="310"/>
      <c r="E255" s="313"/>
      <c r="F255" s="313"/>
    </row>
    <row r="256" spans="1:6" x14ac:dyDescent="0.25">
      <c r="A256" s="310"/>
      <c r="B256" s="318"/>
      <c r="C256" s="312"/>
      <c r="D256" s="310"/>
      <c r="E256" s="313"/>
      <c r="F256" s="313"/>
    </row>
    <row r="257" spans="1:6" x14ac:dyDescent="0.25">
      <c r="A257" s="310"/>
      <c r="B257" s="318"/>
      <c r="C257" s="312"/>
      <c r="D257" s="310"/>
      <c r="E257" s="313"/>
      <c r="F257" s="313"/>
    </row>
    <row r="258" spans="1:6" x14ac:dyDescent="0.25">
      <c r="A258" s="310"/>
      <c r="B258" s="318"/>
      <c r="C258" s="312"/>
      <c r="D258" s="310"/>
      <c r="E258" s="313"/>
      <c r="F258" s="313"/>
    </row>
    <row r="259" spans="1:6" x14ac:dyDescent="0.25">
      <c r="A259" s="310"/>
      <c r="B259" s="318"/>
      <c r="C259" s="312"/>
      <c r="D259" s="310"/>
      <c r="E259" s="313"/>
      <c r="F259" s="313"/>
    </row>
    <row r="260" spans="1:6" x14ac:dyDescent="0.25">
      <c r="A260" s="310"/>
      <c r="B260" s="318"/>
      <c r="C260" s="312"/>
      <c r="D260" s="310"/>
      <c r="E260" s="313"/>
      <c r="F260" s="313"/>
    </row>
    <row r="261" spans="1:6" x14ac:dyDescent="0.25">
      <c r="A261" s="310"/>
      <c r="B261" s="318"/>
      <c r="C261" s="312"/>
      <c r="D261" s="310"/>
      <c r="E261" s="313"/>
      <c r="F261" s="313"/>
    </row>
    <row r="262" spans="1:6" x14ac:dyDescent="0.25">
      <c r="A262" s="310"/>
      <c r="B262" s="318"/>
      <c r="C262" s="312"/>
      <c r="D262" s="310"/>
      <c r="E262" s="313"/>
      <c r="F262" s="313"/>
    </row>
    <row r="263" spans="1:6" x14ac:dyDescent="0.25">
      <c r="A263" s="310"/>
      <c r="B263" s="318"/>
      <c r="C263" s="312"/>
      <c r="D263" s="310"/>
      <c r="E263" s="313"/>
      <c r="F263" s="313"/>
    </row>
    <row r="264" spans="1:6" x14ac:dyDescent="0.25">
      <c r="A264" s="310"/>
      <c r="B264" s="318"/>
      <c r="C264" s="312"/>
      <c r="D264" s="310"/>
      <c r="E264" s="313"/>
      <c r="F264" s="313"/>
    </row>
    <row r="265" spans="1:6" x14ac:dyDescent="0.25">
      <c r="A265" s="310"/>
      <c r="B265" s="318"/>
      <c r="C265" s="312"/>
      <c r="D265" s="310"/>
      <c r="E265" s="313"/>
      <c r="F265" s="313"/>
    </row>
    <row r="266" spans="1:6" x14ac:dyDescent="0.25">
      <c r="A266" s="310"/>
      <c r="B266" s="318"/>
      <c r="C266" s="312"/>
      <c r="D266" s="310"/>
      <c r="E266" s="313"/>
      <c r="F266" s="313"/>
    </row>
    <row r="267" spans="1:6" x14ac:dyDescent="0.25">
      <c r="A267" s="310"/>
      <c r="B267" s="318"/>
      <c r="C267" s="312"/>
      <c r="D267" s="310"/>
      <c r="E267" s="313"/>
      <c r="F267" s="313"/>
    </row>
    <row r="268" spans="1:6" x14ac:dyDescent="0.25">
      <c r="A268" s="310"/>
      <c r="B268" s="318"/>
      <c r="C268" s="312"/>
      <c r="D268" s="310"/>
      <c r="E268" s="313"/>
      <c r="F268" s="313"/>
    </row>
    <row r="269" spans="1:6" x14ac:dyDescent="0.25">
      <c r="A269" s="310"/>
      <c r="B269" s="318"/>
      <c r="C269" s="312"/>
      <c r="D269" s="310"/>
      <c r="E269" s="313"/>
      <c r="F269" s="313"/>
    </row>
    <row r="270" spans="1:6" x14ac:dyDescent="0.25">
      <c r="A270" s="310"/>
      <c r="B270" s="318"/>
      <c r="C270" s="312"/>
      <c r="D270" s="310"/>
      <c r="E270" s="313"/>
      <c r="F270" s="313"/>
    </row>
    <row r="271" spans="1:6" x14ac:dyDescent="0.25">
      <c r="A271" s="310"/>
      <c r="B271" s="318"/>
      <c r="C271" s="312"/>
      <c r="D271" s="310"/>
      <c r="E271" s="313"/>
      <c r="F271" s="313"/>
    </row>
    <row r="272" spans="1:6" x14ac:dyDescent="0.25">
      <c r="A272" s="310"/>
      <c r="B272" s="318"/>
      <c r="C272" s="312"/>
      <c r="D272" s="310"/>
      <c r="E272" s="313"/>
      <c r="F272" s="313"/>
    </row>
    <row r="273" spans="1:6" x14ac:dyDescent="0.25">
      <c r="A273" s="310"/>
      <c r="B273" s="318"/>
      <c r="C273" s="312"/>
      <c r="D273" s="310"/>
      <c r="E273" s="313"/>
      <c r="F273" s="313"/>
    </row>
    <row r="274" spans="1:6" x14ac:dyDescent="0.25">
      <c r="A274" s="310"/>
      <c r="B274" s="318"/>
      <c r="C274" s="312"/>
      <c r="D274" s="310"/>
      <c r="E274" s="313"/>
      <c r="F274" s="313"/>
    </row>
    <row r="275" spans="1:6" x14ac:dyDescent="0.25">
      <c r="A275" s="310"/>
      <c r="B275" s="318"/>
      <c r="C275" s="312"/>
      <c r="D275" s="310"/>
      <c r="E275" s="313"/>
      <c r="F275" s="313"/>
    </row>
    <row r="276" spans="1:6" x14ac:dyDescent="0.25">
      <c r="A276" s="310"/>
      <c r="B276" s="318"/>
      <c r="C276" s="312"/>
      <c r="D276" s="310"/>
      <c r="E276" s="313"/>
      <c r="F276" s="313"/>
    </row>
    <row r="277" spans="1:6" x14ac:dyDescent="0.25">
      <c r="A277" s="310"/>
      <c r="B277" s="318"/>
      <c r="C277" s="312"/>
      <c r="D277" s="310"/>
      <c r="E277" s="313"/>
      <c r="F277" s="313"/>
    </row>
    <row r="278" spans="1:6" x14ac:dyDescent="0.25">
      <c r="A278" s="310"/>
      <c r="B278" s="318"/>
      <c r="C278" s="312"/>
      <c r="D278" s="310"/>
      <c r="E278" s="313"/>
      <c r="F278" s="313"/>
    </row>
    <row r="279" spans="1:6" x14ac:dyDescent="0.25">
      <c r="A279" s="310"/>
      <c r="B279" s="318"/>
      <c r="C279" s="312"/>
      <c r="D279" s="310"/>
      <c r="E279" s="313"/>
      <c r="F279" s="313"/>
    </row>
    <row r="280" spans="1:6" x14ac:dyDescent="0.25">
      <c r="A280" s="310"/>
      <c r="B280" s="318"/>
      <c r="C280" s="312"/>
      <c r="D280" s="310"/>
      <c r="E280" s="313"/>
      <c r="F280" s="313"/>
    </row>
    <row r="281" spans="1:6" x14ac:dyDescent="0.25">
      <c r="A281" s="310"/>
      <c r="B281" s="318"/>
      <c r="C281" s="312"/>
      <c r="D281" s="310"/>
      <c r="E281" s="313"/>
      <c r="F281" s="313"/>
    </row>
    <row r="282" spans="1:6" x14ac:dyDescent="0.25">
      <c r="A282" s="310"/>
      <c r="B282" s="318"/>
      <c r="C282" s="312"/>
      <c r="D282" s="310"/>
      <c r="E282" s="313"/>
      <c r="F282" s="313"/>
    </row>
    <row r="283" spans="1:6" x14ac:dyDescent="0.25">
      <c r="A283" s="310"/>
      <c r="B283" s="318"/>
      <c r="C283" s="312"/>
      <c r="D283" s="310"/>
      <c r="E283" s="313"/>
      <c r="F283" s="313"/>
    </row>
    <row r="284" spans="1:6" x14ac:dyDescent="0.25">
      <c r="A284" s="310"/>
      <c r="B284" s="318"/>
      <c r="C284" s="312"/>
      <c r="D284" s="310"/>
      <c r="E284" s="313"/>
      <c r="F284" s="313"/>
    </row>
    <row r="285" spans="1:6" x14ac:dyDescent="0.25">
      <c r="A285" s="310"/>
      <c r="B285" s="318"/>
      <c r="C285" s="312"/>
      <c r="D285" s="310"/>
      <c r="E285" s="313"/>
      <c r="F285" s="313"/>
    </row>
    <row r="286" spans="1:6" x14ac:dyDescent="0.25">
      <c r="A286" s="310"/>
      <c r="B286" s="318"/>
      <c r="C286" s="312"/>
      <c r="D286" s="310"/>
      <c r="E286" s="313"/>
      <c r="F286" s="313"/>
    </row>
    <row r="287" spans="1:6" x14ac:dyDescent="0.25">
      <c r="A287" s="310"/>
      <c r="B287" s="318"/>
      <c r="C287" s="312"/>
      <c r="D287" s="310"/>
      <c r="E287" s="313"/>
      <c r="F287" s="313"/>
    </row>
    <row r="288" spans="1:6" x14ac:dyDescent="0.25">
      <c r="A288" s="310"/>
      <c r="B288" s="318"/>
      <c r="C288" s="312"/>
      <c r="D288" s="310"/>
      <c r="E288" s="313"/>
      <c r="F288" s="313"/>
    </row>
    <row r="289" spans="1:6" x14ac:dyDescent="0.25">
      <c r="A289" s="310"/>
      <c r="B289" s="318"/>
      <c r="C289" s="312"/>
      <c r="D289" s="310"/>
      <c r="E289" s="313"/>
      <c r="F289" s="313"/>
    </row>
    <row r="290" spans="1:6" x14ac:dyDescent="0.25">
      <c r="A290" s="310"/>
      <c r="B290" s="318"/>
      <c r="C290" s="312"/>
      <c r="D290" s="310"/>
      <c r="E290" s="313"/>
      <c r="F290" s="313"/>
    </row>
    <row r="291" spans="1:6" x14ac:dyDescent="0.25">
      <c r="A291" s="310"/>
      <c r="B291" s="318"/>
      <c r="C291" s="312"/>
      <c r="D291" s="310"/>
      <c r="E291" s="313"/>
      <c r="F291" s="313"/>
    </row>
    <row r="292" spans="1:6" x14ac:dyDescent="0.25">
      <c r="A292" s="310"/>
      <c r="B292" s="318"/>
      <c r="C292" s="312"/>
      <c r="D292" s="310"/>
      <c r="E292" s="313"/>
      <c r="F292" s="313"/>
    </row>
    <row r="293" spans="1:6" x14ac:dyDescent="0.25">
      <c r="A293" s="310"/>
      <c r="B293" s="318"/>
      <c r="C293" s="312"/>
      <c r="D293" s="310"/>
      <c r="E293" s="313"/>
      <c r="F293" s="313"/>
    </row>
    <row r="294" spans="1:6" x14ac:dyDescent="0.25">
      <c r="A294" s="310"/>
      <c r="B294" s="318"/>
      <c r="C294" s="312"/>
      <c r="D294" s="310"/>
      <c r="E294" s="313"/>
      <c r="F294" s="313"/>
    </row>
    <row r="295" spans="1:6" x14ac:dyDescent="0.25">
      <c r="A295" s="310"/>
      <c r="B295" s="318"/>
      <c r="C295" s="312"/>
      <c r="D295" s="310"/>
      <c r="E295" s="313"/>
      <c r="F295" s="313"/>
    </row>
    <row r="296" spans="1:6" x14ac:dyDescent="0.25">
      <c r="A296" s="310"/>
      <c r="B296" s="318"/>
      <c r="C296" s="312"/>
      <c r="D296" s="310"/>
      <c r="E296" s="313"/>
      <c r="F296" s="313"/>
    </row>
    <row r="297" spans="1:6" x14ac:dyDescent="0.25">
      <c r="A297" s="310"/>
      <c r="B297" s="314"/>
      <c r="C297" s="312"/>
      <c r="D297" s="310"/>
      <c r="E297" s="313"/>
      <c r="F297" s="313"/>
    </row>
    <row r="298" spans="1:6" x14ac:dyDescent="0.25">
      <c r="A298" s="407" t="s">
        <v>455</v>
      </c>
      <c r="B298" s="408"/>
      <c r="C298" s="408"/>
      <c r="D298" s="412"/>
      <c r="E298" s="319"/>
      <c r="F298" s="409">
        <f>SUM(F246:F297)</f>
        <v>0</v>
      </c>
    </row>
    <row r="299" spans="1:6" x14ac:dyDescent="0.25">
      <c r="A299" s="410" t="s">
        <v>383</v>
      </c>
      <c r="B299" s="411"/>
      <c r="C299" s="411"/>
      <c r="D299" s="413"/>
      <c r="E299" s="321"/>
      <c r="F299" s="409"/>
    </row>
  </sheetData>
  <mergeCells count="16">
    <mergeCell ref="A298:D298"/>
    <mergeCell ref="F298:F299"/>
    <mergeCell ref="A299:D299"/>
    <mergeCell ref="A171:D171"/>
    <mergeCell ref="F171:F172"/>
    <mergeCell ref="A172:D172"/>
    <mergeCell ref="A233:D233"/>
    <mergeCell ref="F233:F234"/>
    <mergeCell ref="A234:D234"/>
    <mergeCell ref="F2:G3"/>
    <mergeCell ref="A61:D61"/>
    <mergeCell ref="F61:F62"/>
    <mergeCell ref="A62:D62"/>
    <mergeCell ref="A103:D103"/>
    <mergeCell ref="F103:F104"/>
    <mergeCell ref="A104:D10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9"/>
  <sheetViews>
    <sheetView topLeftCell="A76" workbookViewId="0">
      <selection activeCell="J10" sqref="J10"/>
    </sheetView>
  </sheetViews>
  <sheetFormatPr defaultRowHeight="15" x14ac:dyDescent="0.25"/>
  <cols>
    <col min="1" max="1" width="9.5703125" bestFit="1" customWidth="1"/>
    <col min="2" max="2" width="52.7109375" customWidth="1"/>
    <col min="3" max="3" width="9.140625" customWidth="1"/>
    <col min="4" max="4" width="12.28515625" customWidth="1"/>
    <col min="5" max="5" width="12" customWidth="1"/>
    <col min="6" max="6" width="13.28515625" customWidth="1"/>
    <col min="7" max="7" width="11.5703125" bestFit="1" customWidth="1"/>
    <col min="9" max="9" width="9.5703125" bestFit="1" customWidth="1"/>
  </cols>
  <sheetData>
    <row r="1" spans="1:9" s="68" customFormat="1" ht="20.100000000000001" customHeight="1" x14ac:dyDescent="0.25">
      <c r="A1" s="193"/>
      <c r="B1" s="278" t="s">
        <v>483</v>
      </c>
      <c r="C1" s="264"/>
      <c r="D1" s="265"/>
      <c r="E1" s="266"/>
      <c r="F1" s="69"/>
      <c r="G1" s="70"/>
    </row>
    <row r="2" spans="1:9" s="68" customFormat="1" ht="20.100000000000001" customHeight="1" x14ac:dyDescent="0.25">
      <c r="A2" s="193"/>
      <c r="B2" s="278" t="s">
        <v>254</v>
      </c>
      <c r="C2" s="267"/>
      <c r="D2" s="264"/>
      <c r="E2" s="266"/>
      <c r="F2" s="403" t="s">
        <v>491</v>
      </c>
      <c r="G2" s="403"/>
    </row>
    <row r="3" spans="1:9" s="68" customFormat="1" ht="20.100000000000001" customHeight="1" thickBot="1" x14ac:dyDescent="0.3">
      <c r="A3" s="193"/>
      <c r="B3" s="278"/>
      <c r="C3" s="268"/>
      <c r="D3" s="269"/>
      <c r="E3" s="270"/>
      <c r="F3" s="404"/>
      <c r="G3" s="404"/>
    </row>
    <row r="4" spans="1:9" x14ac:dyDescent="0.25">
      <c r="A4" s="303" t="s">
        <v>354</v>
      </c>
      <c r="B4" s="303" t="s">
        <v>355</v>
      </c>
      <c r="C4" s="304" t="s">
        <v>356</v>
      </c>
      <c r="D4" s="303" t="s">
        <v>357</v>
      </c>
      <c r="E4" s="305" t="s">
        <v>358</v>
      </c>
      <c r="F4" s="305" t="s">
        <v>359</v>
      </c>
    </row>
    <row r="5" spans="1:9" x14ac:dyDescent="0.25">
      <c r="A5" s="306"/>
      <c r="B5" s="307"/>
      <c r="C5" s="308"/>
      <c r="D5" s="306"/>
      <c r="E5" s="309"/>
      <c r="F5" s="309"/>
    </row>
    <row r="6" spans="1:9" x14ac:dyDescent="0.25">
      <c r="A6" s="310"/>
      <c r="B6" s="311" t="s">
        <v>360</v>
      </c>
      <c r="C6" s="312"/>
      <c r="D6" s="310"/>
      <c r="E6" s="313"/>
      <c r="F6" s="313"/>
    </row>
    <row r="7" spans="1:9" x14ac:dyDescent="0.25">
      <c r="A7" s="310"/>
      <c r="B7" s="311" t="s">
        <v>361</v>
      </c>
      <c r="C7" s="312"/>
      <c r="D7" s="310"/>
      <c r="E7" s="313"/>
      <c r="F7" s="313"/>
    </row>
    <row r="8" spans="1:9" x14ac:dyDescent="0.25">
      <c r="A8" s="310"/>
      <c r="B8" s="314"/>
      <c r="C8" s="312"/>
      <c r="D8" s="310"/>
      <c r="E8" s="313"/>
      <c r="F8" s="313"/>
    </row>
    <row r="9" spans="1:9" x14ac:dyDescent="0.25">
      <c r="A9" s="310">
        <v>1.1000000000000001</v>
      </c>
      <c r="B9" s="311" t="s">
        <v>362</v>
      </c>
      <c r="C9" s="312"/>
      <c r="D9" s="310"/>
      <c r="E9" s="313"/>
      <c r="F9" s="313"/>
    </row>
    <row r="10" spans="1:9" x14ac:dyDescent="0.25">
      <c r="A10" s="310">
        <v>1</v>
      </c>
      <c r="B10" s="315" t="s">
        <v>363</v>
      </c>
      <c r="C10" s="312"/>
      <c r="D10" s="310"/>
      <c r="E10" s="313"/>
      <c r="F10" s="313"/>
      <c r="I10" s="316"/>
    </row>
    <row r="11" spans="1:9" x14ac:dyDescent="0.25">
      <c r="A11" s="310"/>
      <c r="B11" s="314" t="s">
        <v>364</v>
      </c>
      <c r="C11" s="312"/>
      <c r="D11" s="310"/>
      <c r="E11" s="313"/>
      <c r="F11" s="313"/>
      <c r="I11" s="316"/>
    </row>
    <row r="12" spans="1:9" x14ac:dyDescent="0.25">
      <c r="A12" s="310"/>
      <c r="B12" s="314" t="s">
        <v>365</v>
      </c>
      <c r="C12" s="312"/>
      <c r="D12" s="310"/>
      <c r="E12" s="313"/>
      <c r="F12" s="313"/>
      <c r="I12" s="316"/>
    </row>
    <row r="13" spans="1:9" x14ac:dyDescent="0.25">
      <c r="A13" s="310"/>
      <c r="B13" s="314" t="s">
        <v>366</v>
      </c>
      <c r="C13" s="312"/>
      <c r="D13" s="310"/>
      <c r="E13" s="313"/>
      <c r="F13" s="313"/>
      <c r="I13" s="316"/>
    </row>
    <row r="14" spans="1:9" x14ac:dyDescent="0.25">
      <c r="A14" s="310"/>
      <c r="B14" s="314" t="s">
        <v>367</v>
      </c>
      <c r="C14" s="312"/>
      <c r="D14" s="310"/>
      <c r="E14" s="313"/>
      <c r="F14" s="313"/>
    </row>
    <row r="15" spans="1:9" x14ac:dyDescent="0.25">
      <c r="A15" s="310"/>
      <c r="B15" s="314" t="s">
        <v>368</v>
      </c>
      <c r="C15" s="312"/>
      <c r="D15" s="310"/>
      <c r="E15" s="313"/>
      <c r="F15" s="313"/>
    </row>
    <row r="16" spans="1:9" x14ac:dyDescent="0.25">
      <c r="A16" s="310"/>
      <c r="B16" s="314" t="s">
        <v>369</v>
      </c>
      <c r="C16" s="312"/>
      <c r="D16" s="310"/>
      <c r="E16" s="313"/>
      <c r="F16" s="313"/>
    </row>
    <row r="17" spans="1:6" x14ac:dyDescent="0.25">
      <c r="A17" s="310"/>
      <c r="B17" s="314" t="s">
        <v>370</v>
      </c>
      <c r="C17" s="312"/>
      <c r="D17" s="310"/>
      <c r="E17" s="313"/>
      <c r="F17" s="313"/>
    </row>
    <row r="18" spans="1:6" x14ac:dyDescent="0.25">
      <c r="A18" s="310"/>
      <c r="B18" s="314" t="s">
        <v>371</v>
      </c>
      <c r="C18" s="312"/>
      <c r="D18" s="310"/>
      <c r="E18" s="313"/>
      <c r="F18" s="313"/>
    </row>
    <row r="19" spans="1:6" x14ac:dyDescent="0.25">
      <c r="A19" s="310"/>
      <c r="B19" s="314" t="s">
        <v>372</v>
      </c>
      <c r="C19" s="312"/>
      <c r="D19" s="310"/>
      <c r="E19" s="313"/>
      <c r="F19" s="313"/>
    </row>
    <row r="20" spans="1:6" x14ac:dyDescent="0.25">
      <c r="A20" s="310"/>
      <c r="B20" s="314" t="s">
        <v>373</v>
      </c>
      <c r="C20" s="312"/>
      <c r="D20" s="310"/>
      <c r="E20" s="313"/>
      <c r="F20" s="313"/>
    </row>
    <row r="21" spans="1:6" x14ac:dyDescent="0.25">
      <c r="A21" s="310"/>
      <c r="B21" s="314" t="s">
        <v>374</v>
      </c>
      <c r="C21" s="312"/>
      <c r="D21" s="310"/>
      <c r="E21" s="313"/>
      <c r="F21" s="313"/>
    </row>
    <row r="22" spans="1:6" x14ac:dyDescent="0.25">
      <c r="A22" s="310"/>
      <c r="B22" s="314"/>
      <c r="C22" s="312"/>
      <c r="D22" s="310"/>
      <c r="E22" s="313"/>
      <c r="F22" s="313"/>
    </row>
    <row r="23" spans="1:6" x14ac:dyDescent="0.25">
      <c r="A23" s="310">
        <v>1.2</v>
      </c>
      <c r="B23" s="311" t="s">
        <v>375</v>
      </c>
      <c r="C23" s="312"/>
      <c r="D23" s="310"/>
      <c r="E23" s="313"/>
      <c r="F23" s="313"/>
    </row>
    <row r="24" spans="1:6" ht="38.25" x14ac:dyDescent="0.25">
      <c r="A24" s="317">
        <v>1</v>
      </c>
      <c r="B24" s="318" t="s">
        <v>376</v>
      </c>
      <c r="C24" s="312">
        <v>1</v>
      </c>
      <c r="D24" s="310" t="s">
        <v>236</v>
      </c>
      <c r="E24" s="313"/>
      <c r="F24" s="313">
        <f>E24*C24</f>
        <v>0</v>
      </c>
    </row>
    <row r="25" spans="1:6" x14ac:dyDescent="0.25">
      <c r="A25" s="310"/>
      <c r="B25" s="314"/>
      <c r="C25" s="312"/>
      <c r="D25" s="310"/>
      <c r="E25" s="313"/>
      <c r="F25" s="313">
        <f t="shared" ref="F25:F35" si="0">E25*C25</f>
        <v>0</v>
      </c>
    </row>
    <row r="26" spans="1:6" x14ac:dyDescent="0.25">
      <c r="A26" s="310">
        <v>1.3</v>
      </c>
      <c r="B26" s="311" t="s">
        <v>377</v>
      </c>
      <c r="C26" s="312"/>
      <c r="D26" s="310"/>
      <c r="E26" s="313"/>
      <c r="F26" s="313">
        <f t="shared" si="0"/>
        <v>0</v>
      </c>
    </row>
    <row r="27" spans="1:6" x14ac:dyDescent="0.25">
      <c r="A27" s="310">
        <v>1</v>
      </c>
      <c r="B27" s="314" t="s">
        <v>378</v>
      </c>
      <c r="C27" s="312">
        <v>1</v>
      </c>
      <c r="D27" s="310" t="s">
        <v>379</v>
      </c>
      <c r="E27" s="313"/>
      <c r="F27" s="313">
        <f t="shared" si="0"/>
        <v>0</v>
      </c>
    </row>
    <row r="28" spans="1:6" x14ac:dyDescent="0.25">
      <c r="A28" s="310"/>
      <c r="B28" s="314"/>
      <c r="C28" s="312"/>
      <c r="D28" s="310"/>
      <c r="E28" s="313"/>
      <c r="F28" s="313">
        <f t="shared" si="0"/>
        <v>0</v>
      </c>
    </row>
    <row r="29" spans="1:6" x14ac:dyDescent="0.25">
      <c r="A29" s="310">
        <v>1.4</v>
      </c>
      <c r="B29" s="311" t="s">
        <v>380</v>
      </c>
      <c r="C29" s="312"/>
      <c r="D29" s="310"/>
      <c r="E29" s="313"/>
      <c r="F29" s="313">
        <f t="shared" si="0"/>
        <v>0</v>
      </c>
    </row>
    <row r="30" spans="1:6" ht="25.5" x14ac:dyDescent="0.25">
      <c r="A30" s="317">
        <v>1</v>
      </c>
      <c r="B30" s="318" t="s">
        <v>381</v>
      </c>
      <c r="C30" s="312">
        <v>1</v>
      </c>
      <c r="D30" s="310" t="s">
        <v>236</v>
      </c>
      <c r="E30" s="313"/>
      <c r="F30" s="313">
        <f t="shared" si="0"/>
        <v>0</v>
      </c>
    </row>
    <row r="31" spans="1:6" x14ac:dyDescent="0.25">
      <c r="A31" s="310"/>
      <c r="B31" s="314"/>
      <c r="C31" s="312"/>
      <c r="D31" s="310"/>
      <c r="E31" s="313"/>
      <c r="F31" s="313">
        <f t="shared" si="0"/>
        <v>0</v>
      </c>
    </row>
    <row r="32" spans="1:6" x14ac:dyDescent="0.25">
      <c r="A32" s="310"/>
      <c r="B32" s="314"/>
      <c r="C32" s="312"/>
      <c r="D32" s="310"/>
      <c r="E32" s="313"/>
      <c r="F32" s="313">
        <f t="shared" si="0"/>
        <v>0</v>
      </c>
    </row>
    <row r="33" spans="1:6" x14ac:dyDescent="0.25">
      <c r="A33" s="310"/>
      <c r="B33" s="314"/>
      <c r="C33" s="312"/>
      <c r="D33" s="310"/>
      <c r="E33" s="313"/>
      <c r="F33" s="313">
        <f t="shared" si="0"/>
        <v>0</v>
      </c>
    </row>
    <row r="34" spans="1:6" x14ac:dyDescent="0.25">
      <c r="A34" s="310"/>
      <c r="B34" s="314"/>
      <c r="C34" s="312"/>
      <c r="D34" s="310"/>
      <c r="E34" s="313"/>
      <c r="F34" s="313">
        <f t="shared" si="0"/>
        <v>0</v>
      </c>
    </row>
    <row r="35" spans="1:6" x14ac:dyDescent="0.25">
      <c r="A35" s="310"/>
      <c r="B35" s="314"/>
      <c r="C35" s="312"/>
      <c r="D35" s="310"/>
      <c r="E35" s="313"/>
      <c r="F35" s="313">
        <f t="shared" si="0"/>
        <v>0</v>
      </c>
    </row>
    <row r="36" spans="1:6" x14ac:dyDescent="0.25">
      <c r="A36" s="310"/>
      <c r="B36" s="314"/>
      <c r="C36" s="312"/>
      <c r="D36" s="310"/>
      <c r="E36" s="313"/>
      <c r="F36" s="313"/>
    </row>
    <row r="37" spans="1:6" x14ac:dyDescent="0.25">
      <c r="A37" s="310"/>
      <c r="B37" s="314"/>
      <c r="C37" s="312"/>
      <c r="D37" s="310"/>
      <c r="E37" s="313"/>
      <c r="F37" s="313"/>
    </row>
    <row r="38" spans="1:6" x14ac:dyDescent="0.25">
      <c r="A38" s="310"/>
      <c r="B38" s="314"/>
      <c r="C38" s="312"/>
      <c r="D38" s="310"/>
      <c r="E38" s="313"/>
      <c r="F38" s="313"/>
    </row>
    <row r="39" spans="1:6" x14ac:dyDescent="0.25">
      <c r="A39" s="310"/>
      <c r="B39" s="314"/>
      <c r="C39" s="312"/>
      <c r="D39" s="310"/>
      <c r="E39" s="313"/>
      <c r="F39" s="313"/>
    </row>
    <row r="40" spans="1:6" x14ac:dyDescent="0.25">
      <c r="A40" s="310"/>
      <c r="B40" s="314"/>
      <c r="C40" s="312"/>
      <c r="D40" s="310"/>
      <c r="E40" s="313"/>
      <c r="F40" s="313"/>
    </row>
    <row r="41" spans="1:6" x14ac:dyDescent="0.25">
      <c r="A41" s="310"/>
      <c r="B41" s="314"/>
      <c r="C41" s="312"/>
      <c r="D41" s="310"/>
      <c r="E41" s="313"/>
      <c r="F41" s="313"/>
    </row>
    <row r="42" spans="1:6" x14ac:dyDescent="0.25">
      <c r="A42" s="310"/>
      <c r="B42" s="314"/>
      <c r="C42" s="312"/>
      <c r="D42" s="310"/>
      <c r="E42" s="313"/>
      <c r="F42" s="313"/>
    </row>
    <row r="43" spans="1:6" x14ac:dyDescent="0.25">
      <c r="A43" s="310"/>
      <c r="B43" s="314"/>
      <c r="C43" s="312"/>
      <c r="D43" s="310"/>
      <c r="E43" s="313"/>
      <c r="F43" s="313"/>
    </row>
    <row r="44" spans="1:6" x14ac:dyDescent="0.25">
      <c r="A44" s="310"/>
      <c r="B44" s="314"/>
      <c r="C44" s="312"/>
      <c r="D44" s="310"/>
      <c r="E44" s="313"/>
      <c r="F44" s="313"/>
    </row>
    <row r="45" spans="1:6" x14ac:dyDescent="0.25">
      <c r="A45" s="310"/>
      <c r="B45" s="314"/>
      <c r="C45" s="312"/>
      <c r="D45" s="310"/>
      <c r="E45" s="313"/>
      <c r="F45" s="313"/>
    </row>
    <row r="46" spans="1:6" x14ac:dyDescent="0.25">
      <c r="A46" s="310"/>
      <c r="B46" s="314"/>
      <c r="C46" s="312"/>
      <c r="D46" s="310"/>
      <c r="E46" s="313"/>
      <c r="F46" s="313"/>
    </row>
    <row r="47" spans="1:6" x14ac:dyDescent="0.25">
      <c r="A47" s="310"/>
      <c r="B47" s="314"/>
      <c r="C47" s="312"/>
      <c r="D47" s="310"/>
      <c r="E47" s="313"/>
      <c r="F47" s="313"/>
    </row>
    <row r="48" spans="1:6" x14ac:dyDescent="0.25">
      <c r="A48" s="310"/>
      <c r="B48" s="314"/>
      <c r="C48" s="312"/>
      <c r="D48" s="310"/>
      <c r="E48" s="313"/>
      <c r="F48" s="313"/>
    </row>
    <row r="49" spans="1:7" x14ac:dyDescent="0.25">
      <c r="A49" s="310"/>
      <c r="B49" s="314"/>
      <c r="C49" s="312"/>
      <c r="D49" s="310"/>
      <c r="E49" s="313"/>
      <c r="F49" s="313"/>
    </row>
    <row r="50" spans="1:7" x14ac:dyDescent="0.25">
      <c r="A50" s="310"/>
      <c r="B50" s="314"/>
      <c r="C50" s="312"/>
      <c r="D50" s="310"/>
      <c r="E50" s="313"/>
      <c r="F50" s="313"/>
    </row>
    <row r="51" spans="1:7" x14ac:dyDescent="0.25">
      <c r="A51" s="310"/>
      <c r="B51" s="314"/>
      <c r="C51" s="312"/>
      <c r="D51" s="310"/>
      <c r="E51" s="313"/>
      <c r="F51" s="313"/>
    </row>
    <row r="52" spans="1:7" x14ac:dyDescent="0.25">
      <c r="A52" s="310"/>
      <c r="B52" s="314"/>
      <c r="C52" s="312"/>
      <c r="D52" s="310"/>
      <c r="E52" s="313"/>
      <c r="F52" s="313"/>
    </row>
    <row r="53" spans="1:7" x14ac:dyDescent="0.25">
      <c r="A53" s="310"/>
      <c r="B53" s="314"/>
      <c r="C53" s="312"/>
      <c r="D53" s="310"/>
      <c r="E53" s="313"/>
      <c r="F53" s="313"/>
    </row>
    <row r="54" spans="1:7" x14ac:dyDescent="0.25">
      <c r="A54" s="310"/>
      <c r="B54" s="314"/>
      <c r="C54" s="312"/>
      <c r="D54" s="310"/>
      <c r="E54" s="313"/>
      <c r="F54" s="313"/>
    </row>
    <row r="55" spans="1:7" x14ac:dyDescent="0.25">
      <c r="A55" s="310"/>
      <c r="B55" s="314"/>
      <c r="C55" s="312"/>
      <c r="D55" s="310"/>
      <c r="E55" s="313"/>
      <c r="F55" s="313"/>
    </row>
    <row r="56" spans="1:7" x14ac:dyDescent="0.25">
      <c r="A56" s="310"/>
      <c r="B56" s="314"/>
      <c r="C56" s="312"/>
      <c r="D56" s="310"/>
      <c r="E56" s="313"/>
      <c r="F56" s="313"/>
    </row>
    <row r="57" spans="1:7" x14ac:dyDescent="0.25">
      <c r="A57" s="310"/>
      <c r="B57" s="314"/>
      <c r="C57" s="312"/>
      <c r="D57" s="310"/>
      <c r="E57" s="313"/>
      <c r="F57" s="313"/>
    </row>
    <row r="58" spans="1:7" x14ac:dyDescent="0.25">
      <c r="A58" s="310"/>
      <c r="B58" s="314"/>
      <c r="C58" s="312"/>
      <c r="D58" s="310"/>
      <c r="E58" s="313"/>
      <c r="F58" s="313"/>
    </row>
    <row r="59" spans="1:7" x14ac:dyDescent="0.25">
      <c r="A59" s="310"/>
      <c r="B59" s="314"/>
      <c r="C59" s="312"/>
      <c r="D59" s="310"/>
      <c r="E59" s="313"/>
      <c r="F59" s="313"/>
    </row>
    <row r="60" spans="1:7" x14ac:dyDescent="0.25">
      <c r="A60" s="310"/>
      <c r="B60" s="314"/>
      <c r="C60" s="312"/>
      <c r="D60" s="310"/>
      <c r="E60" s="313"/>
      <c r="F60" s="313"/>
    </row>
    <row r="61" spans="1:7" x14ac:dyDescent="0.25">
      <c r="A61" s="407" t="s">
        <v>382</v>
      </c>
      <c r="B61" s="408"/>
      <c r="C61" s="408"/>
      <c r="D61" s="408"/>
      <c r="E61" s="319"/>
      <c r="F61" s="409">
        <f>SUM(F19:F59)</f>
        <v>0</v>
      </c>
      <c r="G61" s="320">
        <f>F61</f>
        <v>0</v>
      </c>
    </row>
    <row r="62" spans="1:7" x14ac:dyDescent="0.25">
      <c r="A62" s="410" t="s">
        <v>383</v>
      </c>
      <c r="B62" s="411"/>
      <c r="C62" s="411"/>
      <c r="D62" s="411"/>
      <c r="E62" s="321"/>
      <c r="F62" s="409"/>
    </row>
    <row r="63" spans="1:7" x14ac:dyDescent="0.25">
      <c r="A63" s="306"/>
      <c r="B63" s="307"/>
      <c r="C63" s="308"/>
      <c r="D63" s="306"/>
      <c r="E63" s="309"/>
      <c r="F63" s="309"/>
    </row>
    <row r="64" spans="1:7" x14ac:dyDescent="0.25">
      <c r="A64" s="310"/>
      <c r="B64" s="311" t="s">
        <v>384</v>
      </c>
      <c r="C64" s="312"/>
      <c r="D64" s="310"/>
      <c r="E64" s="313"/>
      <c r="F64" s="313"/>
    </row>
    <row r="65" spans="1:6" x14ac:dyDescent="0.25">
      <c r="A65" s="310"/>
      <c r="B65" s="311" t="s">
        <v>385</v>
      </c>
      <c r="C65" s="322"/>
      <c r="D65" s="310"/>
      <c r="E65" s="313"/>
      <c r="F65" s="313"/>
    </row>
    <row r="66" spans="1:6" x14ac:dyDescent="0.25">
      <c r="A66" s="310"/>
      <c r="B66" s="323"/>
      <c r="C66" s="322"/>
      <c r="D66" s="310"/>
      <c r="E66" s="313"/>
      <c r="F66" s="313"/>
    </row>
    <row r="67" spans="1:6" x14ac:dyDescent="0.25">
      <c r="A67" s="310">
        <v>2.1</v>
      </c>
      <c r="B67" s="324" t="s">
        <v>386</v>
      </c>
      <c r="C67" s="325"/>
      <c r="D67" s="310"/>
      <c r="E67" s="313"/>
      <c r="F67" s="313"/>
    </row>
    <row r="68" spans="1:6" ht="38.25" x14ac:dyDescent="0.25">
      <c r="A68" s="310"/>
      <c r="B68" s="326" t="s">
        <v>387</v>
      </c>
      <c r="C68" s="327"/>
      <c r="D68" s="310"/>
      <c r="E68" s="313"/>
      <c r="F68" s="313"/>
    </row>
    <row r="69" spans="1:6" x14ac:dyDescent="0.25">
      <c r="A69" s="310"/>
      <c r="B69" s="328"/>
      <c r="C69" s="327"/>
      <c r="D69" s="310"/>
      <c r="E69" s="313"/>
      <c r="F69" s="313"/>
    </row>
    <row r="70" spans="1:6" x14ac:dyDescent="0.25">
      <c r="A70" s="310">
        <v>2.2000000000000002</v>
      </c>
      <c r="B70" s="324" t="s">
        <v>388</v>
      </c>
      <c r="C70" s="327"/>
      <c r="D70" s="310"/>
      <c r="E70" s="313"/>
      <c r="F70" s="313"/>
    </row>
    <row r="71" spans="1:6" ht="25.5" x14ac:dyDescent="0.25">
      <c r="A71" s="310"/>
      <c r="B71" s="329" t="s">
        <v>389</v>
      </c>
      <c r="C71" s="312">
        <v>118.5</v>
      </c>
      <c r="D71" s="330" t="s">
        <v>390</v>
      </c>
      <c r="E71" s="313"/>
      <c r="F71" s="313">
        <f>E71*C71</f>
        <v>0</v>
      </c>
    </row>
    <row r="72" spans="1:6" x14ac:dyDescent="0.25">
      <c r="A72" s="310"/>
      <c r="B72" s="328"/>
      <c r="C72" s="312"/>
      <c r="D72" s="330"/>
      <c r="E72" s="313"/>
      <c r="F72" s="313"/>
    </row>
    <row r="73" spans="1:6" x14ac:dyDescent="0.25">
      <c r="A73" s="310">
        <v>2.2999999999999998</v>
      </c>
      <c r="B73" s="324" t="s">
        <v>391</v>
      </c>
      <c r="C73" s="312"/>
      <c r="D73" s="330"/>
      <c r="E73" s="313"/>
      <c r="F73" s="313"/>
    </row>
    <row r="74" spans="1:6" ht="51" x14ac:dyDescent="0.25">
      <c r="A74" s="310"/>
      <c r="B74" s="328" t="s">
        <v>392</v>
      </c>
      <c r="C74" s="312"/>
      <c r="D74" s="330"/>
      <c r="E74" s="313"/>
      <c r="F74" s="313"/>
    </row>
    <row r="75" spans="1:6" x14ac:dyDescent="0.25">
      <c r="A75" s="310">
        <v>1</v>
      </c>
      <c r="B75" s="328" t="s">
        <v>393</v>
      </c>
      <c r="C75" s="312">
        <v>298</v>
      </c>
      <c r="D75" s="330" t="s">
        <v>394</v>
      </c>
      <c r="E75" s="313"/>
      <c r="F75" s="313">
        <f>E75*C75</f>
        <v>0</v>
      </c>
    </row>
    <row r="76" spans="1:6" x14ac:dyDescent="0.25">
      <c r="A76" s="310"/>
      <c r="B76" s="328"/>
      <c r="C76" s="327"/>
      <c r="D76" s="310"/>
      <c r="E76" s="313"/>
      <c r="F76" s="313"/>
    </row>
    <row r="77" spans="1:6" x14ac:dyDescent="0.25">
      <c r="A77" s="310"/>
      <c r="B77" s="328"/>
      <c r="C77" s="312"/>
      <c r="D77" s="310"/>
      <c r="E77" s="313"/>
      <c r="F77" s="313"/>
    </row>
    <row r="78" spans="1:6" x14ac:dyDescent="0.25">
      <c r="A78" s="310">
        <v>2.4</v>
      </c>
      <c r="B78" s="324" t="s">
        <v>395</v>
      </c>
      <c r="C78" s="312"/>
      <c r="D78" s="310"/>
      <c r="E78" s="313"/>
      <c r="F78" s="313"/>
    </row>
    <row r="79" spans="1:6" ht="25.5" x14ac:dyDescent="0.25">
      <c r="A79" s="310"/>
      <c r="B79" s="328" t="s">
        <v>396</v>
      </c>
      <c r="C79" s="312"/>
      <c r="D79" s="310"/>
      <c r="E79" s="313"/>
      <c r="F79" s="313"/>
    </row>
    <row r="80" spans="1:6" ht="25.5" x14ac:dyDescent="0.25">
      <c r="A80" s="317">
        <v>1</v>
      </c>
      <c r="B80" s="328" t="s">
        <v>397</v>
      </c>
      <c r="C80" s="312">
        <v>60</v>
      </c>
      <c r="D80" s="330" t="s">
        <v>390</v>
      </c>
      <c r="E80" s="313"/>
      <c r="F80" s="313">
        <f>E80*C80</f>
        <v>0</v>
      </c>
    </row>
    <row r="81" spans="1:6" x14ac:dyDescent="0.25">
      <c r="A81" s="317"/>
      <c r="B81" s="328"/>
      <c r="C81" s="327"/>
      <c r="D81" s="310"/>
      <c r="E81" s="313"/>
      <c r="F81" s="313"/>
    </row>
    <row r="82" spans="1:6" x14ac:dyDescent="0.25">
      <c r="A82" s="310">
        <v>2.6</v>
      </c>
      <c r="B82" s="324" t="s">
        <v>398</v>
      </c>
      <c r="C82" s="327"/>
      <c r="D82" s="310"/>
      <c r="E82" s="313"/>
      <c r="F82" s="313"/>
    </row>
    <row r="83" spans="1:6" ht="38.25" x14ac:dyDescent="0.25">
      <c r="A83" s="310"/>
      <c r="B83" s="328" t="s">
        <v>399</v>
      </c>
      <c r="C83" s="327">
        <v>1</v>
      </c>
      <c r="D83" s="310" t="s">
        <v>400</v>
      </c>
      <c r="E83" s="313"/>
      <c r="F83" s="313">
        <f>E83*C83</f>
        <v>0</v>
      </c>
    </row>
    <row r="84" spans="1:6" x14ac:dyDescent="0.25">
      <c r="A84" s="310"/>
      <c r="B84" s="328"/>
      <c r="C84" s="331"/>
      <c r="D84" s="310"/>
      <c r="E84" s="313"/>
      <c r="F84" s="313"/>
    </row>
    <row r="85" spans="1:6" x14ac:dyDescent="0.25">
      <c r="A85" s="310"/>
      <c r="B85" s="328"/>
      <c r="C85" s="331"/>
      <c r="D85" s="310"/>
      <c r="E85" s="313"/>
      <c r="F85" s="313"/>
    </row>
    <row r="86" spans="1:6" x14ac:dyDescent="0.25">
      <c r="A86" s="310"/>
      <c r="B86" s="328"/>
      <c r="C86" s="331"/>
      <c r="D86" s="310"/>
      <c r="E86" s="313"/>
      <c r="F86" s="313"/>
    </row>
    <row r="87" spans="1:6" x14ac:dyDescent="0.25">
      <c r="A87" s="310"/>
      <c r="B87" s="328"/>
      <c r="C87" s="331"/>
      <c r="D87" s="310"/>
      <c r="E87" s="313"/>
      <c r="F87" s="313"/>
    </row>
    <row r="88" spans="1:6" x14ac:dyDescent="0.25">
      <c r="A88" s="310"/>
      <c r="B88" s="328"/>
      <c r="C88" s="331"/>
      <c r="D88" s="310"/>
      <c r="E88" s="313"/>
      <c r="F88" s="313"/>
    </row>
    <row r="89" spans="1:6" x14ac:dyDescent="0.25">
      <c r="A89" s="310"/>
      <c r="B89" s="328"/>
      <c r="C89" s="331"/>
      <c r="D89" s="310"/>
      <c r="E89" s="313"/>
      <c r="F89" s="313"/>
    </row>
    <row r="90" spans="1:6" x14ac:dyDescent="0.25">
      <c r="A90" s="310"/>
      <c r="B90" s="328"/>
      <c r="C90" s="331"/>
      <c r="D90" s="310"/>
      <c r="E90" s="313"/>
      <c r="F90" s="313"/>
    </row>
    <row r="91" spans="1:6" x14ac:dyDescent="0.25">
      <c r="A91" s="310"/>
      <c r="B91" s="328"/>
      <c r="C91" s="331"/>
      <c r="D91" s="310"/>
      <c r="E91" s="313"/>
      <c r="F91" s="313"/>
    </row>
    <row r="92" spans="1:6" x14ac:dyDescent="0.25">
      <c r="A92" s="310"/>
      <c r="B92" s="328"/>
      <c r="C92" s="331"/>
      <c r="D92" s="310"/>
      <c r="E92" s="313"/>
      <c r="F92" s="313"/>
    </row>
    <row r="93" spans="1:6" x14ac:dyDescent="0.25">
      <c r="A93" s="310"/>
      <c r="B93" s="328"/>
      <c r="C93" s="331"/>
      <c r="D93" s="310"/>
      <c r="E93" s="313"/>
      <c r="F93" s="313"/>
    </row>
    <row r="94" spans="1:6" x14ac:dyDescent="0.25">
      <c r="A94" s="310"/>
      <c r="B94" s="328"/>
      <c r="C94" s="331"/>
      <c r="D94" s="310"/>
      <c r="E94" s="313"/>
      <c r="F94" s="313"/>
    </row>
    <row r="95" spans="1:6" x14ac:dyDescent="0.25">
      <c r="A95" s="310"/>
      <c r="B95" s="328"/>
      <c r="C95" s="331"/>
      <c r="D95" s="310"/>
      <c r="E95" s="313"/>
      <c r="F95" s="313"/>
    </row>
    <row r="96" spans="1:6" x14ac:dyDescent="0.25">
      <c r="A96" s="310"/>
      <c r="B96" s="328"/>
      <c r="C96" s="331"/>
      <c r="D96" s="310"/>
      <c r="E96" s="313"/>
      <c r="F96" s="313"/>
    </row>
    <row r="97" spans="1:7" x14ac:dyDescent="0.25">
      <c r="A97" s="310"/>
      <c r="B97" s="328"/>
      <c r="C97" s="331"/>
      <c r="D97" s="310"/>
      <c r="E97" s="313"/>
      <c r="F97" s="313"/>
    </row>
    <row r="98" spans="1:7" x14ac:dyDescent="0.25">
      <c r="A98" s="310"/>
      <c r="B98" s="328"/>
      <c r="C98" s="331"/>
      <c r="D98" s="310"/>
      <c r="E98" s="313"/>
      <c r="F98" s="313"/>
    </row>
    <row r="99" spans="1:7" x14ac:dyDescent="0.25">
      <c r="A99" s="310"/>
      <c r="B99" s="328"/>
      <c r="C99" s="331"/>
      <c r="D99" s="310"/>
      <c r="E99" s="313"/>
      <c r="F99" s="313"/>
    </row>
    <row r="100" spans="1:7" x14ac:dyDescent="0.25">
      <c r="A100" s="310"/>
      <c r="B100" s="328"/>
      <c r="C100" s="331"/>
      <c r="D100" s="310"/>
      <c r="E100" s="313"/>
      <c r="F100" s="313"/>
    </row>
    <row r="101" spans="1:7" x14ac:dyDescent="0.25">
      <c r="A101" s="310"/>
      <c r="B101" s="328"/>
      <c r="C101" s="331"/>
      <c r="D101" s="310"/>
      <c r="E101" s="313"/>
      <c r="F101" s="313"/>
    </row>
    <row r="102" spans="1:7" x14ac:dyDescent="0.25">
      <c r="A102" s="310"/>
      <c r="B102" s="332"/>
      <c r="C102" s="333"/>
      <c r="D102" s="310"/>
      <c r="E102" s="313"/>
      <c r="F102" s="313"/>
    </row>
    <row r="103" spans="1:7" x14ac:dyDescent="0.25">
      <c r="A103" s="407" t="s">
        <v>401</v>
      </c>
      <c r="B103" s="408"/>
      <c r="C103" s="408"/>
      <c r="D103" s="408"/>
      <c r="E103" s="319"/>
      <c r="F103" s="409">
        <f>SUM(F71:F102)</f>
        <v>0</v>
      </c>
      <c r="G103" s="320">
        <f>F103</f>
        <v>0</v>
      </c>
    </row>
    <row r="104" spans="1:7" x14ac:dyDescent="0.25">
      <c r="A104" s="410" t="s">
        <v>383</v>
      </c>
      <c r="B104" s="411"/>
      <c r="C104" s="411"/>
      <c r="D104" s="411"/>
      <c r="E104" s="321"/>
      <c r="F104" s="409"/>
    </row>
    <row r="105" spans="1:7" x14ac:dyDescent="0.25">
      <c r="A105" s="306"/>
      <c r="B105" s="307"/>
      <c r="C105" s="308"/>
      <c r="D105" s="306"/>
      <c r="E105" s="309"/>
      <c r="F105" s="309"/>
    </row>
    <row r="106" spans="1:7" x14ac:dyDescent="0.25">
      <c r="A106" s="310"/>
      <c r="B106" s="311" t="s">
        <v>402</v>
      </c>
      <c r="C106" s="312"/>
      <c r="D106" s="310"/>
      <c r="E106" s="313"/>
      <c r="F106" s="313"/>
    </row>
    <row r="107" spans="1:7" x14ac:dyDescent="0.25">
      <c r="A107" s="310"/>
      <c r="B107" s="311" t="s">
        <v>75</v>
      </c>
      <c r="C107" s="312"/>
      <c r="D107" s="310"/>
      <c r="E107" s="313"/>
      <c r="F107" s="313"/>
    </row>
    <row r="108" spans="1:7" x14ac:dyDescent="0.25">
      <c r="A108" s="310"/>
      <c r="B108" s="311" t="s">
        <v>403</v>
      </c>
      <c r="C108" s="312"/>
      <c r="D108" s="310"/>
      <c r="E108" s="313"/>
      <c r="F108" s="313"/>
    </row>
    <row r="109" spans="1:7" ht="51" x14ac:dyDescent="0.25">
      <c r="A109" s="310"/>
      <c r="B109" s="318" t="s">
        <v>404</v>
      </c>
      <c r="C109" s="312"/>
      <c r="D109" s="310"/>
      <c r="E109" s="313"/>
      <c r="F109" s="313"/>
    </row>
    <row r="110" spans="1:7" x14ac:dyDescent="0.25">
      <c r="A110" s="310"/>
      <c r="B110" s="318" t="s">
        <v>405</v>
      </c>
      <c r="C110" s="312"/>
      <c r="D110" s="310"/>
      <c r="E110" s="313"/>
      <c r="F110" s="313"/>
    </row>
    <row r="111" spans="1:7" x14ac:dyDescent="0.25">
      <c r="A111" s="310"/>
      <c r="B111" s="314" t="s">
        <v>406</v>
      </c>
      <c r="C111" s="312">
        <v>1</v>
      </c>
      <c r="D111" s="310" t="s">
        <v>236</v>
      </c>
      <c r="E111" s="313"/>
      <c r="F111" s="313">
        <f>C111*E111</f>
        <v>0</v>
      </c>
    </row>
    <row r="112" spans="1:7" x14ac:dyDescent="0.25">
      <c r="A112" s="310"/>
      <c r="B112" s="314"/>
      <c r="C112" s="312"/>
      <c r="D112" s="310"/>
      <c r="E112" s="313"/>
      <c r="F112" s="313">
        <f t="shared" ref="F112:F166" si="1">C112*E112</f>
        <v>0</v>
      </c>
    </row>
    <row r="113" spans="1:6" x14ac:dyDescent="0.25">
      <c r="A113" s="310">
        <v>3.1</v>
      </c>
      <c r="B113" s="311" t="s">
        <v>407</v>
      </c>
      <c r="C113" s="312"/>
      <c r="D113" s="310"/>
      <c r="E113" s="313"/>
      <c r="F113" s="313">
        <f t="shared" si="1"/>
        <v>0</v>
      </c>
    </row>
    <row r="114" spans="1:6" ht="25.5" x14ac:dyDescent="0.25">
      <c r="A114" s="310"/>
      <c r="B114" s="318" t="s">
        <v>408</v>
      </c>
      <c r="C114" s="312">
        <v>108</v>
      </c>
      <c r="D114" s="334" t="s">
        <v>390</v>
      </c>
      <c r="E114" s="313"/>
      <c r="F114" s="313">
        <f t="shared" si="1"/>
        <v>0</v>
      </c>
    </row>
    <row r="115" spans="1:6" x14ac:dyDescent="0.25">
      <c r="A115" s="310"/>
      <c r="B115" s="318"/>
      <c r="C115" s="312"/>
      <c r="D115" s="334"/>
      <c r="E115" s="313"/>
      <c r="F115" s="313">
        <f t="shared" si="1"/>
        <v>0</v>
      </c>
    </row>
    <row r="116" spans="1:6" x14ac:dyDescent="0.25">
      <c r="A116" s="310">
        <v>3.2</v>
      </c>
      <c r="B116" s="311" t="s">
        <v>409</v>
      </c>
      <c r="C116" s="312"/>
      <c r="D116" s="310"/>
      <c r="E116" s="313"/>
      <c r="F116" s="313">
        <f t="shared" si="1"/>
        <v>0</v>
      </c>
    </row>
    <row r="117" spans="1:6" x14ac:dyDescent="0.25">
      <c r="A117" s="310"/>
      <c r="B117" s="314" t="s">
        <v>410</v>
      </c>
      <c r="C117" s="312"/>
      <c r="D117" s="310"/>
      <c r="E117" s="313"/>
      <c r="F117" s="313">
        <f t="shared" si="1"/>
        <v>0</v>
      </c>
    </row>
    <row r="118" spans="1:6" ht="25.5" x14ac:dyDescent="0.25">
      <c r="A118" s="310"/>
      <c r="B118" s="318" t="s">
        <v>411</v>
      </c>
      <c r="C118" s="312"/>
      <c r="D118" s="310"/>
      <c r="E118" s="313"/>
      <c r="F118" s="313">
        <f t="shared" si="1"/>
        <v>0</v>
      </c>
    </row>
    <row r="119" spans="1:6" x14ac:dyDescent="0.25">
      <c r="A119" s="310"/>
      <c r="B119" s="318"/>
      <c r="C119" s="312"/>
      <c r="D119" s="310"/>
      <c r="E119" s="313"/>
      <c r="F119" s="313">
        <f t="shared" si="1"/>
        <v>0</v>
      </c>
    </row>
    <row r="120" spans="1:6" x14ac:dyDescent="0.25">
      <c r="A120" s="335" t="s">
        <v>412</v>
      </c>
      <c r="B120" s="311" t="s">
        <v>413</v>
      </c>
      <c r="C120" s="312"/>
      <c r="D120" s="310"/>
      <c r="E120" s="313"/>
      <c r="F120" s="313">
        <f t="shared" si="1"/>
        <v>0</v>
      </c>
    </row>
    <row r="121" spans="1:6" x14ac:dyDescent="0.25">
      <c r="A121" s="310">
        <v>1</v>
      </c>
      <c r="B121" s="314" t="s">
        <v>414</v>
      </c>
      <c r="C121" s="312">
        <v>19.407499999999999</v>
      </c>
      <c r="D121" s="334" t="s">
        <v>394</v>
      </c>
      <c r="E121" s="313"/>
      <c r="F121" s="313">
        <f t="shared" si="1"/>
        <v>0</v>
      </c>
    </row>
    <row r="122" spans="1:6" x14ac:dyDescent="0.25">
      <c r="A122" s="310"/>
      <c r="B122" s="314"/>
      <c r="C122" s="312"/>
      <c r="D122" s="334"/>
      <c r="E122" s="313"/>
      <c r="F122" s="313">
        <f t="shared" si="1"/>
        <v>0</v>
      </c>
    </row>
    <row r="123" spans="1:6" x14ac:dyDescent="0.25">
      <c r="A123" s="335" t="s">
        <v>415</v>
      </c>
      <c r="B123" s="311" t="s">
        <v>416</v>
      </c>
      <c r="C123" s="312"/>
      <c r="D123" s="334"/>
      <c r="E123" s="313"/>
      <c r="F123" s="313">
        <f t="shared" si="1"/>
        <v>0</v>
      </c>
    </row>
    <row r="124" spans="1:6" x14ac:dyDescent="0.25">
      <c r="A124" s="310">
        <v>1</v>
      </c>
      <c r="B124" s="314" t="s">
        <v>416</v>
      </c>
      <c r="C124" s="312">
        <v>33.18</v>
      </c>
      <c r="D124" s="334" t="s">
        <v>394</v>
      </c>
      <c r="E124" s="313"/>
      <c r="F124" s="313">
        <f t="shared" si="1"/>
        <v>0</v>
      </c>
    </row>
    <row r="125" spans="1:6" x14ac:dyDescent="0.25">
      <c r="A125" s="310"/>
      <c r="B125" s="314"/>
      <c r="C125" s="312"/>
      <c r="D125" s="334"/>
      <c r="E125" s="313"/>
      <c r="F125" s="313">
        <f t="shared" si="1"/>
        <v>0</v>
      </c>
    </row>
    <row r="126" spans="1:6" x14ac:dyDescent="0.25">
      <c r="A126" s="335" t="s">
        <v>417</v>
      </c>
      <c r="B126" s="311" t="s">
        <v>418</v>
      </c>
      <c r="C126" s="312"/>
      <c r="D126" s="310"/>
      <c r="E126" s="313"/>
      <c r="F126" s="313">
        <f t="shared" si="1"/>
        <v>0</v>
      </c>
    </row>
    <row r="127" spans="1:6" x14ac:dyDescent="0.25">
      <c r="A127" s="310">
        <v>9</v>
      </c>
      <c r="B127" s="314" t="s">
        <v>418</v>
      </c>
      <c r="C127" s="312">
        <v>15.18</v>
      </c>
      <c r="D127" s="334" t="s">
        <v>394</v>
      </c>
      <c r="E127" s="313"/>
      <c r="F127" s="313">
        <f t="shared" si="1"/>
        <v>0</v>
      </c>
    </row>
    <row r="128" spans="1:6" x14ac:dyDescent="0.25">
      <c r="A128" s="310"/>
      <c r="B128" s="314"/>
      <c r="C128" s="312"/>
      <c r="D128" s="334"/>
      <c r="E128" s="313"/>
      <c r="F128" s="313">
        <f t="shared" si="1"/>
        <v>0</v>
      </c>
    </row>
    <row r="129" spans="1:6" x14ac:dyDescent="0.25">
      <c r="A129" s="335">
        <v>3.3</v>
      </c>
      <c r="B129" s="311" t="s">
        <v>419</v>
      </c>
      <c r="C129" s="312"/>
      <c r="D129" s="310"/>
      <c r="E129" s="313"/>
      <c r="F129" s="313">
        <f t="shared" si="1"/>
        <v>0</v>
      </c>
    </row>
    <row r="130" spans="1:6" ht="51" x14ac:dyDescent="0.25">
      <c r="A130" s="310"/>
      <c r="B130" s="318" t="s">
        <v>420</v>
      </c>
      <c r="C130" s="312"/>
      <c r="D130" s="334"/>
      <c r="E130" s="313"/>
      <c r="F130" s="313">
        <f t="shared" si="1"/>
        <v>0</v>
      </c>
    </row>
    <row r="131" spans="1:6" x14ac:dyDescent="0.25">
      <c r="A131" s="335" t="s">
        <v>421</v>
      </c>
      <c r="B131" s="311" t="s">
        <v>413</v>
      </c>
      <c r="C131" s="312"/>
      <c r="D131" s="334"/>
      <c r="E131" s="313"/>
      <c r="F131" s="313">
        <f t="shared" si="1"/>
        <v>0</v>
      </c>
    </row>
    <row r="132" spans="1:6" x14ac:dyDescent="0.25">
      <c r="A132" s="310">
        <v>1</v>
      </c>
      <c r="B132" s="314" t="s">
        <v>422</v>
      </c>
      <c r="C132" s="312">
        <v>15.78</v>
      </c>
      <c r="D132" s="334" t="s">
        <v>423</v>
      </c>
      <c r="E132" s="313"/>
      <c r="F132" s="313">
        <f t="shared" si="1"/>
        <v>0</v>
      </c>
    </row>
    <row r="133" spans="1:6" x14ac:dyDescent="0.25">
      <c r="A133" s="310"/>
      <c r="B133" s="314"/>
      <c r="C133" s="312"/>
      <c r="D133" s="334"/>
      <c r="E133" s="313"/>
      <c r="F133" s="313">
        <f t="shared" si="1"/>
        <v>0</v>
      </c>
    </row>
    <row r="134" spans="1:6" x14ac:dyDescent="0.25">
      <c r="A134" s="335" t="s">
        <v>424</v>
      </c>
      <c r="B134" s="311" t="s">
        <v>416</v>
      </c>
      <c r="C134" s="312"/>
      <c r="D134" s="310"/>
      <c r="E134" s="313"/>
      <c r="F134" s="313">
        <f t="shared" si="1"/>
        <v>0</v>
      </c>
    </row>
    <row r="135" spans="1:6" x14ac:dyDescent="0.25">
      <c r="A135" s="310">
        <v>1</v>
      </c>
      <c r="B135" s="314" t="s">
        <v>416</v>
      </c>
      <c r="C135" s="312">
        <v>211.52</v>
      </c>
      <c r="D135" s="334" t="s">
        <v>390</v>
      </c>
      <c r="E135" s="313"/>
      <c r="F135" s="313">
        <f t="shared" si="1"/>
        <v>0</v>
      </c>
    </row>
    <row r="136" spans="1:6" x14ac:dyDescent="0.25">
      <c r="A136" s="310"/>
      <c r="B136" s="314"/>
      <c r="C136" s="312"/>
      <c r="D136" s="334"/>
      <c r="E136" s="313"/>
      <c r="F136" s="313">
        <f t="shared" si="1"/>
        <v>0</v>
      </c>
    </row>
    <row r="137" spans="1:6" x14ac:dyDescent="0.25">
      <c r="A137" s="335" t="s">
        <v>424</v>
      </c>
      <c r="B137" s="311" t="s">
        <v>418</v>
      </c>
      <c r="C137" s="312"/>
      <c r="D137" s="310"/>
      <c r="E137" s="313"/>
      <c r="F137" s="313">
        <f t="shared" si="1"/>
        <v>0</v>
      </c>
    </row>
    <row r="138" spans="1:6" x14ac:dyDescent="0.25">
      <c r="A138" s="310">
        <v>1</v>
      </c>
      <c r="B138" s="314" t="s">
        <v>418</v>
      </c>
      <c r="C138" s="312">
        <v>80.239999999999995</v>
      </c>
      <c r="D138" s="334" t="s">
        <v>390</v>
      </c>
      <c r="E138" s="313"/>
      <c r="F138" s="313">
        <f t="shared" si="1"/>
        <v>0</v>
      </c>
    </row>
    <row r="139" spans="1:6" x14ac:dyDescent="0.25">
      <c r="A139" s="310"/>
      <c r="B139" s="314"/>
      <c r="C139" s="312"/>
      <c r="D139" s="334"/>
      <c r="E139" s="313"/>
      <c r="F139" s="313">
        <f t="shared" si="1"/>
        <v>0</v>
      </c>
    </row>
    <row r="140" spans="1:6" x14ac:dyDescent="0.25">
      <c r="A140" s="310">
        <v>3.4</v>
      </c>
      <c r="B140" s="311" t="s">
        <v>425</v>
      </c>
      <c r="C140" s="312"/>
      <c r="D140" s="310"/>
      <c r="E140" s="313"/>
      <c r="F140" s="313">
        <f t="shared" si="1"/>
        <v>0</v>
      </c>
    </row>
    <row r="141" spans="1:6" ht="38.25" x14ac:dyDescent="0.25">
      <c r="A141" s="310"/>
      <c r="B141" s="318" t="s">
        <v>426</v>
      </c>
      <c r="C141" s="312"/>
      <c r="D141" s="310"/>
      <c r="E141" s="313"/>
      <c r="F141" s="313">
        <f t="shared" si="1"/>
        <v>0</v>
      </c>
    </row>
    <row r="142" spans="1:6" x14ac:dyDescent="0.25">
      <c r="A142" s="310"/>
      <c r="B142" s="318"/>
      <c r="C142" s="312"/>
      <c r="D142" s="310"/>
      <c r="E142" s="313"/>
      <c r="F142" s="313">
        <f t="shared" si="1"/>
        <v>0</v>
      </c>
    </row>
    <row r="143" spans="1:6" x14ac:dyDescent="0.25">
      <c r="A143" s="335" t="s">
        <v>427</v>
      </c>
      <c r="B143" s="311" t="s">
        <v>413</v>
      </c>
      <c r="C143" s="312"/>
      <c r="D143" s="310"/>
      <c r="E143" s="313"/>
      <c r="F143" s="313">
        <f t="shared" si="1"/>
        <v>0</v>
      </c>
    </row>
    <row r="144" spans="1:6" x14ac:dyDescent="0.25">
      <c r="A144" s="310">
        <v>1</v>
      </c>
      <c r="B144" s="314" t="s">
        <v>428</v>
      </c>
      <c r="C144" s="312"/>
      <c r="D144" s="334"/>
      <c r="E144" s="313"/>
      <c r="F144" s="313">
        <f t="shared" si="1"/>
        <v>0</v>
      </c>
    </row>
    <row r="145" spans="1:6" x14ac:dyDescent="0.25">
      <c r="A145" s="310"/>
      <c r="B145" s="314" t="s">
        <v>429</v>
      </c>
      <c r="C145" s="312">
        <v>589.15</v>
      </c>
      <c r="D145" s="334" t="s">
        <v>285</v>
      </c>
      <c r="E145" s="313"/>
      <c r="F145" s="313">
        <f t="shared" si="1"/>
        <v>0</v>
      </c>
    </row>
    <row r="146" spans="1:6" x14ac:dyDescent="0.25">
      <c r="A146" s="310"/>
      <c r="B146" s="314" t="s">
        <v>429</v>
      </c>
      <c r="C146" s="312">
        <v>596.16</v>
      </c>
      <c r="D146" s="334" t="s">
        <v>285</v>
      </c>
      <c r="E146" s="313"/>
      <c r="F146" s="313">
        <f t="shared" si="1"/>
        <v>0</v>
      </c>
    </row>
    <row r="147" spans="1:6" x14ac:dyDescent="0.25">
      <c r="A147" s="310"/>
      <c r="B147" s="314"/>
      <c r="C147" s="312"/>
      <c r="D147" s="334"/>
      <c r="E147" s="313"/>
      <c r="F147" s="313">
        <f t="shared" si="1"/>
        <v>0</v>
      </c>
    </row>
    <row r="148" spans="1:6" x14ac:dyDescent="0.25">
      <c r="A148" s="336" t="s">
        <v>430</v>
      </c>
      <c r="B148" s="337" t="s">
        <v>416</v>
      </c>
      <c r="C148" s="338"/>
      <c r="D148" s="334"/>
      <c r="E148" s="339"/>
      <c r="F148" s="313">
        <f t="shared" si="1"/>
        <v>0</v>
      </c>
    </row>
    <row r="149" spans="1:6" x14ac:dyDescent="0.25">
      <c r="A149" s="310">
        <v>1</v>
      </c>
      <c r="B149" s="314" t="s">
        <v>416</v>
      </c>
      <c r="C149" s="312"/>
      <c r="D149" s="334"/>
      <c r="E149" s="313"/>
      <c r="F149" s="313">
        <f t="shared" si="1"/>
        <v>0</v>
      </c>
    </row>
    <row r="150" spans="1:6" x14ac:dyDescent="0.25">
      <c r="A150" s="310"/>
      <c r="B150" s="314" t="s">
        <v>431</v>
      </c>
      <c r="C150" s="312">
        <v>712.3</v>
      </c>
      <c r="D150" s="334" t="s">
        <v>171</v>
      </c>
      <c r="E150" s="313"/>
      <c r="F150" s="313">
        <f t="shared" si="1"/>
        <v>0</v>
      </c>
    </row>
    <row r="151" spans="1:6" x14ac:dyDescent="0.25">
      <c r="A151" s="310"/>
      <c r="B151" s="314"/>
      <c r="C151" s="312"/>
      <c r="D151" s="334"/>
      <c r="E151" s="313"/>
      <c r="F151" s="313">
        <f t="shared" si="1"/>
        <v>0</v>
      </c>
    </row>
    <row r="152" spans="1:6" x14ac:dyDescent="0.25">
      <c r="A152" s="310"/>
      <c r="B152" s="314"/>
      <c r="C152" s="312"/>
      <c r="D152" s="334"/>
      <c r="E152" s="313"/>
      <c r="F152" s="313">
        <f t="shared" si="1"/>
        <v>0</v>
      </c>
    </row>
    <row r="153" spans="1:6" x14ac:dyDescent="0.25">
      <c r="A153" s="336" t="s">
        <v>432</v>
      </c>
      <c r="B153" s="337" t="s">
        <v>418</v>
      </c>
      <c r="C153" s="338"/>
      <c r="D153" s="340"/>
      <c r="E153" s="339"/>
      <c r="F153" s="313">
        <f t="shared" si="1"/>
        <v>0</v>
      </c>
    </row>
    <row r="154" spans="1:6" x14ac:dyDescent="0.25">
      <c r="A154" s="310">
        <v>9</v>
      </c>
      <c r="B154" s="314" t="s">
        <v>418</v>
      </c>
      <c r="C154" s="312"/>
      <c r="D154" s="334"/>
      <c r="E154" s="313"/>
      <c r="F154" s="313">
        <f t="shared" si="1"/>
        <v>0</v>
      </c>
    </row>
    <row r="155" spans="1:6" x14ac:dyDescent="0.25">
      <c r="A155" s="310"/>
      <c r="B155" s="314" t="s">
        <v>433</v>
      </c>
      <c r="C155" s="312">
        <v>647.5335</v>
      </c>
      <c r="D155" s="334" t="s">
        <v>171</v>
      </c>
      <c r="E155" s="313"/>
      <c r="F155" s="313">
        <f t="shared" si="1"/>
        <v>0</v>
      </c>
    </row>
    <row r="156" spans="1:6" x14ac:dyDescent="0.25">
      <c r="A156" s="310"/>
      <c r="B156" s="314"/>
      <c r="C156" s="312"/>
      <c r="D156" s="334"/>
      <c r="E156" s="313"/>
      <c r="F156" s="313">
        <f t="shared" si="1"/>
        <v>0</v>
      </c>
    </row>
    <row r="157" spans="1:6" x14ac:dyDescent="0.25">
      <c r="A157" s="317"/>
      <c r="B157" s="318"/>
      <c r="C157" s="312"/>
      <c r="D157" s="310"/>
      <c r="E157" s="313"/>
      <c r="F157" s="313">
        <f t="shared" si="1"/>
        <v>0</v>
      </c>
    </row>
    <row r="158" spans="1:6" x14ac:dyDescent="0.25">
      <c r="A158" s="310">
        <v>3.6</v>
      </c>
      <c r="B158" s="311" t="s">
        <v>434</v>
      </c>
      <c r="C158" s="312"/>
      <c r="D158" s="310"/>
      <c r="E158" s="313"/>
      <c r="F158" s="313">
        <f t="shared" si="1"/>
        <v>0</v>
      </c>
    </row>
    <row r="159" spans="1:6" ht="25.5" x14ac:dyDescent="0.25">
      <c r="A159" s="310"/>
      <c r="B159" s="318" t="s">
        <v>435</v>
      </c>
      <c r="C159" s="312"/>
      <c r="D159" s="310"/>
      <c r="E159" s="313"/>
      <c r="F159" s="313">
        <f t="shared" si="1"/>
        <v>0</v>
      </c>
    </row>
    <row r="160" spans="1:6" ht="38.25" x14ac:dyDescent="0.25">
      <c r="A160" s="317">
        <v>1</v>
      </c>
      <c r="B160" s="318" t="s">
        <v>436</v>
      </c>
      <c r="C160" s="312">
        <v>1</v>
      </c>
      <c r="D160" s="310" t="s">
        <v>236</v>
      </c>
      <c r="E160" s="313"/>
      <c r="F160" s="313">
        <f t="shared" si="1"/>
        <v>0</v>
      </c>
    </row>
    <row r="161" spans="1:7" ht="38.25" x14ac:dyDescent="0.25">
      <c r="A161" s="317">
        <v>3</v>
      </c>
      <c r="B161" s="318" t="s">
        <v>437</v>
      </c>
      <c r="C161" s="312">
        <v>1</v>
      </c>
      <c r="D161" s="310" t="s">
        <v>236</v>
      </c>
      <c r="E161" s="313"/>
      <c r="F161" s="313">
        <f t="shared" si="1"/>
        <v>0</v>
      </c>
    </row>
    <row r="162" spans="1:7" x14ac:dyDescent="0.25">
      <c r="A162" s="317"/>
      <c r="B162" s="318"/>
      <c r="C162" s="312"/>
      <c r="D162" s="310"/>
      <c r="E162" s="313"/>
      <c r="F162" s="313">
        <f t="shared" si="1"/>
        <v>0</v>
      </c>
    </row>
    <row r="163" spans="1:7" x14ac:dyDescent="0.25">
      <c r="A163" s="317"/>
      <c r="B163" s="318"/>
      <c r="C163" s="312"/>
      <c r="D163" s="310"/>
      <c r="E163" s="313"/>
      <c r="F163" s="313">
        <f t="shared" si="1"/>
        <v>0</v>
      </c>
    </row>
    <row r="164" spans="1:7" x14ac:dyDescent="0.25">
      <c r="A164" s="317"/>
      <c r="B164" s="318"/>
      <c r="C164" s="312"/>
      <c r="D164" s="310"/>
      <c r="E164" s="313"/>
      <c r="F164" s="313">
        <f t="shared" si="1"/>
        <v>0</v>
      </c>
    </row>
    <row r="165" spans="1:7" x14ac:dyDescent="0.25">
      <c r="A165" s="317"/>
      <c r="B165" s="318"/>
      <c r="C165" s="312"/>
      <c r="D165" s="310"/>
      <c r="E165" s="313"/>
      <c r="F165" s="313">
        <f t="shared" si="1"/>
        <v>0</v>
      </c>
    </row>
    <row r="166" spans="1:7" x14ac:dyDescent="0.25">
      <c r="A166" s="317"/>
      <c r="B166" s="318"/>
      <c r="C166" s="312"/>
      <c r="D166" s="310"/>
      <c r="E166" s="313"/>
      <c r="F166" s="313">
        <f t="shared" si="1"/>
        <v>0</v>
      </c>
    </row>
    <row r="167" spans="1:7" x14ac:dyDescent="0.25">
      <c r="A167" s="317"/>
      <c r="B167" s="318"/>
      <c r="C167" s="312"/>
      <c r="D167" s="310"/>
      <c r="E167" s="313"/>
      <c r="F167" s="313"/>
    </row>
    <row r="168" spans="1:7" x14ac:dyDescent="0.25">
      <c r="A168" s="317"/>
      <c r="B168" s="318"/>
      <c r="C168" s="312"/>
      <c r="D168" s="310"/>
      <c r="E168" s="313"/>
      <c r="F168" s="313"/>
    </row>
    <row r="169" spans="1:7" x14ac:dyDescent="0.25">
      <c r="A169" s="317"/>
      <c r="B169" s="318"/>
      <c r="C169" s="312"/>
      <c r="D169" s="310"/>
      <c r="E169" s="313"/>
      <c r="F169" s="313"/>
    </row>
    <row r="170" spans="1:7" x14ac:dyDescent="0.25">
      <c r="A170" s="341"/>
      <c r="B170" s="332"/>
      <c r="C170" s="342"/>
      <c r="D170" s="341"/>
      <c r="E170" s="343"/>
      <c r="F170" s="343"/>
    </row>
    <row r="171" spans="1:7" x14ac:dyDescent="0.25">
      <c r="A171" s="407" t="s">
        <v>438</v>
      </c>
      <c r="B171" s="408"/>
      <c r="C171" s="408"/>
      <c r="D171" s="412"/>
      <c r="E171" s="319"/>
      <c r="F171" s="409">
        <f>SUM(F111:F170)</f>
        <v>0</v>
      </c>
      <c r="G171" s="320">
        <f>F171</f>
        <v>0</v>
      </c>
    </row>
    <row r="172" spans="1:7" x14ac:dyDescent="0.25">
      <c r="A172" s="410" t="s">
        <v>383</v>
      </c>
      <c r="B172" s="411"/>
      <c r="C172" s="411"/>
      <c r="D172" s="413"/>
      <c r="E172" s="321"/>
      <c r="F172" s="409"/>
    </row>
    <row r="173" spans="1:7" x14ac:dyDescent="0.25">
      <c r="A173" s="306"/>
      <c r="B173" s="307"/>
      <c r="C173" s="308"/>
      <c r="D173" s="306"/>
      <c r="E173" s="309"/>
      <c r="F173" s="309"/>
    </row>
    <row r="174" spans="1:7" x14ac:dyDescent="0.25">
      <c r="A174" s="310"/>
      <c r="B174" s="311" t="s">
        <v>439</v>
      </c>
      <c r="C174" s="312"/>
      <c r="D174" s="310"/>
      <c r="E174" s="313"/>
      <c r="F174" s="313"/>
    </row>
    <row r="175" spans="1:7" x14ac:dyDescent="0.25">
      <c r="A175" s="310"/>
      <c r="B175" s="311" t="s">
        <v>440</v>
      </c>
      <c r="C175" s="312"/>
      <c r="D175" s="310"/>
      <c r="E175" s="313"/>
      <c r="F175" s="313"/>
    </row>
    <row r="176" spans="1:7" x14ac:dyDescent="0.25">
      <c r="A176" s="310" t="s">
        <v>441</v>
      </c>
      <c r="B176" s="314"/>
      <c r="C176" s="312"/>
      <c r="D176" s="310"/>
      <c r="E176" s="313"/>
      <c r="F176" s="313"/>
    </row>
    <row r="177" spans="1:6" x14ac:dyDescent="0.25">
      <c r="A177" s="310" t="s">
        <v>384</v>
      </c>
      <c r="B177" s="311"/>
      <c r="C177" s="312"/>
      <c r="D177" s="310"/>
      <c r="E177" s="313"/>
      <c r="F177" s="313"/>
    </row>
    <row r="178" spans="1:6" x14ac:dyDescent="0.25">
      <c r="A178" s="310" t="s">
        <v>402</v>
      </c>
      <c r="B178" s="318"/>
      <c r="C178" s="312"/>
      <c r="D178" s="310"/>
      <c r="E178" s="313"/>
      <c r="F178" s="313"/>
    </row>
    <row r="179" spans="1:6" x14ac:dyDescent="0.25">
      <c r="A179" s="310" t="s">
        <v>442</v>
      </c>
      <c r="B179" s="318"/>
      <c r="C179" s="312"/>
      <c r="D179" s="310"/>
      <c r="E179" s="313"/>
      <c r="F179" s="313"/>
    </row>
    <row r="180" spans="1:6" x14ac:dyDescent="0.25">
      <c r="A180" s="310" t="s">
        <v>443</v>
      </c>
      <c r="B180" s="318"/>
      <c r="C180" s="312"/>
      <c r="D180" s="310"/>
      <c r="E180" s="313"/>
      <c r="F180" s="313"/>
    </row>
    <row r="181" spans="1:6" x14ac:dyDescent="0.25">
      <c r="A181" s="310" t="s">
        <v>444</v>
      </c>
      <c r="B181" s="318"/>
      <c r="C181" s="312"/>
      <c r="D181" s="310"/>
      <c r="E181" s="313"/>
      <c r="F181" s="313"/>
    </row>
    <row r="182" spans="1:6" x14ac:dyDescent="0.25">
      <c r="A182" s="310" t="s">
        <v>360</v>
      </c>
      <c r="B182" s="318"/>
      <c r="C182" s="312"/>
      <c r="D182" s="310"/>
      <c r="E182" s="313"/>
      <c r="F182" s="313"/>
    </row>
    <row r="183" spans="1:6" x14ac:dyDescent="0.25">
      <c r="A183" s="310" t="s">
        <v>445</v>
      </c>
      <c r="B183" s="344"/>
      <c r="C183" s="312"/>
      <c r="D183" s="310"/>
      <c r="E183" s="313"/>
      <c r="F183" s="313"/>
    </row>
    <row r="184" spans="1:6" x14ac:dyDescent="0.25">
      <c r="A184" s="310" t="s">
        <v>446</v>
      </c>
      <c r="B184" s="318"/>
      <c r="C184" s="312"/>
      <c r="D184" s="310"/>
      <c r="E184" s="313"/>
      <c r="F184" s="313"/>
    </row>
    <row r="185" spans="1:6" x14ac:dyDescent="0.25">
      <c r="A185" s="310" t="s">
        <v>447</v>
      </c>
      <c r="B185" s="318"/>
      <c r="C185" s="312"/>
      <c r="D185" s="310"/>
      <c r="E185" s="313"/>
      <c r="F185" s="313"/>
    </row>
    <row r="186" spans="1:6" x14ac:dyDescent="0.25">
      <c r="A186" s="310" t="s">
        <v>448</v>
      </c>
      <c r="B186" s="344"/>
      <c r="C186" s="312"/>
      <c r="D186" s="310"/>
      <c r="E186" s="313"/>
      <c r="F186" s="313"/>
    </row>
    <row r="187" spans="1:6" x14ac:dyDescent="0.25">
      <c r="A187" s="310" t="s">
        <v>449</v>
      </c>
      <c r="B187" s="318"/>
      <c r="C187" s="312"/>
      <c r="D187" s="310"/>
      <c r="E187" s="313"/>
      <c r="F187" s="313"/>
    </row>
    <row r="188" spans="1:6" x14ac:dyDescent="0.25">
      <c r="A188" s="310" t="s">
        <v>450</v>
      </c>
      <c r="B188" s="318"/>
      <c r="C188" s="312"/>
      <c r="D188" s="310"/>
      <c r="E188" s="313"/>
      <c r="F188" s="313"/>
    </row>
    <row r="189" spans="1:6" x14ac:dyDescent="0.25">
      <c r="A189" s="310" t="s">
        <v>451</v>
      </c>
      <c r="B189" s="318"/>
      <c r="C189" s="312"/>
      <c r="D189" s="310"/>
      <c r="E189" s="313"/>
      <c r="F189" s="313"/>
    </row>
    <row r="190" spans="1:6" x14ac:dyDescent="0.25">
      <c r="A190" s="310"/>
      <c r="B190" s="318"/>
      <c r="C190" s="312"/>
      <c r="D190" s="310"/>
      <c r="E190" s="313"/>
      <c r="F190" s="313"/>
    </row>
    <row r="191" spans="1:6" x14ac:dyDescent="0.25">
      <c r="A191" s="310"/>
      <c r="B191" s="318"/>
      <c r="C191" s="312"/>
      <c r="D191" s="310"/>
      <c r="E191" s="313"/>
      <c r="F191" s="313"/>
    </row>
    <row r="192" spans="1:6" x14ac:dyDescent="0.25">
      <c r="A192" s="310"/>
      <c r="B192" s="318"/>
      <c r="C192" s="312"/>
      <c r="D192" s="310"/>
      <c r="E192" s="313"/>
      <c r="F192" s="313"/>
    </row>
    <row r="193" spans="1:6" x14ac:dyDescent="0.25">
      <c r="A193" s="310"/>
      <c r="B193" s="318"/>
      <c r="C193" s="312"/>
      <c r="D193" s="310"/>
      <c r="E193" s="313"/>
      <c r="F193" s="313"/>
    </row>
    <row r="194" spans="1:6" x14ac:dyDescent="0.25">
      <c r="A194" s="310"/>
      <c r="B194" s="318"/>
      <c r="C194" s="312"/>
      <c r="D194" s="310"/>
      <c r="E194" s="313"/>
      <c r="F194" s="313"/>
    </row>
    <row r="195" spans="1:6" x14ac:dyDescent="0.25">
      <c r="A195" s="310"/>
      <c r="B195" s="318"/>
      <c r="C195" s="312"/>
      <c r="D195" s="310"/>
      <c r="E195" s="313"/>
      <c r="F195" s="313"/>
    </row>
    <row r="196" spans="1:6" x14ac:dyDescent="0.25">
      <c r="A196" s="310"/>
      <c r="B196" s="318"/>
      <c r="C196" s="312"/>
      <c r="D196" s="310"/>
      <c r="E196" s="313"/>
      <c r="F196" s="313"/>
    </row>
    <row r="197" spans="1:6" x14ac:dyDescent="0.25">
      <c r="A197" s="310"/>
      <c r="B197" s="318"/>
      <c r="C197" s="312"/>
      <c r="D197" s="310"/>
      <c r="E197" s="313"/>
      <c r="F197" s="313"/>
    </row>
    <row r="198" spans="1:6" x14ac:dyDescent="0.25">
      <c r="A198" s="310"/>
      <c r="B198" s="318"/>
      <c r="C198" s="312"/>
      <c r="D198" s="310"/>
      <c r="E198" s="313"/>
      <c r="F198" s="313"/>
    </row>
    <row r="199" spans="1:6" x14ac:dyDescent="0.25">
      <c r="A199" s="310"/>
      <c r="B199" s="318"/>
      <c r="C199" s="312"/>
      <c r="D199" s="310"/>
      <c r="E199" s="313"/>
      <c r="F199" s="313"/>
    </row>
    <row r="200" spans="1:6" x14ac:dyDescent="0.25">
      <c r="A200" s="310"/>
      <c r="B200" s="318"/>
      <c r="C200" s="312"/>
      <c r="D200" s="310"/>
      <c r="E200" s="313"/>
      <c r="F200" s="313"/>
    </row>
    <row r="201" spans="1:6" x14ac:dyDescent="0.25">
      <c r="A201" s="310"/>
      <c r="B201" s="318"/>
      <c r="C201" s="312"/>
      <c r="D201" s="310"/>
      <c r="E201" s="313"/>
      <c r="F201" s="313"/>
    </row>
    <row r="202" spans="1:6" x14ac:dyDescent="0.25">
      <c r="A202" s="310"/>
      <c r="B202" s="318"/>
      <c r="C202" s="312"/>
      <c r="D202" s="310"/>
      <c r="E202" s="313"/>
      <c r="F202" s="313"/>
    </row>
    <row r="203" spans="1:6" x14ac:dyDescent="0.25">
      <c r="A203" s="310"/>
      <c r="B203" s="318"/>
      <c r="C203" s="312"/>
      <c r="D203" s="310"/>
      <c r="E203" s="313"/>
      <c r="F203" s="313"/>
    </row>
    <row r="204" spans="1:6" x14ac:dyDescent="0.25">
      <c r="A204" s="310"/>
      <c r="B204" s="318"/>
      <c r="C204" s="312"/>
      <c r="D204" s="310"/>
      <c r="E204" s="313"/>
      <c r="F204" s="313"/>
    </row>
    <row r="205" spans="1:6" x14ac:dyDescent="0.25">
      <c r="A205" s="310"/>
      <c r="B205" s="318"/>
      <c r="C205" s="312"/>
      <c r="D205" s="310"/>
      <c r="E205" s="313"/>
      <c r="F205" s="313"/>
    </row>
    <row r="206" spans="1:6" x14ac:dyDescent="0.25">
      <c r="A206" s="310"/>
      <c r="B206" s="318"/>
      <c r="C206" s="312"/>
      <c r="D206" s="310"/>
      <c r="E206" s="313"/>
      <c r="F206" s="313"/>
    </row>
    <row r="207" spans="1:6" x14ac:dyDescent="0.25">
      <c r="A207" s="310"/>
      <c r="B207" s="318"/>
      <c r="C207" s="312"/>
      <c r="D207" s="310"/>
      <c r="E207" s="313"/>
      <c r="F207" s="313"/>
    </row>
    <row r="208" spans="1:6" x14ac:dyDescent="0.25">
      <c r="A208" s="310"/>
      <c r="B208" s="318"/>
      <c r="C208" s="312"/>
      <c r="D208" s="310"/>
      <c r="E208" s="313"/>
      <c r="F208" s="313"/>
    </row>
    <row r="209" spans="1:6" x14ac:dyDescent="0.25">
      <c r="A209" s="310"/>
      <c r="B209" s="318"/>
      <c r="C209" s="312"/>
      <c r="D209" s="310"/>
      <c r="E209" s="313"/>
      <c r="F209" s="313"/>
    </row>
    <row r="210" spans="1:6" x14ac:dyDescent="0.25">
      <c r="A210" s="310"/>
      <c r="B210" s="318"/>
      <c r="C210" s="312"/>
      <c r="D210" s="310"/>
      <c r="E210" s="313"/>
      <c r="F210" s="313"/>
    </row>
    <row r="211" spans="1:6" x14ac:dyDescent="0.25">
      <c r="A211" s="310"/>
      <c r="B211" s="318"/>
      <c r="C211" s="312"/>
      <c r="D211" s="310"/>
      <c r="E211" s="313"/>
      <c r="F211" s="313"/>
    </row>
    <row r="212" spans="1:6" x14ac:dyDescent="0.25">
      <c r="A212" s="310"/>
      <c r="B212" s="318"/>
      <c r="C212" s="312"/>
      <c r="D212" s="310"/>
      <c r="E212" s="313"/>
      <c r="F212" s="313"/>
    </row>
    <row r="213" spans="1:6" x14ac:dyDescent="0.25">
      <c r="A213" s="310"/>
      <c r="B213" s="318"/>
      <c r="C213" s="312"/>
      <c r="D213" s="310"/>
      <c r="E213" s="313"/>
      <c r="F213" s="313"/>
    </row>
    <row r="214" spans="1:6" x14ac:dyDescent="0.25">
      <c r="A214" s="310"/>
      <c r="B214" s="318"/>
      <c r="C214" s="312"/>
      <c r="D214" s="310"/>
      <c r="E214" s="313"/>
      <c r="F214" s="313"/>
    </row>
    <row r="215" spans="1:6" x14ac:dyDescent="0.25">
      <c r="A215" s="310"/>
      <c r="B215" s="318"/>
      <c r="C215" s="312"/>
      <c r="D215" s="310"/>
      <c r="E215" s="313"/>
      <c r="F215" s="313"/>
    </row>
    <row r="216" spans="1:6" x14ac:dyDescent="0.25">
      <c r="A216" s="310"/>
      <c r="B216" s="318"/>
      <c r="C216" s="312"/>
      <c r="D216" s="310"/>
      <c r="E216" s="313"/>
      <c r="F216" s="313"/>
    </row>
    <row r="217" spans="1:6" x14ac:dyDescent="0.25">
      <c r="A217" s="310"/>
      <c r="B217" s="318"/>
      <c r="C217" s="312"/>
      <c r="D217" s="310"/>
      <c r="E217" s="313"/>
      <c r="F217" s="313"/>
    </row>
    <row r="218" spans="1:6" x14ac:dyDescent="0.25">
      <c r="A218" s="310"/>
      <c r="B218" s="318"/>
      <c r="C218" s="312"/>
      <c r="D218" s="310"/>
      <c r="E218" s="313"/>
      <c r="F218" s="313"/>
    </row>
    <row r="219" spans="1:6" x14ac:dyDescent="0.25">
      <c r="A219" s="310"/>
      <c r="B219" s="318"/>
      <c r="C219" s="312"/>
      <c r="D219" s="310"/>
      <c r="E219" s="313"/>
      <c r="F219" s="313"/>
    </row>
    <row r="220" spans="1:6" x14ac:dyDescent="0.25">
      <c r="A220" s="310"/>
      <c r="B220" s="318"/>
      <c r="C220" s="312"/>
      <c r="D220" s="310"/>
      <c r="E220" s="313"/>
      <c r="F220" s="313"/>
    </row>
    <row r="221" spans="1:6" x14ac:dyDescent="0.25">
      <c r="A221" s="310"/>
      <c r="B221" s="318"/>
      <c r="C221" s="312"/>
      <c r="D221" s="310"/>
      <c r="E221" s="313"/>
      <c r="F221" s="313"/>
    </row>
    <row r="222" spans="1:6" x14ac:dyDescent="0.25">
      <c r="A222" s="310"/>
      <c r="B222" s="318"/>
      <c r="C222" s="312"/>
      <c r="D222" s="310"/>
      <c r="E222" s="313"/>
      <c r="F222" s="313"/>
    </row>
    <row r="223" spans="1:6" x14ac:dyDescent="0.25">
      <c r="A223" s="310"/>
      <c r="B223" s="318"/>
      <c r="C223" s="312"/>
      <c r="D223" s="310"/>
      <c r="E223" s="313"/>
      <c r="F223" s="313"/>
    </row>
    <row r="224" spans="1:6" x14ac:dyDescent="0.25">
      <c r="A224" s="310"/>
      <c r="B224" s="318"/>
      <c r="C224" s="312"/>
      <c r="D224" s="310"/>
      <c r="E224" s="313"/>
      <c r="F224" s="313"/>
    </row>
    <row r="225" spans="1:6" x14ac:dyDescent="0.25">
      <c r="A225" s="310"/>
      <c r="B225" s="318"/>
      <c r="C225" s="312"/>
      <c r="D225" s="310"/>
      <c r="E225" s="313"/>
      <c r="F225" s="313"/>
    </row>
    <row r="226" spans="1:6" x14ac:dyDescent="0.25">
      <c r="A226" s="310"/>
      <c r="B226" s="318"/>
      <c r="C226" s="312"/>
      <c r="D226" s="310"/>
      <c r="E226" s="313"/>
      <c r="F226" s="313"/>
    </row>
    <row r="227" spans="1:6" x14ac:dyDescent="0.25">
      <c r="A227" s="310"/>
      <c r="B227" s="318"/>
      <c r="C227" s="312"/>
      <c r="D227" s="310"/>
      <c r="E227" s="313"/>
      <c r="F227" s="313"/>
    </row>
    <row r="228" spans="1:6" x14ac:dyDescent="0.25">
      <c r="A228" s="310"/>
      <c r="B228" s="318"/>
      <c r="C228" s="312"/>
      <c r="D228" s="310"/>
      <c r="E228" s="313"/>
      <c r="F228" s="313"/>
    </row>
    <row r="229" spans="1:6" x14ac:dyDescent="0.25">
      <c r="A229" s="310"/>
      <c r="B229" s="318"/>
      <c r="C229" s="312"/>
      <c r="D229" s="310"/>
      <c r="E229" s="313"/>
      <c r="F229" s="313"/>
    </row>
    <row r="230" spans="1:6" x14ac:dyDescent="0.25">
      <c r="A230" s="310"/>
      <c r="B230" s="318"/>
      <c r="C230" s="312"/>
      <c r="D230" s="310"/>
      <c r="E230" s="313"/>
      <c r="F230" s="313"/>
    </row>
    <row r="231" spans="1:6" x14ac:dyDescent="0.25">
      <c r="A231" s="310"/>
      <c r="B231" s="318"/>
      <c r="C231" s="312"/>
      <c r="D231" s="310"/>
      <c r="E231" s="313"/>
      <c r="F231" s="313"/>
    </row>
    <row r="232" spans="1:6" x14ac:dyDescent="0.25">
      <c r="A232" s="310"/>
      <c r="B232" s="314"/>
      <c r="C232" s="312"/>
      <c r="D232" s="310"/>
      <c r="E232" s="313"/>
      <c r="F232" s="313"/>
    </row>
    <row r="233" spans="1:6" x14ac:dyDescent="0.25">
      <c r="A233" s="407" t="s">
        <v>452</v>
      </c>
      <c r="B233" s="408"/>
      <c r="C233" s="408"/>
      <c r="D233" s="412"/>
      <c r="E233" s="319"/>
      <c r="F233" s="409">
        <f>SUM(F184:F232)</f>
        <v>0</v>
      </c>
    </row>
    <row r="234" spans="1:6" x14ac:dyDescent="0.25">
      <c r="A234" s="410" t="s">
        <v>383</v>
      </c>
      <c r="B234" s="411"/>
      <c r="C234" s="411"/>
      <c r="D234" s="413"/>
      <c r="E234" s="321"/>
      <c r="F234" s="409"/>
    </row>
    <row r="235" spans="1:6" x14ac:dyDescent="0.25">
      <c r="A235" s="306"/>
      <c r="B235" s="307"/>
      <c r="C235" s="308"/>
      <c r="D235" s="306"/>
      <c r="E235" s="309"/>
      <c r="F235" s="309"/>
    </row>
    <row r="236" spans="1:6" x14ac:dyDescent="0.25">
      <c r="A236" s="310"/>
      <c r="B236" s="311" t="s">
        <v>453</v>
      </c>
      <c r="C236" s="312"/>
      <c r="D236" s="310"/>
      <c r="E236" s="313"/>
      <c r="F236" s="313"/>
    </row>
    <row r="237" spans="1:6" x14ac:dyDescent="0.25">
      <c r="A237" s="310"/>
      <c r="B237" s="311" t="s">
        <v>454</v>
      </c>
      <c r="C237" s="312"/>
      <c r="D237" s="310"/>
      <c r="E237" s="313"/>
      <c r="F237" s="313"/>
    </row>
    <row r="238" spans="1:6" x14ac:dyDescent="0.25">
      <c r="A238" s="310" t="s">
        <v>441</v>
      </c>
      <c r="B238" s="314"/>
      <c r="C238" s="312"/>
      <c r="D238" s="310"/>
      <c r="E238" s="313"/>
      <c r="F238" s="313"/>
    </row>
    <row r="239" spans="1:6" x14ac:dyDescent="0.25">
      <c r="A239" s="310" t="s">
        <v>384</v>
      </c>
      <c r="B239" s="311"/>
      <c r="C239" s="312"/>
      <c r="D239" s="310"/>
      <c r="E239" s="313"/>
      <c r="F239" s="313"/>
    </row>
    <row r="240" spans="1:6" x14ac:dyDescent="0.25">
      <c r="A240" s="310" t="s">
        <v>402</v>
      </c>
      <c r="B240" s="318"/>
      <c r="C240" s="312"/>
      <c r="D240" s="310"/>
      <c r="E240" s="313"/>
      <c r="F240" s="313"/>
    </row>
    <row r="241" spans="1:6" x14ac:dyDescent="0.25">
      <c r="A241" s="310" t="s">
        <v>442</v>
      </c>
      <c r="B241" s="318"/>
      <c r="C241" s="312"/>
      <c r="D241" s="310"/>
      <c r="E241" s="313"/>
      <c r="F241" s="313"/>
    </row>
    <row r="242" spans="1:6" x14ac:dyDescent="0.25">
      <c r="A242" s="310" t="s">
        <v>443</v>
      </c>
      <c r="B242" s="318"/>
      <c r="C242" s="312"/>
      <c r="D242" s="310"/>
      <c r="E242" s="313"/>
      <c r="F242" s="313"/>
    </row>
    <row r="243" spans="1:6" x14ac:dyDescent="0.25">
      <c r="A243" s="310" t="s">
        <v>444</v>
      </c>
      <c r="B243" s="318"/>
      <c r="C243" s="312"/>
      <c r="D243" s="310"/>
      <c r="E243" s="313"/>
      <c r="F243" s="313"/>
    </row>
    <row r="244" spans="1:6" x14ac:dyDescent="0.25">
      <c r="A244" s="310" t="s">
        <v>360</v>
      </c>
      <c r="B244" s="318"/>
      <c r="C244" s="312"/>
      <c r="D244" s="310"/>
      <c r="E244" s="313"/>
      <c r="F244" s="313"/>
    </row>
    <row r="245" spans="1:6" x14ac:dyDescent="0.25">
      <c r="A245" s="310" t="s">
        <v>445</v>
      </c>
      <c r="B245" s="344"/>
      <c r="C245" s="312"/>
      <c r="D245" s="310"/>
      <c r="E245" s="313"/>
      <c r="F245" s="313"/>
    </row>
    <row r="246" spans="1:6" x14ac:dyDescent="0.25">
      <c r="A246" s="310" t="s">
        <v>446</v>
      </c>
      <c r="B246" s="318"/>
      <c r="C246" s="312"/>
      <c r="D246" s="310"/>
      <c r="E246" s="313"/>
      <c r="F246" s="313"/>
    </row>
    <row r="247" spans="1:6" x14ac:dyDescent="0.25">
      <c r="A247" s="310" t="s">
        <v>447</v>
      </c>
      <c r="B247" s="318"/>
      <c r="C247" s="312"/>
      <c r="D247" s="310"/>
      <c r="E247" s="313"/>
      <c r="F247" s="313"/>
    </row>
    <row r="248" spans="1:6" x14ac:dyDescent="0.25">
      <c r="A248" s="310" t="s">
        <v>448</v>
      </c>
      <c r="B248" s="344"/>
      <c r="C248" s="312"/>
      <c r="D248" s="310"/>
      <c r="E248" s="313"/>
      <c r="F248" s="313"/>
    </row>
    <row r="249" spans="1:6" x14ac:dyDescent="0.25">
      <c r="A249" s="310" t="s">
        <v>449</v>
      </c>
      <c r="B249" s="318"/>
      <c r="C249" s="312"/>
      <c r="D249" s="310"/>
      <c r="E249" s="313"/>
      <c r="F249" s="313"/>
    </row>
    <row r="250" spans="1:6" x14ac:dyDescent="0.25">
      <c r="A250" s="310" t="s">
        <v>450</v>
      </c>
      <c r="B250" s="318"/>
      <c r="C250" s="312"/>
      <c r="D250" s="310"/>
      <c r="E250" s="313"/>
      <c r="F250" s="313"/>
    </row>
    <row r="251" spans="1:6" x14ac:dyDescent="0.25">
      <c r="A251" s="310" t="s">
        <v>451</v>
      </c>
      <c r="B251" s="318"/>
      <c r="C251" s="312"/>
      <c r="D251" s="310"/>
      <c r="E251" s="313"/>
      <c r="F251" s="313"/>
    </row>
    <row r="252" spans="1:6" x14ac:dyDescent="0.25">
      <c r="A252" s="310"/>
      <c r="B252" s="318"/>
      <c r="C252" s="312"/>
      <c r="D252" s="310"/>
      <c r="E252" s="313"/>
      <c r="F252" s="313"/>
    </row>
    <row r="253" spans="1:6" x14ac:dyDescent="0.25">
      <c r="A253" s="310"/>
      <c r="B253" s="318"/>
      <c r="C253" s="312"/>
      <c r="D253" s="310"/>
      <c r="E253" s="313"/>
      <c r="F253" s="313"/>
    </row>
    <row r="254" spans="1:6" x14ac:dyDescent="0.25">
      <c r="A254" s="310"/>
      <c r="B254" s="318"/>
      <c r="C254" s="312"/>
      <c r="D254" s="310"/>
      <c r="E254" s="313"/>
      <c r="F254" s="313"/>
    </row>
    <row r="255" spans="1:6" x14ac:dyDescent="0.25">
      <c r="A255" s="310"/>
      <c r="B255" s="318"/>
      <c r="C255" s="312"/>
      <c r="D255" s="310"/>
      <c r="E255" s="313"/>
      <c r="F255" s="313"/>
    </row>
    <row r="256" spans="1:6" x14ac:dyDescent="0.25">
      <c r="A256" s="310"/>
      <c r="B256" s="318"/>
      <c r="C256" s="312"/>
      <c r="D256" s="310"/>
      <c r="E256" s="313"/>
      <c r="F256" s="313"/>
    </row>
    <row r="257" spans="1:6" x14ac:dyDescent="0.25">
      <c r="A257" s="310"/>
      <c r="B257" s="318"/>
      <c r="C257" s="312"/>
      <c r="D257" s="310"/>
      <c r="E257" s="313"/>
      <c r="F257" s="313"/>
    </row>
    <row r="258" spans="1:6" x14ac:dyDescent="0.25">
      <c r="A258" s="310"/>
      <c r="B258" s="318"/>
      <c r="C258" s="312"/>
      <c r="D258" s="310"/>
      <c r="E258" s="313"/>
      <c r="F258" s="313"/>
    </row>
    <row r="259" spans="1:6" x14ac:dyDescent="0.25">
      <c r="A259" s="310"/>
      <c r="B259" s="318"/>
      <c r="C259" s="312"/>
      <c r="D259" s="310"/>
      <c r="E259" s="313"/>
      <c r="F259" s="313"/>
    </row>
    <row r="260" spans="1:6" x14ac:dyDescent="0.25">
      <c r="A260" s="310"/>
      <c r="B260" s="318"/>
      <c r="C260" s="312"/>
      <c r="D260" s="310"/>
      <c r="E260" s="313"/>
      <c r="F260" s="313"/>
    </row>
    <row r="261" spans="1:6" x14ac:dyDescent="0.25">
      <c r="A261" s="310"/>
      <c r="B261" s="318"/>
      <c r="C261" s="312"/>
      <c r="D261" s="310"/>
      <c r="E261" s="313"/>
      <c r="F261" s="313"/>
    </row>
    <row r="262" spans="1:6" x14ac:dyDescent="0.25">
      <c r="A262" s="310"/>
      <c r="B262" s="318"/>
      <c r="C262" s="312"/>
      <c r="D262" s="310"/>
      <c r="E262" s="313"/>
      <c r="F262" s="313"/>
    </row>
    <row r="263" spans="1:6" x14ac:dyDescent="0.25">
      <c r="A263" s="310"/>
      <c r="B263" s="318"/>
      <c r="C263" s="312"/>
      <c r="D263" s="310"/>
      <c r="E263" s="313"/>
      <c r="F263" s="313"/>
    </row>
    <row r="264" spans="1:6" x14ac:dyDescent="0.25">
      <c r="A264" s="310"/>
      <c r="B264" s="318"/>
      <c r="C264" s="312"/>
      <c r="D264" s="310"/>
      <c r="E264" s="313"/>
      <c r="F264" s="313"/>
    </row>
    <row r="265" spans="1:6" x14ac:dyDescent="0.25">
      <c r="A265" s="310"/>
      <c r="B265" s="318"/>
      <c r="C265" s="312"/>
      <c r="D265" s="310"/>
      <c r="E265" s="313"/>
      <c r="F265" s="313"/>
    </row>
    <row r="266" spans="1:6" x14ac:dyDescent="0.25">
      <c r="A266" s="310"/>
      <c r="B266" s="318"/>
      <c r="C266" s="312"/>
      <c r="D266" s="310"/>
      <c r="E266" s="313"/>
      <c r="F266" s="313"/>
    </row>
    <row r="267" spans="1:6" x14ac:dyDescent="0.25">
      <c r="A267" s="310"/>
      <c r="B267" s="318"/>
      <c r="C267" s="312"/>
      <c r="D267" s="310"/>
      <c r="E267" s="313"/>
      <c r="F267" s="313"/>
    </row>
    <row r="268" spans="1:6" x14ac:dyDescent="0.25">
      <c r="A268" s="310"/>
      <c r="B268" s="318"/>
      <c r="C268" s="312"/>
      <c r="D268" s="310"/>
      <c r="E268" s="313"/>
      <c r="F268" s="313"/>
    </row>
    <row r="269" spans="1:6" x14ac:dyDescent="0.25">
      <c r="A269" s="310"/>
      <c r="B269" s="318"/>
      <c r="C269" s="312"/>
      <c r="D269" s="310"/>
      <c r="E269" s="313"/>
      <c r="F269" s="313"/>
    </row>
    <row r="270" spans="1:6" x14ac:dyDescent="0.25">
      <c r="A270" s="310"/>
      <c r="B270" s="318"/>
      <c r="C270" s="312"/>
      <c r="D270" s="310"/>
      <c r="E270" s="313"/>
      <c r="F270" s="313"/>
    </row>
    <row r="271" spans="1:6" x14ac:dyDescent="0.25">
      <c r="A271" s="310"/>
      <c r="B271" s="318"/>
      <c r="C271" s="312"/>
      <c r="D271" s="310"/>
      <c r="E271" s="313"/>
      <c r="F271" s="313"/>
    </row>
    <row r="272" spans="1:6" x14ac:dyDescent="0.25">
      <c r="A272" s="310"/>
      <c r="B272" s="318"/>
      <c r="C272" s="312"/>
      <c r="D272" s="310"/>
      <c r="E272" s="313"/>
      <c r="F272" s="313"/>
    </row>
    <row r="273" spans="1:6" x14ac:dyDescent="0.25">
      <c r="A273" s="310"/>
      <c r="B273" s="318"/>
      <c r="C273" s="312"/>
      <c r="D273" s="310"/>
      <c r="E273" s="313"/>
      <c r="F273" s="313"/>
    </row>
    <row r="274" spans="1:6" x14ac:dyDescent="0.25">
      <c r="A274" s="310"/>
      <c r="B274" s="318"/>
      <c r="C274" s="312"/>
      <c r="D274" s="310"/>
      <c r="E274" s="313"/>
      <c r="F274" s="313"/>
    </row>
    <row r="275" spans="1:6" x14ac:dyDescent="0.25">
      <c r="A275" s="310"/>
      <c r="B275" s="318"/>
      <c r="C275" s="312"/>
      <c r="D275" s="310"/>
      <c r="E275" s="313"/>
      <c r="F275" s="313"/>
    </row>
    <row r="276" spans="1:6" x14ac:dyDescent="0.25">
      <c r="A276" s="310"/>
      <c r="B276" s="318"/>
      <c r="C276" s="312"/>
      <c r="D276" s="310"/>
      <c r="E276" s="313"/>
      <c r="F276" s="313"/>
    </row>
    <row r="277" spans="1:6" x14ac:dyDescent="0.25">
      <c r="A277" s="310"/>
      <c r="B277" s="318"/>
      <c r="C277" s="312"/>
      <c r="D277" s="310"/>
      <c r="E277" s="313"/>
      <c r="F277" s="313"/>
    </row>
    <row r="278" spans="1:6" x14ac:dyDescent="0.25">
      <c r="A278" s="310"/>
      <c r="B278" s="318"/>
      <c r="C278" s="312"/>
      <c r="D278" s="310"/>
      <c r="E278" s="313"/>
      <c r="F278" s="313"/>
    </row>
    <row r="279" spans="1:6" x14ac:dyDescent="0.25">
      <c r="A279" s="310"/>
      <c r="B279" s="318"/>
      <c r="C279" s="312"/>
      <c r="D279" s="310"/>
      <c r="E279" s="313"/>
      <c r="F279" s="313"/>
    </row>
    <row r="280" spans="1:6" x14ac:dyDescent="0.25">
      <c r="A280" s="310"/>
      <c r="B280" s="318"/>
      <c r="C280" s="312"/>
      <c r="D280" s="310"/>
      <c r="E280" s="313"/>
      <c r="F280" s="313"/>
    </row>
    <row r="281" spans="1:6" x14ac:dyDescent="0.25">
      <c r="A281" s="310"/>
      <c r="B281" s="318"/>
      <c r="C281" s="312"/>
      <c r="D281" s="310"/>
      <c r="E281" s="313"/>
      <c r="F281" s="313"/>
    </row>
    <row r="282" spans="1:6" x14ac:dyDescent="0.25">
      <c r="A282" s="310"/>
      <c r="B282" s="318"/>
      <c r="C282" s="312"/>
      <c r="D282" s="310"/>
      <c r="E282" s="313"/>
      <c r="F282" s="313"/>
    </row>
    <row r="283" spans="1:6" x14ac:dyDescent="0.25">
      <c r="A283" s="310"/>
      <c r="B283" s="318"/>
      <c r="C283" s="312"/>
      <c r="D283" s="310"/>
      <c r="E283" s="313"/>
      <c r="F283" s="313"/>
    </row>
    <row r="284" spans="1:6" x14ac:dyDescent="0.25">
      <c r="A284" s="310"/>
      <c r="B284" s="318"/>
      <c r="C284" s="312"/>
      <c r="D284" s="310"/>
      <c r="E284" s="313"/>
      <c r="F284" s="313"/>
    </row>
    <row r="285" spans="1:6" x14ac:dyDescent="0.25">
      <c r="A285" s="310"/>
      <c r="B285" s="318"/>
      <c r="C285" s="312"/>
      <c r="D285" s="310"/>
      <c r="E285" s="313"/>
      <c r="F285" s="313"/>
    </row>
    <row r="286" spans="1:6" x14ac:dyDescent="0.25">
      <c r="A286" s="310"/>
      <c r="B286" s="318"/>
      <c r="C286" s="312"/>
      <c r="D286" s="310"/>
      <c r="E286" s="313"/>
      <c r="F286" s="313"/>
    </row>
    <row r="287" spans="1:6" x14ac:dyDescent="0.25">
      <c r="A287" s="310"/>
      <c r="B287" s="318"/>
      <c r="C287" s="312"/>
      <c r="D287" s="310"/>
      <c r="E287" s="313"/>
      <c r="F287" s="313"/>
    </row>
    <row r="288" spans="1:6" x14ac:dyDescent="0.25">
      <c r="A288" s="310"/>
      <c r="B288" s="318"/>
      <c r="C288" s="312"/>
      <c r="D288" s="310"/>
      <c r="E288" s="313"/>
      <c r="F288" s="313"/>
    </row>
    <row r="289" spans="1:6" x14ac:dyDescent="0.25">
      <c r="A289" s="310"/>
      <c r="B289" s="318"/>
      <c r="C289" s="312"/>
      <c r="D289" s="310"/>
      <c r="E289" s="313"/>
      <c r="F289" s="313"/>
    </row>
    <row r="290" spans="1:6" x14ac:dyDescent="0.25">
      <c r="A290" s="310"/>
      <c r="B290" s="318"/>
      <c r="C290" s="312"/>
      <c r="D290" s="310"/>
      <c r="E290" s="313"/>
      <c r="F290" s="313"/>
    </row>
    <row r="291" spans="1:6" x14ac:dyDescent="0.25">
      <c r="A291" s="310"/>
      <c r="B291" s="318"/>
      <c r="C291" s="312"/>
      <c r="D291" s="310"/>
      <c r="E291" s="313"/>
      <c r="F291" s="313"/>
    </row>
    <row r="292" spans="1:6" x14ac:dyDescent="0.25">
      <c r="A292" s="310"/>
      <c r="B292" s="318"/>
      <c r="C292" s="312"/>
      <c r="D292" s="310"/>
      <c r="E292" s="313"/>
      <c r="F292" s="313"/>
    </row>
    <row r="293" spans="1:6" x14ac:dyDescent="0.25">
      <c r="A293" s="310"/>
      <c r="B293" s="318"/>
      <c r="C293" s="312"/>
      <c r="D293" s="310"/>
      <c r="E293" s="313"/>
      <c r="F293" s="313"/>
    </row>
    <row r="294" spans="1:6" x14ac:dyDescent="0.25">
      <c r="A294" s="310"/>
      <c r="B294" s="318"/>
      <c r="C294" s="312"/>
      <c r="D294" s="310"/>
      <c r="E294" s="313"/>
      <c r="F294" s="313"/>
    </row>
    <row r="295" spans="1:6" x14ac:dyDescent="0.25">
      <c r="A295" s="310"/>
      <c r="B295" s="318"/>
      <c r="C295" s="312"/>
      <c r="D295" s="310"/>
      <c r="E295" s="313"/>
      <c r="F295" s="313"/>
    </row>
    <row r="296" spans="1:6" x14ac:dyDescent="0.25">
      <c r="A296" s="310"/>
      <c r="B296" s="318"/>
      <c r="C296" s="312"/>
      <c r="D296" s="310"/>
      <c r="E296" s="313"/>
      <c r="F296" s="313"/>
    </row>
    <row r="297" spans="1:6" x14ac:dyDescent="0.25">
      <c r="A297" s="310"/>
      <c r="B297" s="314"/>
      <c r="C297" s="312"/>
      <c r="D297" s="310"/>
      <c r="E297" s="313"/>
      <c r="F297" s="313"/>
    </row>
    <row r="298" spans="1:6" x14ac:dyDescent="0.25">
      <c r="A298" s="407" t="s">
        <v>455</v>
      </c>
      <c r="B298" s="408"/>
      <c r="C298" s="408"/>
      <c r="D298" s="412"/>
      <c r="E298" s="319"/>
      <c r="F298" s="409">
        <f>SUM(F246:F297)</f>
        <v>0</v>
      </c>
    </row>
    <row r="299" spans="1:6" x14ac:dyDescent="0.25">
      <c r="A299" s="410" t="s">
        <v>383</v>
      </c>
      <c r="B299" s="411"/>
      <c r="C299" s="411"/>
      <c r="D299" s="413"/>
      <c r="E299" s="321"/>
      <c r="F299" s="409"/>
    </row>
  </sheetData>
  <mergeCells count="16">
    <mergeCell ref="F2:G3"/>
    <mergeCell ref="A61:D61"/>
    <mergeCell ref="F61:F62"/>
    <mergeCell ref="A62:D62"/>
    <mergeCell ref="A103:D103"/>
    <mergeCell ref="F103:F104"/>
    <mergeCell ref="A104:D104"/>
    <mergeCell ref="A298:D298"/>
    <mergeCell ref="F298:F299"/>
    <mergeCell ref="A299:D299"/>
    <mergeCell ref="A171:D171"/>
    <mergeCell ref="F171:F172"/>
    <mergeCell ref="A172:D172"/>
    <mergeCell ref="A233:D233"/>
    <mergeCell ref="F233:F234"/>
    <mergeCell ref="A234:D2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11</vt:i4>
      </vt:variant>
    </vt:vector>
  </HeadingPairs>
  <TitlesOfParts>
    <vt:vector size="20" baseType="lpstr">
      <vt:lpstr>SUM</vt:lpstr>
      <vt:lpstr>Gen</vt:lpstr>
      <vt:lpstr>Network</vt:lpstr>
      <vt:lpstr>RO Building</vt:lpstr>
      <vt:lpstr>Admin Building</vt:lpstr>
      <vt:lpstr>Supply &amp; Fix</vt:lpstr>
      <vt:lpstr>RTP Tank  </vt:lpstr>
      <vt:lpstr>Pum House </vt:lpstr>
      <vt:lpstr>Rain W</vt:lpstr>
      <vt:lpstr>'Admin Building'!Print_Area</vt:lpstr>
      <vt:lpstr>Network!Print_Area</vt:lpstr>
      <vt:lpstr>'RO Building'!Print_Area</vt:lpstr>
      <vt:lpstr>'RTP Tank  '!Print_Area</vt:lpstr>
      <vt:lpstr>SUM!Print_Area</vt:lpstr>
      <vt:lpstr>'Supply &amp; Fix'!Print_Area</vt:lpstr>
      <vt:lpstr>'Admin Building'!Print_Titles</vt:lpstr>
      <vt:lpstr>Network!Print_Titles</vt:lpstr>
      <vt:lpstr>'RO Building'!Print_Titles</vt:lpstr>
      <vt:lpstr>'RTP Tank  '!Print_Titles</vt:lpstr>
      <vt:lpstr>'Supply &amp; Fix'!Print_Titles</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Jayantha</dc:creator>
  <cp:lastModifiedBy>Asma Moosa</cp:lastModifiedBy>
  <cp:lastPrinted>2016-05-31T08:54:08Z</cp:lastPrinted>
  <dcterms:created xsi:type="dcterms:W3CDTF">2014-10-27T05:48:24Z</dcterms:created>
  <dcterms:modified xsi:type="dcterms:W3CDTF">2016-10-03T07:13:10Z</dcterms:modified>
</cp:coreProperties>
</file>