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Fuvahmulah Center for Holy Qur’an\3. BOQ\"/>
    </mc:Choice>
  </mc:AlternateContent>
  <bookViews>
    <workbookView xWindow="0" yWindow="0" windowWidth="14355" windowHeight="10125" firstSheet="11" activeTab="11"/>
  </bookViews>
  <sheets>
    <sheet name="Cover" sheetId="1" r:id="rId1"/>
    <sheet name="Summary" sheetId="2" r:id="rId2"/>
    <sheet name="NOTE" sheetId="16" r:id="rId3"/>
    <sheet name="Preliminaries" sheetId="3" r:id="rId4"/>
    <sheet name="Earth works" sheetId="4" r:id="rId5"/>
    <sheet name="Concrete" sheetId="5" r:id="rId6"/>
    <sheet name="Masonry works" sheetId="6" r:id="rId7"/>
    <sheet name="Door &amp; window" sheetId="7" r:id="rId8"/>
    <sheet name="Finishes" sheetId="8" r:id="rId9"/>
    <sheet name="Metal &amp; Building Facade works" sheetId="9" r:id="rId10"/>
    <sheet name="Electrical" sheetId="10" r:id="rId11"/>
    <sheet name="Hydraulic &amp; Drainage" sheetId="11" r:id="rId12"/>
    <sheet name="Roofing works" sheetId="14" r:id="rId13"/>
    <sheet name="Boundary wall " sheetId="19" r:id="rId14"/>
    <sheet name="Addition &amp; Omission" sheetId="18" r:id="rId15"/>
  </sheets>
  <externalReferences>
    <externalReference r:id="rId16"/>
    <externalReference r:id="rId17"/>
  </externalReferences>
  <definedNames>
    <definedName name="_xlnm.Print_Area" localSheetId="6">'Masonry works'!$A$1:$F$65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7" l="1"/>
  <c r="D23" i="7"/>
  <c r="D67" i="8" l="1"/>
  <c r="F67" i="8" s="1"/>
  <c r="F75" i="8"/>
  <c r="B19" i="2"/>
  <c r="B27" i="2"/>
  <c r="D27" i="2"/>
  <c r="D31" i="14"/>
  <c r="D23" i="14"/>
  <c r="D21" i="14"/>
  <c r="D28" i="14"/>
  <c r="D27" i="14"/>
  <c r="D22" i="14"/>
  <c r="D14" i="14"/>
  <c r="D15" i="14"/>
  <c r="D21" i="9"/>
  <c r="F21" i="9"/>
  <c r="F16" i="14"/>
  <c r="F31" i="14"/>
  <c r="F15" i="14"/>
  <c r="D23" i="19"/>
  <c r="D24" i="19" s="1"/>
  <c r="F24" i="19" s="1"/>
  <c r="F22" i="19"/>
  <c r="D19" i="19"/>
  <c r="F19" i="19" s="1"/>
  <c r="F18" i="19"/>
  <c r="F14" i="19"/>
  <c r="F13" i="19"/>
  <c r="F12" i="19"/>
  <c r="A3" i="19"/>
  <c r="F108" i="10"/>
  <c r="F109" i="10"/>
  <c r="F110" i="10"/>
  <c r="D49" i="11"/>
  <c r="F98" i="10"/>
  <c r="F99" i="10"/>
  <c r="F100" i="10"/>
  <c r="F101" i="10"/>
  <c r="F102" i="10"/>
  <c r="F103" i="10"/>
  <c r="F104" i="10"/>
  <c r="F89" i="10"/>
  <c r="F90" i="10"/>
  <c r="F91" i="10"/>
  <c r="F92" i="10"/>
  <c r="F93" i="10"/>
  <c r="F67" i="10"/>
  <c r="F68" i="10"/>
  <c r="F69" i="10"/>
  <c r="F70" i="10"/>
  <c r="F71" i="10"/>
  <c r="F72" i="10"/>
  <c r="F73" i="10"/>
  <c r="F74" i="10"/>
  <c r="F75" i="10"/>
  <c r="F76" i="10"/>
  <c r="F77" i="10"/>
  <c r="F78" i="10"/>
  <c r="F79" i="10"/>
  <c r="F80" i="10"/>
  <c r="F81" i="10"/>
  <c r="F82" i="10"/>
  <c r="F83" i="10"/>
  <c r="F84" i="10"/>
  <c r="F85" i="10"/>
  <c r="F107" i="10"/>
  <c r="D74" i="8"/>
  <c r="D71" i="8"/>
  <c r="D70" i="8"/>
  <c r="D66" i="8"/>
  <c r="D65" i="8"/>
  <c r="F28" i="19" l="1"/>
  <c r="F56" i="8"/>
  <c r="F51" i="8"/>
  <c r="F50" i="8"/>
  <c r="F41" i="8"/>
  <c r="F40" i="8"/>
  <c r="F48" i="7"/>
  <c r="F49" i="7"/>
  <c r="F41" i="7"/>
  <c r="F42" i="7"/>
  <c r="F43" i="7"/>
  <c r="F44" i="7"/>
  <c r="F45" i="7"/>
  <c r="F46" i="7"/>
  <c r="F47" i="7"/>
  <c r="D50" i="6"/>
  <c r="D47" i="6"/>
  <c r="D46" i="6"/>
  <c r="D43" i="6"/>
  <c r="D42" i="6"/>
  <c r="F37" i="6"/>
  <c r="B117" i="5"/>
  <c r="B103" i="5"/>
  <c r="D64" i="5"/>
  <c r="D60" i="5"/>
  <c r="D59" i="5"/>
  <c r="D55" i="5"/>
  <c r="D50" i="5"/>
  <c r="D38" i="5"/>
  <c r="B94" i="5"/>
  <c r="D42" i="5"/>
  <c r="D37" i="5"/>
  <c r="D32" i="5"/>
  <c r="D33" i="5"/>
  <c r="D28" i="5"/>
  <c r="B29" i="2" l="1"/>
  <c r="B25" i="2"/>
  <c r="F36" i="18"/>
  <c r="A3" i="18" l="1"/>
  <c r="F32" i="8" l="1"/>
  <c r="F43" i="11" l="1"/>
  <c r="F125" i="5" l="1"/>
  <c r="F124" i="5"/>
  <c r="A3" i="16"/>
  <c r="F63" i="10"/>
  <c r="F21" i="14" l="1"/>
  <c r="F14" i="14"/>
  <c r="F13" i="14"/>
  <c r="F27" i="14"/>
  <c r="F20" i="14"/>
  <c r="F12" i="14"/>
  <c r="A3" i="14"/>
  <c r="F36" i="11"/>
  <c r="F34" i="14" l="1"/>
  <c r="D25" i="2" s="1"/>
  <c r="F47" i="8"/>
  <c r="F74" i="8"/>
  <c r="F71" i="8"/>
  <c r="F70" i="8"/>
  <c r="F35" i="7" l="1"/>
  <c r="F40" i="7"/>
  <c r="F39" i="7"/>
  <c r="F34" i="7"/>
  <c r="F36" i="7"/>
  <c r="F37" i="7"/>
  <c r="F38" i="7"/>
  <c r="F33" i="7"/>
  <c r="F32" i="7"/>
  <c r="F31" i="7"/>
  <c r="F30" i="7"/>
  <c r="F29" i="7"/>
  <c r="F28" i="7"/>
  <c r="F51" i="6"/>
  <c r="F50" i="6"/>
  <c r="F47" i="6"/>
  <c r="F46" i="6"/>
  <c r="F36" i="6"/>
  <c r="F33" i="6"/>
  <c r="F32" i="6"/>
  <c r="F29" i="6" l="1"/>
  <c r="F119" i="5" l="1"/>
  <c r="F105" i="5"/>
  <c r="F106" i="5"/>
  <c r="F120" i="5"/>
  <c r="F118" i="5"/>
  <c r="F115" i="5"/>
  <c r="F114" i="5"/>
  <c r="B98" i="5"/>
  <c r="F110" i="5"/>
  <c r="F109" i="5"/>
  <c r="F104" i="5"/>
  <c r="F101" i="5"/>
  <c r="F100" i="5"/>
  <c r="F92" i="5"/>
  <c r="B80" i="5"/>
  <c r="F82" i="5"/>
  <c r="F81" i="5"/>
  <c r="B89" i="5"/>
  <c r="B85" i="5"/>
  <c r="B62" i="5"/>
  <c r="B112" i="5" s="1"/>
  <c r="B57" i="5"/>
  <c r="B52" i="5"/>
  <c r="B84" i="5" s="1"/>
  <c r="B46" i="5"/>
  <c r="B68" i="5" s="1"/>
  <c r="F96" i="5"/>
  <c r="F95" i="5"/>
  <c r="F91" i="5"/>
  <c r="F90" i="5"/>
  <c r="F86" i="5"/>
  <c r="B76" i="5"/>
  <c r="B72" i="5"/>
  <c r="F70" i="5"/>
  <c r="B69" i="5"/>
  <c r="F64" i="5"/>
  <c r="F59" i="5"/>
  <c r="F63" i="5"/>
  <c r="F60" i="5"/>
  <c r="F58" i="5"/>
  <c r="F55" i="5"/>
  <c r="F49" i="5"/>
  <c r="F42" i="5"/>
  <c r="F28" i="5"/>
  <c r="F32" i="5"/>
  <c r="F41" i="5"/>
  <c r="F38" i="5"/>
  <c r="F37" i="5"/>
  <c r="F36" i="5"/>
  <c r="F32" i="4"/>
  <c r="A1" i="2"/>
  <c r="F52" i="11"/>
  <c r="F49" i="11"/>
  <c r="F46" i="11"/>
  <c r="F42" i="11"/>
  <c r="F41" i="11"/>
  <c r="F40" i="11"/>
  <c r="F35" i="11"/>
  <c r="F34" i="11"/>
  <c r="F33" i="11"/>
  <c r="F32" i="11"/>
  <c r="F31" i="11"/>
  <c r="F30" i="11"/>
  <c r="F29" i="11"/>
  <c r="F28" i="11"/>
  <c r="F27" i="11"/>
  <c r="F23" i="11"/>
  <c r="F22" i="11"/>
  <c r="A3" i="11"/>
  <c r="F114" i="10"/>
  <c r="F97" i="10"/>
  <c r="F88" i="10"/>
  <c r="F66" i="10"/>
  <c r="F62" i="10"/>
  <c r="F56" i="10"/>
  <c r="A3" i="10"/>
  <c r="F18" i="9"/>
  <c r="A3" i="9"/>
  <c r="F66" i="8"/>
  <c r="F65" i="8"/>
  <c r="F60" i="8"/>
  <c r="F54" i="8"/>
  <c r="F46" i="8"/>
  <c r="F37" i="8"/>
  <c r="F36" i="8"/>
  <c r="F31" i="8"/>
  <c r="A3" i="8"/>
  <c r="F27" i="7"/>
  <c r="F26" i="7"/>
  <c r="F25" i="7"/>
  <c r="F24" i="7"/>
  <c r="F23" i="7"/>
  <c r="F22" i="7"/>
  <c r="A3" i="7"/>
  <c r="F62" i="6"/>
  <c r="F60" i="6"/>
  <c r="F58" i="6"/>
  <c r="F56" i="6"/>
  <c r="F43" i="6"/>
  <c r="F42" i="6"/>
  <c r="F28" i="6"/>
  <c r="F25" i="6"/>
  <c r="A3" i="6"/>
  <c r="F87" i="5"/>
  <c r="F78" i="5"/>
  <c r="F77" i="5"/>
  <c r="F74" i="5"/>
  <c r="F73" i="5"/>
  <c r="F54" i="5"/>
  <c r="F53" i="5"/>
  <c r="F50" i="5"/>
  <c r="F48" i="5"/>
  <c r="F47" i="5"/>
  <c r="F33" i="5"/>
  <c r="F31" i="5"/>
  <c r="F27" i="5"/>
  <c r="F26" i="5"/>
  <c r="F25" i="5"/>
  <c r="F21" i="5"/>
  <c r="A3" i="5"/>
  <c r="F29" i="4"/>
  <c r="F26" i="4"/>
  <c r="F22" i="4"/>
  <c r="A3" i="4"/>
  <c r="F22" i="3"/>
  <c r="F19" i="3"/>
  <c r="F16" i="3"/>
  <c r="F13" i="3"/>
  <c r="F10" i="3"/>
  <c r="A3" i="3"/>
  <c r="B23" i="2"/>
  <c r="B21" i="2"/>
  <c r="B13" i="2"/>
  <c r="B7" i="2"/>
  <c r="F116" i="10" l="1"/>
  <c r="D21" i="2" s="1"/>
  <c r="F51" i="7"/>
  <c r="D15" i="2" s="1"/>
  <c r="F65" i="6"/>
  <c r="D13" i="2" s="1"/>
  <c r="F127" i="5"/>
  <c r="D11" i="2" s="1"/>
  <c r="F34" i="4"/>
  <c r="D9" i="2" s="1"/>
  <c r="F78" i="8"/>
  <c r="D17" i="2" s="1"/>
  <c r="F54" i="11"/>
  <c r="D23" i="2" s="1"/>
  <c r="A1" i="7"/>
  <c r="A1" i="16"/>
  <c r="F24" i="9"/>
  <c r="D19" i="2" s="1"/>
  <c r="A1" i="8"/>
  <c r="A1" i="9"/>
  <c r="A1" i="10"/>
  <c r="A1" i="3"/>
  <c r="F24" i="3"/>
  <c r="D7" i="2" s="1"/>
  <c r="A1" i="4"/>
  <c r="A1" i="11" s="1"/>
  <c r="A1" i="5"/>
  <c r="A1" i="6"/>
  <c r="A1" i="18" l="1"/>
  <c r="A1" i="19"/>
  <c r="D31" i="2"/>
  <c r="D32" i="2" s="1"/>
  <c r="D33" i="2" s="1"/>
  <c r="A1" i="14"/>
</calcChain>
</file>

<file path=xl/sharedStrings.xml><?xml version="1.0" encoding="utf-8"?>
<sst xmlns="http://schemas.openxmlformats.org/spreadsheetml/2006/main" count="1038" uniqueCount="578">
  <si>
    <t>BILL OF QUANTITIES</t>
  </si>
  <si>
    <t>SUMMARY</t>
  </si>
  <si>
    <t>ITEM CODE</t>
  </si>
  <si>
    <t>DESCRIPTION</t>
  </si>
  <si>
    <t>AMOUNT (MVR)</t>
  </si>
  <si>
    <t xml:space="preserve"> MVR.</t>
  </si>
  <si>
    <t>CONCRETE WORKS</t>
  </si>
  <si>
    <t>DOORS AND WINDOWS</t>
  </si>
  <si>
    <t>FINISHES</t>
  </si>
  <si>
    <t xml:space="preserve">  GRAND  TOTAL</t>
  </si>
  <si>
    <t>GST 6%</t>
  </si>
  <si>
    <t xml:space="preserve">  GRAND  TOTAL WITH GST</t>
  </si>
  <si>
    <t xml:space="preserve">  </t>
  </si>
  <si>
    <t xml:space="preserve"> GENERAL REQUIREMENTS</t>
  </si>
  <si>
    <t xml:space="preserve">Item </t>
  </si>
  <si>
    <t xml:space="preserve">                   Description</t>
  </si>
  <si>
    <t>Unit</t>
  </si>
  <si>
    <t>Qty.</t>
  </si>
  <si>
    <t xml:space="preserve">Rate </t>
  </si>
  <si>
    <t xml:space="preserve">Amount </t>
  </si>
  <si>
    <t>General Notes :</t>
  </si>
  <si>
    <t>The General Contractor is to provide any sum he considers necesssary in complying</t>
  </si>
  <si>
    <t xml:space="preserve">with the following requirements and terms.  The monetary value of any item which is </t>
  </si>
  <si>
    <t>left unpriced  shall  be deemed to have been included in the rates of each item of work</t>
  </si>
  <si>
    <t>in the Bill of Quantities.</t>
  </si>
  <si>
    <t xml:space="preserve">The Contractor shall be deemed to have satisfied himself as to the correctness and sufficiency </t>
  </si>
  <si>
    <t xml:space="preserve">of his tender for the works and of the rates and prices stated in the priced Bill of Quantities, </t>
  </si>
  <si>
    <t xml:space="preserve">which rates and prices shall be inclusive of all ancillary and other works and expenditure </t>
  </si>
  <si>
    <t xml:space="preserve">whether separately or specifically mentioned or described in the Contract Documents or not, </t>
  </si>
  <si>
    <t xml:space="preserve">which are either indispensably necessary to carry out and bring completion the works </t>
  </si>
  <si>
    <t xml:space="preserve">described in the Contract Documents or which may continently become necessary to overcome </t>
  </si>
  <si>
    <t>difficulties’ before completion.</t>
  </si>
  <si>
    <t xml:space="preserve">Where any clause or item in these Bills of Quantities is not priced, it shall be deemed that the </t>
  </si>
  <si>
    <t xml:space="preserve">cost of such clause or item has been allowed elsewhere within these Bills of Quantities. No </t>
  </si>
  <si>
    <t>subsequent claim against such item or clause will be considered.</t>
  </si>
  <si>
    <t>The Bill of Quantities  are prepared and grouped  in sections.  Within each section the</t>
  </si>
  <si>
    <t>items  are  set  out in trade order.</t>
  </si>
  <si>
    <t>The General Contractor is requested to check the number of  pages of the Bill of</t>
  </si>
  <si>
    <t xml:space="preserve">Quantities  and if any page is missing or duplicating or if any figure is indistinctive, </t>
  </si>
  <si>
    <t>he shall  notify the Project Manager who  will  rectify  the matter.  No claims for loss</t>
  </si>
  <si>
    <t>consequent  upon the General Contractor's failure to observe this Clause will be</t>
  </si>
  <si>
    <t>considered.</t>
  </si>
  <si>
    <t>“Approved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</si>
  <si>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Wherever  the term  "Ditto"  appears in the Bill of Quantities, the item concerned will be</t>
  </si>
  <si>
    <t>interpreted  in the  context of the preceding items.  The term may refer to a single word</t>
  </si>
  <si>
    <t>or phrase.</t>
  </si>
  <si>
    <t>Wherever the term  "Allow"  occur in the Generally and Preliminaries, the General</t>
  </si>
  <si>
    <t>Contractor shall provide cost/price on such items.  The cost / price indicated on such</t>
  </si>
  <si>
    <t>items will be at the General Contractor's risk and no adjustment in relation thereto will</t>
  </si>
  <si>
    <t>be made at the Final Account, except  where such adjustment  is expressly provided</t>
  </si>
  <si>
    <t>for in the Conditions of Contract.  In the absence of any price against such items, the</t>
  </si>
  <si>
    <t>cost of such items will be deemed to be included on the other rates contained in the</t>
  </si>
  <si>
    <t xml:space="preserve">Bill of Quantities.  </t>
  </si>
  <si>
    <t>Wherever the term  "Provisional Sum"  occur in the  Main Works, the  General</t>
  </si>
  <si>
    <t>Contractor  shall  provide cost on  such items.   The cost  indicated on such items</t>
  </si>
  <si>
    <t>will be subject  to  remeasurement based on the actual quantity  installed.  Provisional</t>
  </si>
  <si>
    <t>Sums may be  used  in whole or in part as  directed in writing by the Project</t>
  </si>
  <si>
    <t>Manager.   The balance  shall be deductible from the Contract Price.</t>
  </si>
  <si>
    <t>All items in the Bill of Quantities shall  be priced in detail not grouped together as total</t>
  </si>
  <si>
    <t>prices for any trades or sections.</t>
  </si>
  <si>
    <t>The items of work and corresponding quantities indicated in the Bill of Quantities should</t>
  </si>
  <si>
    <t>remain unchanged.</t>
  </si>
  <si>
    <t>The General Contractor shall be deemed to have taken into account all possible</t>
  </si>
  <si>
    <t>inclement weather when preparing his Bid and shall not be entitled to extra payment by</t>
  </si>
  <si>
    <t>reason of the occurrence or effect of excessive wind, typhoon or other meteorogical</t>
  </si>
  <si>
    <t>phenomena.</t>
  </si>
  <si>
    <t>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Architect of such discrepancies before proceeding with the Works.</t>
  </si>
  <si>
    <t>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</si>
  <si>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</si>
  <si>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PRELIMINARIES &amp; GENERAL ITEMS</t>
  </si>
  <si>
    <t>SITE MANAGEMENT, MOBILIZATION &amp; DEMOBILIZATION</t>
  </si>
  <si>
    <t>Allow for all on and off site management cost such as employ skilled individuals for site operations,provide and maintain site office accommodation facilities to staff and labours and all other relevant cost which associated with project management should consider under this item. Establishment of  Transportation and establishing of all personnel ,plants &amp; machineries, tools, equipments, materials  and all other necessary items for the execution of the 'work.</t>
  </si>
  <si>
    <t>item</t>
  </si>
  <si>
    <t>GENERAL CLEAN-UP</t>
  </si>
  <si>
    <t xml:space="preserve">Daily removal of debris and unnecessary materials from the project site to the dump site 'area as designated by the Engineer.  The General Contractor shall allow all costs for proper housekeeping of the project site at all times. Making good of the compacted areas during final completion. </t>
  </si>
  <si>
    <t>Item</t>
  </si>
  <si>
    <t>TEMPORARY FENCING, BARRIERS AND GATES</t>
  </si>
  <si>
    <t>Maintenance of temporary fencing, barriers and gates</t>
  </si>
  <si>
    <t>DRAWINGS</t>
  </si>
  <si>
    <t>The contractor shall provide all "As-built" drawings and operation and maintenance manuals.
- 1 set hard copy original and soft copy for arhcitectural &amp; civil works (with complete product specs, origin, supplier name and details)
- 1 set hard copy original and soft copy for services</t>
  </si>
  <si>
    <t>OTHER RELATED CHARGES</t>
  </si>
  <si>
    <t>Notwithstanding the above Method Related charges, the tenderer is to insert fully described items to cover any other Method Related charges he may deem necessary.  The tenderer shall distinguish between those charges which are “Fixed” and those that are “Time related”</t>
  </si>
  <si>
    <t>Total carried to main summary</t>
  </si>
  <si>
    <t>Qty</t>
  </si>
  <si>
    <t xml:space="preserve">(a) Cost to include supply of material , labour , tools, &amp; equipment, scaffolding, consumables (nails,screws,bolts,nuts,washer,etc.), cutting &amp; forming, technical supervision and all other incidentals necessary to complete the work all in accordance with plans &amp; specification. </t>
  </si>
  <si>
    <t xml:space="preserve">(b)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
</t>
  </si>
  <si>
    <t xml:space="preserve">(c) Rates for setting aside for re-use shall include cleaning, stacking, protecting and dispatching from, and the subsequent returning to site as required. </t>
  </si>
  <si>
    <t xml:space="preserve">(d)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
</t>
  </si>
  <si>
    <t xml:space="preserve">(e) All the works in this section shall be carried out as directed by the Engineer to his approval. </t>
  </si>
  <si>
    <t>(f) Clearing site is measured area on plan</t>
  </si>
  <si>
    <t>(g) Unless otherwise described in the Bills of Quantities, excavation shall be deemed to commence at existing ground level.</t>
  </si>
  <si>
    <t>(h) Rates for excavation  shall include for: leveling, grading, trimming, compacting to faces of excavation, keep sides plumb, backfilling, consolidating, additional working space and disposing surplus soil.</t>
  </si>
  <si>
    <t>(i) Rates for filling/backfilling shall include; spreading, levelling and compacting, decrease in bulk volume.</t>
  </si>
  <si>
    <t>(j) Ground needs to be compacted to the density required  by the Engineer</t>
  </si>
  <si>
    <t>SITE CLEARANCE</t>
  </si>
  <si>
    <t>Clear and level site including removing growth of every description and debris from site where directed. Rate shall be include for cutting and removing of earth to get the finished ground level. Rate to include for removal of all existing soil piles off the site, clearing site vegetation, remove all bushes, roots and stumps. All debris should be transported off site and dumped at a location as per Engineer's instructions.</t>
  </si>
  <si>
    <t>2.2.1</t>
  </si>
  <si>
    <t>EXCAVATION WORKS</t>
  </si>
  <si>
    <t>Excavation for:</t>
  </si>
  <si>
    <r>
      <t>m</t>
    </r>
    <r>
      <rPr>
        <vertAlign val="superscript"/>
        <sz val="11"/>
        <color theme="1"/>
        <rFont val="Arial Narrow"/>
        <family val="2"/>
      </rPr>
      <t>3</t>
    </r>
  </si>
  <si>
    <t>BACKFILLING</t>
  </si>
  <si>
    <t>2.4.1</t>
  </si>
  <si>
    <r>
      <t>m</t>
    </r>
    <r>
      <rPr>
        <vertAlign val="superscript"/>
        <sz val="10"/>
        <rFont val="Arial Narrow"/>
        <family val="2"/>
      </rPr>
      <t>2</t>
    </r>
  </si>
  <si>
    <t xml:space="preserve">(a) Rates shall include for: placing in position; making good after removal of formwork, mortar touch up to all concrete and casting in all required items; additional concrete required to conform to structural and excavated tolerances. </t>
  </si>
  <si>
    <t>(b) Concrete is measured net without deduction for the volume of reinforcement.</t>
  </si>
  <si>
    <t>(c) All concrete admixtures shall be administered in accordance with manufacturer's recommendations.</t>
  </si>
  <si>
    <t>(d) Mix ratio for reinforced concrete shall be 1:2:3 and lean concrete shall be 1:3:6 by volume</t>
  </si>
  <si>
    <t>(e) Rates for concrete shall include; mixing, depositing, hoisting or pumping and placing in position, compacting by suitable means, packing and tampering around reinforcement including mechanical vibration, curing and protection, removing or cutting rebates, grooves, chases, mortises and the like, including making good after removal of formwork and casting in all required items, additional concrete required to place the formwork and to conform to structural and excavated tolerances.</t>
  </si>
  <si>
    <t>(f) Quantity is measured to the edges of concrete foundation members. Rates shall be inclusive for any additional concrete required to place the formwork.</t>
  </si>
  <si>
    <t>(g) No allowance has been made in the weight of steel reinforcement for rolling margin, tying wires, spacers, chairs and weight of weld etc</t>
  </si>
  <si>
    <t>(h) Rates for bar reinforcement shall include; allowance for rolling margin, weight of welds and wastage, cutting to length and fabricating including bending to various bend and radii, placing in position, holding and supporting, providing and tying with galvanised steel wire at all intersections, providing and seating of spacer blocks and chairs, providing all necessary laps, bends and anchorages, cleaning by wire brushing.</t>
  </si>
  <si>
    <t>(i) Rates for formwork shall include for: all necessary boarding, supports, erecting, framing, temporary cambering, cutting, perforations for reinforcing bars, bolts, straps, ties, hangers, pipes and removal of formwork.</t>
  </si>
  <si>
    <t>(j) Rates for concrete shall include all concrete test according to the engineers instructions.</t>
  </si>
  <si>
    <t>LEAN CONCRETE</t>
  </si>
  <si>
    <t>3.1.1</t>
  </si>
  <si>
    <t>REINFORCED CONCRETE</t>
  </si>
  <si>
    <t>Below the ground level</t>
  </si>
  <si>
    <t>3.2.1</t>
  </si>
  <si>
    <t>3.2.2</t>
  </si>
  <si>
    <t>3.2.3</t>
  </si>
  <si>
    <t>FORM WORK</t>
  </si>
  <si>
    <t>REINFORCEMENT</t>
  </si>
  <si>
    <t xml:space="preserve">T10 mm Ø </t>
  </si>
  <si>
    <t>kg</t>
  </si>
  <si>
    <t xml:space="preserve">T16 mm Ø </t>
  </si>
  <si>
    <t xml:space="preserve">R6 mm Ø </t>
  </si>
  <si>
    <t xml:space="preserve">T12 mm Ø </t>
  </si>
  <si>
    <t>ENTERANCE STEPS</t>
  </si>
  <si>
    <t>4.3.1</t>
  </si>
  <si>
    <t>Concrete entereance steps</t>
  </si>
  <si>
    <t>MASONRY AND PLASTERING</t>
  </si>
  <si>
    <t xml:space="preserve">(a)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t>
  </si>
  <si>
    <t>frames or plates, building in joists, bearers or similar, temporary supports to openings, templates, reinforcement in walls and for all necessary making good.</t>
  </si>
  <si>
    <t>(b) Blocks shall be of standard quality with no defects and sample shall be submitted for approval of the Consultant.</t>
  </si>
  <si>
    <t>(c) Bonding mortar shall be used immediately after mix, and mixed mortar left for more than one hour shall be rejected.</t>
  </si>
  <si>
    <t>(d) The thickness of joints shall not exceed 10 mm and the joints shall be rated (13 mm dup.) when the mortar is still floor, so as to provide for proper bond for the plaster. Any mortar which falls on the floor from this joints or removed due to raking of joints shall not be reused.</t>
  </si>
  <si>
    <t>(e) The blocks shall be free from excessive amounts of salt or other impurities and shall be inspected and approved by the Consultant.</t>
  </si>
  <si>
    <t>(f) Vertical and horizontal joint of blocks shall be filled completely and suitable with mortar on line shall not be moved or rearranged. Joint and surface of block of exposed finished block wall shall be cleaned immediately after joint is filled.</t>
  </si>
  <si>
    <t>Plastering</t>
  </si>
  <si>
    <t>(g) The thickness stated for plastering and backings are nominal. Allowance
shall be made for any dubbing required to achieve the designed thickness.</t>
  </si>
  <si>
    <t>(h) All masonry walls shall have smooth finished cement plaster on both sides with a surface setting coat of neat cement applied within an hour of the completion of rendering.</t>
  </si>
  <si>
    <t>Water proofing</t>
  </si>
  <si>
    <t>(i) Rates for waterproofing system shall include for screeding, dressing around and into pipes and outlets, and or providing the necessary agreed (accepted local) years guarantee for workmanship and materials and testing by flooding.</t>
  </si>
  <si>
    <t>(j )Rate for damp proof membrane shall include for laying, dressing around, sealing all penetration and laps.</t>
  </si>
  <si>
    <t>BRICK WORK</t>
  </si>
  <si>
    <t>4.1.1</t>
  </si>
  <si>
    <t>4.1.2</t>
  </si>
  <si>
    <t>PLASTERING</t>
  </si>
  <si>
    <t>4.2.1</t>
  </si>
  <si>
    <t xml:space="preserve">Internal plastering 16mm thk. (10+10mm)  2 coats Plain Cement Plaster, 1:4 cement to river sand mix ratio on Internal surface </t>
  </si>
  <si>
    <t>4.2.2</t>
  </si>
  <si>
    <t>External plastering 20mm thk. (10+10mm)  2 coats Plain Cement Plaster, 1:4 cement to river sand mix ratio on External surface with waterproofed prime plaster</t>
  </si>
  <si>
    <t>WATER PROOFING</t>
  </si>
  <si>
    <t>Water proofing mixures, CONMIX MEGA ADD WL2 or equavalent shall be mixed with all concrete below ground level</t>
  </si>
  <si>
    <t>4.3.2</t>
  </si>
  <si>
    <t>Water proofing mixures, CONMIX MEGAFLOW P or equavalent shall be mixed with super structure and substructure concrete work</t>
  </si>
  <si>
    <t>4.3.3</t>
  </si>
  <si>
    <r>
      <t xml:space="preserve">Apply 2 coats of water proofing </t>
    </r>
    <r>
      <rPr>
        <b/>
        <sz val="10"/>
        <rFont val="Arial Narrow"/>
        <family val="2"/>
      </rPr>
      <t>bitumen paint conmix moya shield RBE</t>
    </r>
    <r>
      <rPr>
        <sz val="10"/>
        <rFont val="Arial Narrow"/>
        <family val="2"/>
      </rPr>
      <t xml:space="preserve"> to all structure below ground level</t>
    </r>
  </si>
  <si>
    <t>4.3.4</t>
  </si>
  <si>
    <t>Polythene damp proof membrane laid on compacted soil to recive ground floor and rate shall include for: dressing around and sealing to all penetrations.</t>
  </si>
  <si>
    <t>DOORS &amp; WINDOWS</t>
  </si>
  <si>
    <t>(a) The prices for doors, windows, handrailings and fixed glass panels, etc., shall include for All necessary materials, labor and plant in connection with design, manufacturing, fabricating, transporting, handling, hoisting, installing, Cutting holes and chases for fixings, extract fans and making good, Pointing the clearances between the aluminum framings and structural openings with quality patent mastic as recommended, Large and small panes, cutting, waste, all risk putty, glazing beads, caulking compound, breakages before and after fixing, fixing at floor level or at heights, etc.</t>
  </si>
  <si>
    <t>(b) Rates shall include for locks, latches, closers, push plates, pull handles, bolts, kick plates, hinges and all door &amp; window hardware.</t>
  </si>
  <si>
    <t>(c) Rates shall include for door frames, mullions, transoms, trims, glazing, tinting,timber panels, boardings, framing, lining, fastenings and all fixings.</t>
  </si>
  <si>
    <t>(d) Sizes are given overall outside dimensions of actual doors and windows.</t>
  </si>
  <si>
    <t>(e) Thickness and sizes of glass panels are shown on the Drawings and doors and windows schedule and glazing for doors and windows shall be of specified thickness and of approved quality and shall conform to specification of glazing</t>
  </si>
  <si>
    <t>(f) Rates shall include for all doors and windows painting as specified</t>
  </si>
  <si>
    <t>(g) Rate shall be include for sills &amp; lintels for all necessary doors and windows and lintel shall be reinforced concrete as approved or directed by the Engineer.</t>
  </si>
  <si>
    <t>(h) Rates shall be include all items specified in the door schedule</t>
  </si>
  <si>
    <t>(i) All louvres, windows and sliding doors shall be  80 micron powder coated aluminium as per details given in Door/Window schedule.</t>
  </si>
  <si>
    <t>(j) Rate shall be include for Bedding frames in waterproof cement mortar and pointing both sides in mastic and All necessary fixing and glazing beads, rubber or neoprene gaskets, rivets, bolt anchors</t>
  </si>
  <si>
    <t>Supply and installation of:</t>
  </si>
  <si>
    <t>Nos</t>
  </si>
  <si>
    <t>(a) Rates shall include for: fixing, bedding, grouting, and pointing materials; making good around pipes, sanitary fixtures, and similar; cleaning down and polishing.</t>
  </si>
  <si>
    <t xml:space="preserve">(b) All finishing works shall be in accordance with drawings, specification and finishes schedule and subject to approval by Engineer. </t>
  </si>
  <si>
    <r>
      <t xml:space="preserve">(c) Screed include 60mm thick screeding for general floors &amp; 35mm thick screed for toilet floors cement mortar in 1 : 5 mix ratio,cleaning down to reveals where necessary and </t>
    </r>
    <r>
      <rPr>
        <b/>
        <sz val="10"/>
        <rFont val="Arial Narrow"/>
        <family val="2"/>
      </rPr>
      <t>water proofing</t>
    </r>
    <r>
      <rPr>
        <sz val="10"/>
        <rFont val="Arial Narrow"/>
        <family val="2"/>
      </rPr>
      <t xml:space="preserve">  - </t>
    </r>
    <r>
      <rPr>
        <b/>
        <sz val="10"/>
        <rFont val="Arial Narrow"/>
        <family val="2"/>
      </rPr>
      <t>Conmix Moyaproof HF or equivalent</t>
    </r>
    <r>
      <rPr>
        <sz val="10"/>
        <rFont val="Arial Narrow"/>
        <family val="2"/>
      </rPr>
      <t xml:space="preserve"> </t>
    </r>
    <r>
      <rPr>
        <b/>
        <sz val="10"/>
        <rFont val="Arial Narrow"/>
        <family val="2"/>
      </rPr>
      <t xml:space="preserve">to Toilet </t>
    </r>
  </si>
  <si>
    <t>(d) Rates for screeds shall include for preparation of sub-base, rounded  edges, arrises, mitres, cones, protection, curing, finishing to falls and crossfalls and cleaning up on completion.</t>
  </si>
  <si>
    <t>(e) Toilet wall tiling shall be from the floor level to ceiling.</t>
  </si>
  <si>
    <t>(f) Rates for wall tiling shall include; All round edges internal and external angles and arises including provision of coved and splayed tiles, narrow widths and small quantities, Temporary rules and templates, Notching, raking and curved cutting, All other sundry items of a like nature.</t>
  </si>
  <si>
    <t>(g) All specialized flooring systems shall be installed as per Manufacturer's instructions and subject to approval by Engineer.</t>
  </si>
  <si>
    <t>(h) All finishing materials are subject to approval by Engineer.</t>
  </si>
  <si>
    <t>(i) Rates for timber partitions shall include for frames, mullions, transoms, trims, timber panels, boardings, framings, lining, fastenings and all fixings necessary to complete the work.</t>
  </si>
  <si>
    <t>CEILING FINISHES</t>
  </si>
  <si>
    <t>(j) Rates shall include for: all labour in framing, notching and fitting around projections, pipes, light fittings, hatches, grilles and similar and complete with cleats, packers, wedges and similar and all nails,bolts &amp; screws.</t>
  </si>
  <si>
    <t>(k) Rate shall include for cement board false ceiling of approved framing and hangers manufacturer fixed complete with suspension system including , bulkhead, moulding, cornice and perforations required for luminaries, grills and ducts etc. as specified and to the approval of the Engineer.</t>
  </si>
  <si>
    <t>PAINTING</t>
  </si>
  <si>
    <t>(l) All paints shall be approved by the Engineer for colour, quality and type. All painting work shall be carried out in accordance with the paint manufacturer’s specifications unless otherwise directed by the Engineer.</t>
  </si>
  <si>
    <t>(m) Rates shall include for: the provision, erection and removal of scaffolding, preparation, wall putty application, rubbing down between coats and similar work, the protection and/or masking floors, fittings and similar work, removing and replacing door and window furniture</t>
  </si>
  <si>
    <t>(n) Work in multi-colours is not described or measured separately</t>
  </si>
  <si>
    <t>(o) All painting work shall be carried in accordance with the drawings and Specifications  and subject to approval by Engineer</t>
  </si>
  <si>
    <t>(p) Rate shall include for putty and paint finish for interior surfaces of the wall and ceilings complete including application of  two coats of wall sealer, two coats of  putty finish and two coats of  emulsion paint finish on top for Interior painting and weatherproof emulsion paint for exterior painting as directed by the Engineer.</t>
  </si>
  <si>
    <t>SCREED</t>
  </si>
  <si>
    <t>6.1.1</t>
  </si>
  <si>
    <t>6.1.2</t>
  </si>
  <si>
    <t>FLOOR FINISH</t>
  </si>
  <si>
    <t>6.2.1</t>
  </si>
  <si>
    <t>6.2.3</t>
  </si>
  <si>
    <t>WALL FINISH</t>
  </si>
  <si>
    <t>Supply and lay 600 X 450 mm Ceramic wall tiles to:</t>
  </si>
  <si>
    <t>6.3.1</t>
  </si>
  <si>
    <t>PARTITIONS</t>
  </si>
  <si>
    <t>6.4.1</t>
  </si>
  <si>
    <t>6.5.1</t>
  </si>
  <si>
    <t>6mm thick Cement board ceiling</t>
  </si>
  <si>
    <t>6.6.1</t>
  </si>
  <si>
    <t>Internal painting</t>
  </si>
  <si>
    <t>External painting</t>
  </si>
  <si>
    <t>Ceiling painting</t>
  </si>
  <si>
    <t>(a) Rates shall include for: all fabrication work, welding, marking, drilling, for bolts including those securing timbers, steel plates, bolts, nuts and any type of washer, riveted work, counter sinking and tapping for bolts or machine screws.</t>
  </si>
  <si>
    <t>(e) Rates shall include for:Painting all items, fair edges, dressing over angel fillets, turning into grooves, all other labours, circular edges, nails, screws and other fixings and laps.</t>
  </si>
  <si>
    <t>7.1.1</t>
  </si>
  <si>
    <t>m</t>
  </si>
  <si>
    <t>ELECTRICAL INSTALLATION</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</si>
  <si>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</si>
  <si>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</si>
  <si>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contractor. Should they not be appropriate the contractor should provide a similar BoQ using the Add/Omit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</si>
  <si>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</si>
  <si>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</si>
  <si>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</si>
  <si>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</si>
  <si>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</si>
  <si>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</si>
  <si>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</si>
  <si>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</si>
  <si>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</si>
  <si>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</si>
  <si>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</si>
  <si>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</si>
  <si>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 for lamp point shall include for cables, ceiling roses, flexible wire, bulb holders, and flush type switches, flush boxes etc..</t>
  </si>
  <si>
    <t>Rates for socket outlets shall be inclusive of cables, switch socket outlets of correct rating, sunk boxes etc.</t>
  </si>
  <si>
    <t>All cables for equipments and units designated to function under fire condition to be in fire rated cables and steel conduits as indicated and rates shall include  accordingly.</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</si>
  <si>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</si>
  <si>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</si>
  <si>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</si>
  <si>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</si>
  <si>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</si>
  <si>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</si>
  <si>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All 5A/10A circuit shall be wired in 2x1/1.13 mm2 PVC insulated sheathed Cu cables and earth cable taken through minimum size of 20 mm PVC conduit unless otherwise specified .   All corridors &amp; staircases area lighting shall be wired  with 2x2.5 mm2 PVC/PVC Cu+2.5mm2E PVC Cu cables drawn in PVC Conduits</t>
  </si>
  <si>
    <t>All 13A/15A circuit/Socket outlet shall be wired in 2x7/0.067 mm2 PVC insulated sheathed Cu cables and earth cable taken through minimum size of 2.5 mm PVC conduit .All corridors &amp; staircases area small power outlets  shall be wired  with 2x4 mm2 PVC/PVC Cu+2.5mm2E PVC Cu cables drawn in PVC Conduits</t>
  </si>
  <si>
    <t>Contractor shall get  the approval for position of fittings indicated in  drawings from Architect/Engineer before commencing the work .</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</si>
  <si>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</si>
  <si>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Please refer respective service drawings for AC plant location , water pump,sewer pump.Treatment plants etc. locations etc</t>
  </si>
  <si>
    <t>DISTRIBUTION BOARDS</t>
  </si>
  <si>
    <t>Supply and Installation of Distribution Boards 3 phase and connection to main</t>
  </si>
  <si>
    <t>ELECTRICAL WIRING</t>
  </si>
  <si>
    <t>Electrical wiring with copper conductor cable in conduits in walls and in casing on soffits of slab as specified to:</t>
  </si>
  <si>
    <t>8.2.1</t>
  </si>
  <si>
    <t>8.3.1</t>
  </si>
  <si>
    <t>8.3.2</t>
  </si>
  <si>
    <t>8.3.3</t>
  </si>
  <si>
    <t>8.3.4</t>
  </si>
  <si>
    <t>SOCKET</t>
  </si>
  <si>
    <t>8.4.1</t>
  </si>
  <si>
    <t>8.4.2</t>
  </si>
  <si>
    <t>8.4.3</t>
  </si>
  <si>
    <t>SWITCHES</t>
  </si>
  <si>
    <t>8.5.1</t>
  </si>
  <si>
    <t>8.5.2</t>
  </si>
  <si>
    <t>TESTING &amp; COMMISIONING</t>
  </si>
  <si>
    <t>Test the entire system as per STELCO regulations.</t>
  </si>
  <si>
    <t>HYDRAULIC &amp; DRAINAGE</t>
  </si>
  <si>
    <t>(a)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</si>
  <si>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(b) All pipework shall be uPVC.</t>
  </si>
  <si>
    <t>(c) The work shall be executed strictly in accordance with the rules and regulations set by the relevant local authorities</t>
  </si>
  <si>
    <t>(d) The Contractor shall be responsible for obtaining the necessary approvals and test
certificates from the concerned departments</t>
  </si>
  <si>
    <t>(e) The Contractor shall be responsible to connect the drainage and water supply to the mains and to obtain the necessary approvals and certificates from the relevant authorities</t>
  </si>
  <si>
    <t>(f) After all plumbing fixtures and equipment have been set ready for use, and before the
Contractor leaves the job, he shall thoroughly clean all fixtures installed by him,
removing all plaster, stickers, rust stains and other foreign matter of discolouration on
fixtures, leaving every part in acceptable condition and ready for use to the satisfaction of the Consultants</t>
  </si>
  <si>
    <t>(g) All connections to mains and meter installation shall be arranged by the Contractor and payment of fees thereof, if any, shall also be made by him.</t>
  </si>
  <si>
    <t>(h) The Contractor shall be responsible for the watch and ward of all fittings until the Works is fully completed and handed over to the owner.</t>
  </si>
  <si>
    <t>(i) Contractor shall design, Provide and install plumbing network for the entire building complete in accordance  to standard set by the local governing body MWSC</t>
  </si>
  <si>
    <t>(j) The following items and description and the plumbing drawings are given as guidance as to the nature of the information to be returned by the contractor.</t>
  </si>
  <si>
    <t>(k) Rates shall include for: excavation, maintaining faces of drain pipe trenches and pits, backfilling, disposal of surplus spoil; bends, junctions, reducers, expansion joints and all joints and other incidental materials</t>
  </si>
  <si>
    <t>FRESH AND WELL WATER SUPPLY PIPEWORK</t>
  </si>
  <si>
    <t>9.1.1</t>
  </si>
  <si>
    <t>Connecting to water main including water meter &amp; connection charge.</t>
  </si>
  <si>
    <t>9.1.2</t>
  </si>
  <si>
    <t>38 mm dia uPVC Fresh water supply pipe work complete.</t>
  </si>
  <si>
    <t>SANITARY FIXTURES &amp; ACCESSORIES</t>
  </si>
  <si>
    <t>Supply and install Sanitary fixtures complete including brackets, flush pipes, overflows, plugs and washers, as specified</t>
  </si>
  <si>
    <t>9.2.1</t>
  </si>
  <si>
    <t>9.2.2</t>
  </si>
  <si>
    <t>9.2.3</t>
  </si>
  <si>
    <t>9.2.4</t>
  </si>
  <si>
    <t>9.2.6</t>
  </si>
  <si>
    <t>9.2.7</t>
  </si>
  <si>
    <t>9.2.8</t>
  </si>
  <si>
    <t>9.2.9</t>
  </si>
  <si>
    <t>9.2.10</t>
  </si>
  <si>
    <t>DISCHARGE PIPEWORK</t>
  </si>
  <si>
    <t>9.3.1</t>
  </si>
  <si>
    <t>Connecting to sewer mains</t>
  </si>
  <si>
    <t>9.3.2</t>
  </si>
  <si>
    <t>9.3.4</t>
  </si>
  <si>
    <t>INSPECTION CHAMBERS</t>
  </si>
  <si>
    <t>9.4.1</t>
  </si>
  <si>
    <t>600 x 600 inspection chambers complete as shown on the drawings incl all pipe connections and similar</t>
  </si>
  <si>
    <t>RAINWATER DOWN PIPE</t>
  </si>
  <si>
    <t>9.5.1</t>
  </si>
  <si>
    <t>Dia 75mm Down Pipe  as shown on the drawings incl all pipe fittings</t>
  </si>
  <si>
    <t>mtr</t>
  </si>
  <si>
    <t>9.6.1</t>
  </si>
  <si>
    <t>Rate to include all testings to be done all plumbing systems and all other fittings and accessories to complete.</t>
  </si>
  <si>
    <t>Compacted earth filling below ground &amp; under the slab</t>
  </si>
  <si>
    <t xml:space="preserve">Damp-Proofing </t>
  </si>
  <si>
    <t>75mm thick lean concrete ( 1:3:6) mixing ratio</t>
  </si>
  <si>
    <t>Below ground Strip Foundation and foundation beams</t>
  </si>
  <si>
    <t>Staircase &amp; Lift wall</t>
  </si>
  <si>
    <t>Stair starter &amp; Lift wall</t>
  </si>
  <si>
    <t xml:space="preserve">T20 mm Ø </t>
  </si>
  <si>
    <t>Columns</t>
  </si>
  <si>
    <t>BELOW GROUND LEVEL</t>
  </si>
  <si>
    <t>GROUND FLOOR</t>
  </si>
  <si>
    <t>FIRST FLOOR</t>
  </si>
  <si>
    <t>SECOND FLOOR</t>
  </si>
  <si>
    <t>TERRACE FLOOR</t>
  </si>
  <si>
    <t>100mm thick masonry Hollow block wall,</t>
  </si>
  <si>
    <t>(a)</t>
  </si>
  <si>
    <t>(b)</t>
  </si>
  <si>
    <t>(c)</t>
  </si>
  <si>
    <t>(d)</t>
  </si>
  <si>
    <t>3.2.4</t>
  </si>
  <si>
    <t>3.3.1</t>
  </si>
  <si>
    <t>3.3.2</t>
  </si>
  <si>
    <t>3.3.3</t>
  </si>
  <si>
    <t>3.3.4</t>
  </si>
  <si>
    <t>3.4.1</t>
  </si>
  <si>
    <t>3.4.2</t>
  </si>
  <si>
    <t>3.4.3</t>
  </si>
  <si>
    <t>3.4.1.1</t>
  </si>
  <si>
    <t>3.4.1.2</t>
  </si>
  <si>
    <t>3.4.1.3</t>
  </si>
  <si>
    <t>3.4.1.4</t>
  </si>
  <si>
    <t>3.4.2.1</t>
  </si>
  <si>
    <t>3.4.2.2</t>
  </si>
  <si>
    <t>3.4.2.3</t>
  </si>
  <si>
    <t>3.4.3.1</t>
  </si>
  <si>
    <t>3.4.3.2</t>
  </si>
  <si>
    <t>3.4.3.3</t>
  </si>
  <si>
    <t>External wall-150mm hollow block</t>
  </si>
  <si>
    <t>Internal wall -100mm hollow block</t>
  </si>
  <si>
    <t>4.2.0</t>
  </si>
  <si>
    <t>GROUND FLOOR-Screeding for general area (68mm)</t>
  </si>
  <si>
    <t>FIRST FLOOR-Screeding for general floor (68mm)</t>
  </si>
  <si>
    <t>600x600mm Polished Ceramic floor Tiles</t>
  </si>
  <si>
    <t>300x300mm Non-skid Floor Tiles</t>
  </si>
  <si>
    <t>Toilet &amp; Ablution area</t>
  </si>
  <si>
    <t>Ground Floor</t>
  </si>
  <si>
    <t>6.6.2</t>
  </si>
  <si>
    <t>6.6.3</t>
  </si>
  <si>
    <t>First Floor</t>
  </si>
  <si>
    <t>Terrace Floor</t>
  </si>
  <si>
    <t>6.3.2</t>
  </si>
  <si>
    <t>Staircase area</t>
  </si>
  <si>
    <t>Metal work</t>
  </si>
  <si>
    <t xml:space="preserve">(b) Rates shall include for:Spplying of pipes and fitting for staircse railing,balcony railing and boundary fence railing </t>
  </si>
  <si>
    <t>(h) Rates shall include for: all labour in framing, notching and fitting around projections, pipes, hatches, grilles and similar and complete with cleats, packers, wedges and similar and all nails and screws</t>
  </si>
  <si>
    <t>Staircase Railing for all floors (refar drawing for details)</t>
  </si>
  <si>
    <t>Metal works</t>
  </si>
  <si>
    <t>(a) Rates shall include for: Materilas ,lobour,machinary and other equipments to carryout the work as per the drawings</t>
  </si>
  <si>
    <t>Excavation  for ground beamsof Boundary wall</t>
  </si>
  <si>
    <t>Ground works</t>
  </si>
  <si>
    <t xml:space="preserve">50mm thick lean concrete </t>
  </si>
  <si>
    <t>DMP below ground beam</t>
  </si>
  <si>
    <t>Reinforced Concrete works</t>
  </si>
  <si>
    <t>Finishing works</t>
  </si>
  <si>
    <t>painting  works</t>
  </si>
  <si>
    <t>10.1.1</t>
  </si>
  <si>
    <t>10.1.2</t>
  </si>
  <si>
    <t>10.1.3</t>
  </si>
  <si>
    <t>10.2.1</t>
  </si>
  <si>
    <t>10.2.2</t>
  </si>
  <si>
    <t>10.3.1</t>
  </si>
  <si>
    <t>10.3.2</t>
  </si>
  <si>
    <t>10.4.1</t>
  </si>
  <si>
    <t>Plastering works-(16mm thck)</t>
  </si>
  <si>
    <t>Masonary works-(100mm Hollow block)</t>
  </si>
  <si>
    <t>LIGHTING FIXURES &amp; Fan</t>
  </si>
  <si>
    <t>8.3.5</t>
  </si>
  <si>
    <t>8.3.6</t>
  </si>
  <si>
    <t>8.3.7</t>
  </si>
  <si>
    <t>8.3.8</t>
  </si>
  <si>
    <t>8.3.9</t>
  </si>
  <si>
    <t>8.4.4</t>
  </si>
  <si>
    <t>8.4.5</t>
  </si>
  <si>
    <t>8.4.6</t>
  </si>
  <si>
    <t>Provide and fix wiring (1.5mm2) to lights &amp; Fans</t>
  </si>
  <si>
    <t>Wiring to light fixtures &amp; power points</t>
  </si>
  <si>
    <t>points</t>
  </si>
  <si>
    <t>Provide and fix wiring (2.5mm2) to power points</t>
  </si>
  <si>
    <t>8.5.3</t>
  </si>
  <si>
    <t>8.5.4</t>
  </si>
  <si>
    <t>Emergency Light</t>
  </si>
  <si>
    <t>8.3.10</t>
  </si>
  <si>
    <t>8.3.11</t>
  </si>
  <si>
    <t>8.6.1</t>
  </si>
  <si>
    <t>8.6.2</t>
  </si>
  <si>
    <t>Air Conditioner</t>
  </si>
  <si>
    <t>9.3.3</t>
  </si>
  <si>
    <t>internal pipe and fittings for toilet work including all necessary accessories</t>
  </si>
  <si>
    <t>METAL WORKS</t>
  </si>
  <si>
    <t>EARTHWORKS</t>
  </si>
  <si>
    <t>ADDITION &amp; OMISSION</t>
  </si>
  <si>
    <t xml:space="preserve">Addition </t>
  </si>
  <si>
    <t>10.1.4</t>
  </si>
  <si>
    <t>10.1.5</t>
  </si>
  <si>
    <t>10.2.3</t>
  </si>
  <si>
    <t>10.2.4</t>
  </si>
  <si>
    <t>10.2.5</t>
  </si>
  <si>
    <t>Omission</t>
  </si>
  <si>
    <t>BILL OF QUANTITIES-CENTRE FOR HOLY QURAN BUILDING-(GN.FUVAHMULAH)</t>
  </si>
  <si>
    <t>Footings,Tie beams,coulms below ground,Lift and staircase</t>
  </si>
  <si>
    <t>DMP under the footings and tie beams as per the drawing</t>
  </si>
  <si>
    <t>Footings -(F1-F3)</t>
  </si>
  <si>
    <t>Tie Beams-(TB)</t>
  </si>
  <si>
    <t>Column-(C1)</t>
  </si>
  <si>
    <t>First floor Beam(s) &amp; Ground Slab</t>
  </si>
  <si>
    <t>Roof level Beam(s) &amp;1st Slab</t>
  </si>
  <si>
    <t>Roof level 2 Beam(s) &amp; Roof Slab</t>
  </si>
  <si>
    <t>Concrete Entrance Ramp works</t>
  </si>
  <si>
    <t>Internal wall -150mm hollow block</t>
  </si>
  <si>
    <t>D1 (2650mm x 1480mm)</t>
  </si>
  <si>
    <t>D2 (2450mm x 1440mm)</t>
  </si>
  <si>
    <t>D3 (2450mm x 950mm)</t>
  </si>
  <si>
    <t>D4 (2450mm x 9500mm)</t>
  </si>
  <si>
    <t>D5 (2450mm x 750mm)</t>
  </si>
  <si>
    <t>W1 (3300mm x 605mm)</t>
  </si>
  <si>
    <t>W2 (2243mm x 2650mm)</t>
  </si>
  <si>
    <t>W2A (2243mm x 1400mm)</t>
  </si>
  <si>
    <t>W3 (2450mm x 2243mm)</t>
  </si>
  <si>
    <t>W4 (2239mm x 2650mm)</t>
  </si>
  <si>
    <t>W4A (2239mm x 1400mm)</t>
  </si>
  <si>
    <t>W5 (2138mm x 2450mm)</t>
  </si>
  <si>
    <t>W6 (605mm x 1675mm)</t>
  </si>
  <si>
    <t>W7 (2650mm x 1474mm)</t>
  </si>
  <si>
    <t>W7A (1400mm x 1474mm)</t>
  </si>
  <si>
    <t>W8 (1446mm x 605mm)</t>
  </si>
  <si>
    <t>W9 (2500mm x 1390mm)</t>
  </si>
  <si>
    <t>W10 (1290mm x 605mm)</t>
  </si>
  <si>
    <t>W11 (1200mm x 1450mm)</t>
  </si>
  <si>
    <t>W12 (1028mm x 2450mm)</t>
  </si>
  <si>
    <t>W13 (1128mm x 2650mm)</t>
  </si>
  <si>
    <t>W13A (1128mm x 1400mm)</t>
  </si>
  <si>
    <t>W14 (1027mm x 2650mm)</t>
  </si>
  <si>
    <t>W14A (1027mm x 1400mm)</t>
  </si>
  <si>
    <t>W15 (2500mm x 1000mm)</t>
  </si>
  <si>
    <t>W16 (950mm x 605mm)</t>
  </si>
  <si>
    <t>W17 (1450mm x 1000mm)</t>
  </si>
  <si>
    <t>W18 (600mm x 650mm)</t>
  </si>
  <si>
    <t>Toilet area</t>
  </si>
  <si>
    <t>Partition wall for Toilet Cubicles-Ground Floor</t>
  </si>
  <si>
    <t>Partition wall for Toilet Cubicles-First Floor</t>
  </si>
  <si>
    <t>Ceiling for toilet area  ( Ground &amp; 1st Floor)</t>
  </si>
  <si>
    <t>8.3.12</t>
  </si>
  <si>
    <t>8.3.13</t>
  </si>
  <si>
    <t>8.3.14</t>
  </si>
  <si>
    <t>8.3.15</t>
  </si>
  <si>
    <t>8.3.16</t>
  </si>
  <si>
    <t>8.3.17</t>
  </si>
  <si>
    <t>8.3.18</t>
  </si>
  <si>
    <t>8.3.19</t>
  </si>
  <si>
    <t>8.3.20</t>
  </si>
  <si>
    <t>Ceiling Light (12W)</t>
  </si>
  <si>
    <t>Ceiling Light (18W)</t>
  </si>
  <si>
    <t>Recessed Ceiling Light (12W)</t>
  </si>
  <si>
    <t>Wall Light - Weather Proof IP 55 (Low Level 8W)</t>
  </si>
  <si>
    <t>Weather Proof Wall Light IP55 (12W)</t>
  </si>
  <si>
    <t>29 inch To 36 inch Ceiling Fan</t>
  </si>
  <si>
    <t>42 inch To 48 inch Ceiling Fan</t>
  </si>
  <si>
    <t>Ceiling Mounted Exhaust Fan</t>
  </si>
  <si>
    <t>Wall Mounted Exhaust Fan</t>
  </si>
  <si>
    <t>Light Switch (1 Gang )</t>
  </si>
  <si>
    <t>Light Switch (2 Gang )</t>
  </si>
  <si>
    <t>Light Switch (3 Gang )</t>
  </si>
  <si>
    <t>Light Switch (4 Gang )</t>
  </si>
  <si>
    <t>Two Way Light Switch (4 Gang )</t>
  </si>
  <si>
    <t>Two Way Light Switches (1 Gang )</t>
  </si>
  <si>
    <t>Ceiling Fan Switch With Controller</t>
  </si>
  <si>
    <t>Two Way Ceiling Fan Switch With Controller</t>
  </si>
  <si>
    <t>13A Power Socket</t>
  </si>
  <si>
    <t>13A Twin Socket</t>
  </si>
  <si>
    <t>15A Switched Socket at High Level</t>
  </si>
  <si>
    <t>Distribution Board</t>
  </si>
  <si>
    <t>Computer Network Outlet</t>
  </si>
  <si>
    <t>Telephone Extension</t>
  </si>
  <si>
    <t>Telephone Outlet</t>
  </si>
  <si>
    <t>Angular Camera</t>
  </si>
  <si>
    <t>Digital or network Video Recorder</t>
  </si>
  <si>
    <t>Security Monitor</t>
  </si>
  <si>
    <t>Internet Switchboard</t>
  </si>
  <si>
    <t>Private Automatic Branch Exchange (PABX)</t>
  </si>
  <si>
    <t>Wall Mounted Speaker</t>
  </si>
  <si>
    <t>VGA Inlet Socket for Ceiling Mounted Projector</t>
  </si>
  <si>
    <t>VGA Outlet Socket for Ceiling Mounted Projector</t>
  </si>
  <si>
    <t>8.5.5</t>
  </si>
  <si>
    <t>8.5.6</t>
  </si>
  <si>
    <t>8.5.7</t>
  </si>
  <si>
    <t>8.5.8</t>
  </si>
  <si>
    <t>3 Ft Led Tube Light</t>
  </si>
  <si>
    <t>82mm upvc solid waste pipe work complete including cleanouts with cap for toilet (water closet).</t>
  </si>
  <si>
    <t>63mm Liquid waste pipe work including all necessary accessories</t>
  </si>
  <si>
    <t>Basin Faucet</t>
  </si>
  <si>
    <t>Bidet Shower</t>
  </si>
  <si>
    <t>Wash Basin</t>
  </si>
  <si>
    <t>Water Closet</t>
  </si>
  <si>
    <t>Gate Valve</t>
  </si>
  <si>
    <t>Wall Tap</t>
  </si>
  <si>
    <t>Floor Drain</t>
  </si>
  <si>
    <t>Floor Gully</t>
  </si>
  <si>
    <t>Gully Trap</t>
  </si>
  <si>
    <t>Bottle Trap</t>
  </si>
  <si>
    <t>8.6.3</t>
  </si>
  <si>
    <t>8.6.4</t>
  </si>
  <si>
    <t xml:space="preserve">Wall mouunt Indoor AC-7000btu </t>
  </si>
  <si>
    <t xml:space="preserve">Wall mouunt Indoor AC-15000btu </t>
  </si>
  <si>
    <t xml:space="preserve">Wall mouunt Indoor AC-18000btu </t>
  </si>
  <si>
    <t xml:space="preserve">Wall mouunt Indoor AC-23000btu </t>
  </si>
  <si>
    <t xml:space="preserve">Foundation beam -FB </t>
  </si>
  <si>
    <t>Rate shall include for Reinforment and formwork works</t>
  </si>
  <si>
    <t>Column -BC &amp; Capping beams</t>
  </si>
  <si>
    <t>11.1.1</t>
  </si>
  <si>
    <t>11.1.2</t>
  </si>
  <si>
    <t>11.1.3</t>
  </si>
  <si>
    <t>11.2.1</t>
  </si>
  <si>
    <t>11.2.2</t>
  </si>
  <si>
    <t>11.3.1</t>
  </si>
  <si>
    <t>11.3.2</t>
  </si>
  <si>
    <t>11.3.3</t>
  </si>
  <si>
    <t>ROOFING WORKS</t>
  </si>
  <si>
    <t>(a) Rates shall include for: fair edges, dressing over angel fillets, turning into grooves, all other labours, circular edges, nails, screws and other fixings and laps.</t>
  </si>
  <si>
    <t>Roof Structure</t>
  </si>
  <si>
    <t>(a) Rates shall include providing threaded bolt anchored to the roof beam as shown in the drawing.</t>
  </si>
  <si>
    <t>Roof Covering</t>
  </si>
  <si>
    <t>Rate shall include for labour and material cost for :</t>
  </si>
  <si>
    <t>Lysaght flatsheet Ridge capping</t>
  </si>
  <si>
    <t xml:space="preserve">Lysaght flatsheet Hip flashing </t>
  </si>
  <si>
    <t>Gutter and down pipe</t>
  </si>
  <si>
    <t>6mm thick plywood ceiling including timber frame. In between Timber Rafters in Roofing Frame.</t>
  </si>
  <si>
    <t>ROOFING &amp; CEILING WORKS</t>
  </si>
  <si>
    <t>Lysaght Trimdeck sheets, including all fixings, fixed in accordance with manufacturer's instructions.</t>
  </si>
  <si>
    <t>50mm thick mineral wool insulation between purlins</t>
  </si>
  <si>
    <t>30x250mm Facia Board</t>
  </si>
  <si>
    <t>110mm dia down pipe</t>
  </si>
  <si>
    <t>Lysaght flatsheet 200x200mm Gutter</t>
  </si>
  <si>
    <t>50x150mm Timber Rafters</t>
  </si>
  <si>
    <t>Timber wall plate 75x100mm bolted to beams</t>
  </si>
  <si>
    <t>38x50mm Timber Purlins</t>
  </si>
  <si>
    <t xml:space="preserve">Timber Ridge plate 185x75mm </t>
  </si>
  <si>
    <t>Timber AH members Bolted to wall</t>
  </si>
  <si>
    <t>METAL &amp; BUILDING FACADE WORKS</t>
  </si>
  <si>
    <t>Building Façade Screen</t>
  </si>
  <si>
    <t>sq.mtr</t>
  </si>
  <si>
    <t xml:space="preserve">Supply,Febricate and installation of preforated Aluminum Screen as per the detailed Drawing </t>
  </si>
  <si>
    <t>Ceiling works</t>
  </si>
  <si>
    <t>12.1.1</t>
  </si>
  <si>
    <t>12.1.2</t>
  </si>
  <si>
    <t xml:space="preserve">BOUNDARY WALL </t>
  </si>
  <si>
    <t>12.1.3</t>
  </si>
  <si>
    <t>12.1.4</t>
  </si>
  <si>
    <t>12.1.5</t>
  </si>
  <si>
    <t>12.1.6</t>
  </si>
  <si>
    <t>12.1.7</t>
  </si>
  <si>
    <t>12.1.8</t>
  </si>
  <si>
    <t>12.1.9</t>
  </si>
  <si>
    <t>12.1.10</t>
  </si>
  <si>
    <t>12.1.11</t>
  </si>
  <si>
    <t>12.2.1</t>
  </si>
  <si>
    <t>12.2.2</t>
  </si>
  <si>
    <t>12.2.3</t>
  </si>
  <si>
    <t>12.2.4</t>
  </si>
  <si>
    <t>12.2.5</t>
  </si>
  <si>
    <t>12.2.6</t>
  </si>
  <si>
    <t>12.2.7</t>
  </si>
  <si>
    <t>12.2.8</t>
  </si>
  <si>
    <t>12.2.9</t>
  </si>
  <si>
    <t>12.2.10</t>
  </si>
  <si>
    <t>12.2.11</t>
  </si>
  <si>
    <t>Ceiling painting (wood vanish )</t>
  </si>
  <si>
    <t>9.2.5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</si>
</sst>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0_)"/>
    <numFmt numFmtId="165" formatCode="0.0"/>
    <numFmt numFmtId="166" formatCode="#,##0.0_);\(#,##0.0\)"/>
    <numFmt numFmtId="167" formatCode="0_)"/>
  </numFmts>
  <fonts count="34" x14ac:knownFonts="1">
    <font>
      <sz val="11"/>
      <color theme="1"/>
      <name val="Calibri"/>
      <family val="2"/>
      <scheme val="minor"/>
    </font>
    <font>
      <sz val="11"/>
      <color theme="1"/>
      <name val="Calibri"/>
      <family val="2"/>
      <scheme val="minor"/>
    </font>
    <font>
      <sz val="10"/>
      <name val="Arial Black"/>
      <family val="2"/>
    </font>
    <font>
      <sz val="12"/>
      <name val="Arial Narrow"/>
      <family val="2"/>
    </font>
    <font>
      <b/>
      <sz val="11"/>
      <name val="Arial Narrow"/>
      <family val="2"/>
    </font>
    <font>
      <b/>
      <sz val="16"/>
      <name val="Arial Narrow"/>
      <family val="2"/>
    </font>
    <font>
      <b/>
      <sz val="15"/>
      <name val="Arial Narrow"/>
      <family val="2"/>
    </font>
    <font>
      <b/>
      <sz val="14"/>
      <name val="Arial Narrow"/>
      <family val="2"/>
    </font>
    <font>
      <sz val="11"/>
      <name val="Arial Narrow"/>
      <family val="2"/>
    </font>
    <font>
      <b/>
      <sz val="12"/>
      <name val="Arial Narrow"/>
      <family val="2"/>
    </font>
    <font>
      <sz val="15"/>
      <name val="Arial Narrow"/>
      <family val="2"/>
    </font>
    <font>
      <sz val="10"/>
      <name val="Arial Narrow"/>
      <family val="2"/>
    </font>
    <font>
      <sz val="11"/>
      <name val="Arial"/>
      <family val="2"/>
    </font>
    <font>
      <b/>
      <sz val="10"/>
      <name val="Arial Narrow"/>
      <family val="2"/>
    </font>
    <font>
      <b/>
      <sz val="10"/>
      <color indexed="8"/>
      <name val="Arial Narrow"/>
      <family val="2"/>
    </font>
    <font>
      <sz val="10"/>
      <name val="Arial"/>
      <family val="2"/>
    </font>
    <font>
      <b/>
      <u/>
      <sz val="10"/>
      <name val="Arial Narrow"/>
      <family val="2"/>
    </font>
    <font>
      <b/>
      <sz val="12"/>
      <color indexed="8"/>
      <name val="Arial Narrow"/>
      <family val="2"/>
    </font>
    <font>
      <sz val="10"/>
      <color indexed="8"/>
      <name val="Arial Narrow"/>
      <family val="2"/>
    </font>
    <font>
      <u/>
      <sz val="10"/>
      <color indexed="8"/>
      <name val="Arial Narrow"/>
      <family val="2"/>
    </font>
    <font>
      <sz val="10"/>
      <color theme="1"/>
      <name val="Arial Narrow"/>
      <family val="2"/>
    </font>
    <font>
      <sz val="11"/>
      <color theme="1"/>
      <name val="Arial Narrow"/>
      <family val="2"/>
    </font>
    <font>
      <u/>
      <sz val="10"/>
      <name val="Arial Narrow"/>
      <family val="2"/>
    </font>
    <font>
      <u/>
      <sz val="10"/>
      <color theme="1"/>
      <name val="Arial Narrow"/>
      <family val="2"/>
    </font>
    <font>
      <vertAlign val="superscript"/>
      <sz val="11"/>
      <color theme="1"/>
      <name val="Arial Narrow"/>
      <family val="2"/>
    </font>
    <font>
      <vertAlign val="superscript"/>
      <sz val="10"/>
      <name val="Arial Narrow"/>
      <family val="2"/>
    </font>
    <font>
      <b/>
      <sz val="11"/>
      <color theme="1"/>
      <name val="Arial Narrow"/>
      <family val="2"/>
    </font>
    <font>
      <b/>
      <sz val="10"/>
      <color theme="1"/>
      <name val="Arial Narrow"/>
      <family val="2"/>
    </font>
    <font>
      <sz val="10"/>
      <color rgb="FFFF0000"/>
      <name val="Arial Narrow"/>
      <family val="2"/>
    </font>
    <font>
      <b/>
      <u/>
      <sz val="10"/>
      <color theme="1"/>
      <name val="Arial Narrow"/>
      <family val="2"/>
    </font>
    <font>
      <sz val="11"/>
      <color rgb="FFFF0000"/>
      <name val="Arial Narrow"/>
      <family val="2"/>
    </font>
    <font>
      <i/>
      <u/>
      <sz val="10"/>
      <color rgb="FFFF0000"/>
      <name val="Arial Narrow"/>
      <family val="2"/>
    </font>
    <font>
      <b/>
      <u val="double"/>
      <sz val="10"/>
      <name val="Arial Narrow"/>
      <family val="2"/>
    </font>
    <font>
      <b/>
      <u/>
      <sz val="9"/>
      <color theme="1"/>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s>
  <cellStyleXfs count="7">
    <xf numFmtId="0" fontId="0" fillId="0" borderId="0"/>
    <xf numFmtId="43" fontId="1" fillId="0" borderId="0" applyFont="0" applyFill="0" applyBorder="0" applyAlignment="0" applyProtection="0"/>
    <xf numFmtId="0" fontId="2" fillId="0" borderId="0"/>
    <xf numFmtId="43" fontId="12" fillId="0" borderId="0" applyFont="0" applyFill="0" applyBorder="0" applyAlignment="0" applyProtection="0"/>
    <xf numFmtId="0" fontId="15" fillId="0" borderId="0"/>
    <xf numFmtId="0" fontId="12" fillId="0" borderId="0"/>
    <xf numFmtId="43" fontId="2" fillId="0" borderId="0" applyFont="0" applyFill="0" applyBorder="0" applyAlignment="0" applyProtection="0"/>
  </cellStyleXfs>
  <cellXfs count="309">
    <xf numFmtId="0" fontId="0" fillId="0" borderId="0" xfId="0"/>
    <xf numFmtId="0" fontId="3" fillId="0" borderId="0" xfId="2" applyFont="1" applyFill="1"/>
    <xf numFmtId="0" fontId="3" fillId="0" borderId="0" xfId="2" applyFont="1" applyFill="1" applyAlignment="1">
      <alignment horizontal="center"/>
    </xf>
    <xf numFmtId="0" fontId="3" fillId="0" borderId="0" xfId="2" applyFont="1"/>
    <xf numFmtId="0" fontId="4" fillId="0" borderId="0" xfId="2" applyFont="1" applyFill="1" applyAlignment="1">
      <alignment horizontal="center"/>
    </xf>
    <xf numFmtId="0" fontId="4" fillId="0" borderId="0" xfId="2" applyFont="1" applyAlignment="1">
      <alignment horizontal="center"/>
    </xf>
    <xf numFmtId="0" fontId="4" fillId="0" borderId="0" xfId="2" applyFont="1" applyFill="1" applyAlignment="1">
      <alignment horizontal="left"/>
    </xf>
    <xf numFmtId="0" fontId="4" fillId="0" borderId="0" xfId="2" applyFont="1" applyAlignment="1">
      <alignment horizontal="left"/>
    </xf>
    <xf numFmtId="0" fontId="6" fillId="0" borderId="0" xfId="2" applyFont="1" applyFill="1" applyAlignment="1">
      <alignment horizontal="left"/>
    </xf>
    <xf numFmtId="0" fontId="7" fillId="0" borderId="0" xfId="2" applyFont="1" applyFill="1"/>
    <xf numFmtId="0" fontId="8" fillId="0" borderId="0" xfId="2" applyFont="1" applyAlignment="1">
      <alignment horizontal="center"/>
    </xf>
    <xf numFmtId="0" fontId="9" fillId="0" borderId="0" xfId="2" applyFont="1" applyAlignment="1">
      <alignment horizontal="left"/>
    </xf>
    <xf numFmtId="0" fontId="10" fillId="0" borderId="0" xfId="2" applyFont="1"/>
    <xf numFmtId="0" fontId="11" fillId="0" borderId="0" xfId="2" applyFont="1"/>
    <xf numFmtId="43" fontId="8" fillId="0" borderId="0" xfId="3" applyFont="1"/>
    <xf numFmtId="0" fontId="13" fillId="0" borderId="0" xfId="2" applyFont="1" applyAlignment="1">
      <alignment horizontal="left"/>
    </xf>
    <xf numFmtId="0" fontId="13" fillId="0" borderId="0" xfId="2" applyFont="1" applyAlignment="1">
      <alignment horizontal="center"/>
    </xf>
    <xf numFmtId="43" fontId="4" fillId="0" borderId="0" xfId="3" applyFont="1" applyAlignment="1">
      <alignment horizontal="center"/>
    </xf>
    <xf numFmtId="0" fontId="9" fillId="0" borderId="0" xfId="2" applyFont="1" applyAlignment="1">
      <alignment horizontal="center"/>
    </xf>
    <xf numFmtId="0" fontId="13" fillId="0" borderId="0" xfId="2" applyFont="1"/>
    <xf numFmtId="0" fontId="9" fillId="0" borderId="0" xfId="2" applyFont="1"/>
    <xf numFmtId="0" fontId="7" fillId="0" borderId="0" xfId="2" applyFont="1" applyAlignment="1">
      <alignment horizontal="left"/>
    </xf>
    <xf numFmtId="164" fontId="14" fillId="0" borderId="0" xfId="2" applyNumberFormat="1" applyFont="1" applyProtection="1"/>
    <xf numFmtId="39" fontId="14" fillId="0" borderId="0" xfId="2" applyNumberFormat="1" applyFont="1" applyProtection="1"/>
    <xf numFmtId="0" fontId="3" fillId="0" borderId="0" xfId="2" applyFont="1" applyAlignment="1">
      <alignment horizontal="center"/>
    </xf>
    <xf numFmtId="0" fontId="13" fillId="0" borderId="0" xfId="4" applyFont="1" applyFill="1" applyAlignment="1">
      <alignment horizontal="center" vertical="center"/>
    </xf>
    <xf numFmtId="0" fontId="11" fillId="0" borderId="0" xfId="4" applyFont="1" applyFill="1" applyAlignment="1">
      <alignment horizontal="center" vertical="center"/>
    </xf>
    <xf numFmtId="0" fontId="11" fillId="0" borderId="0" xfId="5" applyFont="1"/>
    <xf numFmtId="0" fontId="11" fillId="0" borderId="0" xfId="4" applyFont="1" applyFill="1" applyAlignment="1">
      <alignment horizontal="center"/>
    </xf>
    <xf numFmtId="0" fontId="16" fillId="0" borderId="0" xfId="4" applyFont="1" applyFill="1" applyAlignment="1">
      <alignment horizontal="center"/>
    </xf>
    <xf numFmtId="0" fontId="13" fillId="0" borderId="0" xfId="4" applyFont="1" applyFill="1" applyAlignment="1">
      <alignment horizontal="center"/>
    </xf>
    <xf numFmtId="0" fontId="17" fillId="2" borderId="1" xfId="2" applyFont="1" applyFill="1" applyBorder="1" applyAlignment="1" applyProtection="1">
      <alignment horizontal="center" vertical="center" wrapText="1"/>
    </xf>
    <xf numFmtId="0" fontId="17" fillId="2" borderId="2" xfId="2" applyFont="1" applyFill="1" applyBorder="1" applyAlignment="1" applyProtection="1">
      <alignment horizontal="center" vertical="center"/>
    </xf>
    <xf numFmtId="0" fontId="11" fillId="0" borderId="0" xfId="2" applyFont="1" applyFill="1" applyAlignment="1">
      <alignment horizontal="center" vertical="center"/>
    </xf>
    <xf numFmtId="2" fontId="11" fillId="0" borderId="4" xfId="2" applyNumberFormat="1" applyFont="1" applyBorder="1" applyAlignment="1">
      <alignment horizontal="center" vertical="center"/>
    </xf>
    <xf numFmtId="0" fontId="18" fillId="0" borderId="5" xfId="2" applyFont="1" applyBorder="1" applyAlignment="1" applyProtection="1">
      <alignment vertical="center"/>
    </xf>
    <xf numFmtId="39" fontId="18" fillId="0" borderId="0" xfId="2" applyNumberFormat="1" applyFont="1" applyBorder="1" applyAlignment="1" applyProtection="1">
      <alignment horizontal="center" vertical="center"/>
    </xf>
    <xf numFmtId="43" fontId="11" fillId="0" borderId="6" xfId="1" applyNumberFormat="1" applyFont="1" applyBorder="1" applyAlignment="1" applyProtection="1">
      <alignment horizontal="center" vertical="center"/>
    </xf>
    <xf numFmtId="0" fontId="11" fillId="0" borderId="0" xfId="2" applyFont="1" applyAlignment="1">
      <alignment vertical="center"/>
    </xf>
    <xf numFmtId="43" fontId="11" fillId="0" borderId="0" xfId="1" applyFont="1" applyAlignment="1">
      <alignment vertical="center"/>
    </xf>
    <xf numFmtId="2" fontId="11" fillId="0" borderId="7" xfId="2" applyNumberFormat="1" applyFont="1" applyBorder="1" applyAlignment="1">
      <alignment horizontal="center" vertical="center"/>
    </xf>
    <xf numFmtId="0" fontId="18" fillId="0" borderId="8" xfId="2" applyFont="1" applyBorder="1" applyAlignment="1" applyProtection="1">
      <alignment vertical="center"/>
    </xf>
    <xf numFmtId="39" fontId="18" fillId="0" borderId="9" xfId="2" applyNumberFormat="1" applyFont="1" applyBorder="1" applyAlignment="1" applyProtection="1">
      <alignment horizontal="center" vertical="center"/>
    </xf>
    <xf numFmtId="43" fontId="11" fillId="0" borderId="10" xfId="1" applyNumberFormat="1" applyFont="1" applyBorder="1" applyAlignment="1" applyProtection="1">
      <alignment horizontal="center" vertical="center"/>
    </xf>
    <xf numFmtId="0" fontId="18" fillId="0" borderId="5" xfId="2" applyNumberFormat="1" applyFont="1" applyBorder="1" applyAlignment="1" applyProtection="1">
      <alignment vertical="center"/>
    </xf>
    <xf numFmtId="2" fontId="11" fillId="0" borderId="11" xfId="2" applyNumberFormat="1" applyFont="1" applyBorder="1" applyAlignment="1">
      <alignment horizontal="center"/>
    </xf>
    <xf numFmtId="0" fontId="18" fillId="0" borderId="12" xfId="2" applyFont="1" applyBorder="1" applyProtection="1"/>
    <xf numFmtId="39" fontId="18" fillId="0" borderId="13" xfId="2" applyNumberFormat="1" applyFont="1" applyBorder="1" applyAlignment="1" applyProtection="1">
      <alignment horizontal="center"/>
    </xf>
    <xf numFmtId="39" fontId="14" fillId="0" borderId="13" xfId="2" applyNumberFormat="1" applyFont="1" applyBorder="1" applyAlignment="1" applyProtection="1">
      <alignment horizontal="center" vertical="center"/>
    </xf>
    <xf numFmtId="43" fontId="13" fillId="0" borderId="3" xfId="1" applyNumberFormat="1" applyFont="1" applyBorder="1" applyAlignment="1" applyProtection="1">
      <alignment horizontal="center" vertical="center"/>
    </xf>
    <xf numFmtId="0" fontId="13" fillId="0" borderId="1" xfId="2" applyFont="1" applyBorder="1" applyAlignment="1">
      <alignment horizontal="right" vertical="center"/>
    </xf>
    <xf numFmtId="0" fontId="13" fillId="0" borderId="3" xfId="2" applyFont="1" applyBorder="1" applyAlignment="1">
      <alignment horizontal="right" vertical="center"/>
    </xf>
    <xf numFmtId="43" fontId="13" fillId="0" borderId="6" xfId="1" applyNumberFormat="1" applyFont="1" applyBorder="1" applyAlignment="1" applyProtection="1">
      <alignment horizontal="center" vertical="center"/>
    </xf>
    <xf numFmtId="43" fontId="13" fillId="0" borderId="14" xfId="1" applyNumberFormat="1" applyFont="1" applyBorder="1" applyAlignment="1" applyProtection="1">
      <alignment horizontal="center" vertical="center"/>
    </xf>
    <xf numFmtId="0" fontId="14" fillId="0" borderId="0" xfId="2" applyFont="1" applyBorder="1" applyProtection="1"/>
    <xf numFmtId="39" fontId="14" fillId="0" borderId="0" xfId="2" applyNumberFormat="1" applyFont="1" applyBorder="1" applyAlignment="1" applyProtection="1">
      <alignment horizontal="center"/>
    </xf>
    <xf numFmtId="43" fontId="14" fillId="0" borderId="0" xfId="1" applyFont="1" applyBorder="1" applyAlignment="1" applyProtection="1">
      <alignment horizontal="center" vertical="center"/>
    </xf>
    <xf numFmtId="0" fontId="14" fillId="0" borderId="0" xfId="2" applyFont="1" applyBorder="1" applyAlignment="1" applyProtection="1">
      <alignment vertical="top"/>
    </xf>
    <xf numFmtId="43" fontId="14" fillId="0" borderId="0" xfId="3" applyFont="1" applyBorder="1" applyAlignment="1" applyProtection="1">
      <alignment horizontal="center" vertical="center"/>
    </xf>
    <xf numFmtId="43" fontId="14" fillId="0" borderId="0" xfId="3" applyFont="1" applyBorder="1" applyProtection="1"/>
    <xf numFmtId="43" fontId="11" fillId="0" borderId="0" xfId="3" applyFont="1" applyBorder="1" applyAlignment="1">
      <alignment horizontal="center" vertical="center"/>
    </xf>
    <xf numFmtId="0" fontId="18" fillId="0" borderId="0" xfId="2" applyFont="1" applyBorder="1" applyProtection="1"/>
    <xf numFmtId="39" fontId="18" fillId="0" borderId="0" xfId="2" applyNumberFormat="1" applyFont="1" applyBorder="1" applyAlignment="1" applyProtection="1">
      <alignment horizontal="center"/>
    </xf>
    <xf numFmtId="43" fontId="18" fillId="0" borderId="0" xfId="3" applyFont="1" applyBorder="1" applyAlignment="1" applyProtection="1">
      <alignment horizontal="center" vertical="center"/>
    </xf>
    <xf numFmtId="0" fontId="11" fillId="0" borderId="0" xfId="2" applyFont="1" applyBorder="1" applyAlignment="1">
      <alignment horizontal="center"/>
    </xf>
    <xf numFmtId="0" fontId="16" fillId="0" borderId="0" xfId="2" applyFont="1" applyBorder="1" applyAlignment="1">
      <alignment horizontal="left"/>
    </xf>
    <xf numFmtId="165" fontId="11" fillId="0" borderId="0" xfId="2" quotePrefix="1" applyNumberFormat="1" applyFont="1" applyBorder="1" applyAlignment="1">
      <alignment horizontal="center"/>
    </xf>
    <xf numFmtId="0" fontId="11" fillId="0" borderId="0" xfId="2" applyFont="1" applyBorder="1"/>
    <xf numFmtId="43" fontId="11" fillId="0" borderId="0" xfId="3" applyFont="1" applyBorder="1" applyAlignment="1">
      <alignment horizontal="center"/>
    </xf>
    <xf numFmtId="43" fontId="11" fillId="0" borderId="0" xfId="3" applyFont="1" applyBorder="1"/>
    <xf numFmtId="0" fontId="13" fillId="0" borderId="0" xfId="2" applyFont="1" applyBorder="1"/>
    <xf numFmtId="0" fontId="11" fillId="0" borderId="0" xfId="2" applyFont="1" applyBorder="1" applyAlignment="1">
      <alignment horizontal="left"/>
    </xf>
    <xf numFmtId="0" fontId="11" fillId="0" borderId="0" xfId="2" applyFont="1" applyBorder="1" applyProtection="1"/>
    <xf numFmtId="39" fontId="11" fillId="0" borderId="0" xfId="2" applyNumberFormat="1" applyFont="1" applyBorder="1" applyAlignment="1" applyProtection="1">
      <alignment horizontal="center"/>
    </xf>
    <xf numFmtId="43" fontId="11" fillId="0" borderId="0" xfId="3" applyFont="1" applyBorder="1" applyAlignment="1" applyProtection="1">
      <alignment horizontal="center" vertical="center"/>
    </xf>
    <xf numFmtId="0" fontId="19" fillId="0" borderId="0" xfId="2" applyFont="1" applyBorder="1" applyProtection="1"/>
    <xf numFmtId="0" fontId="18" fillId="0" borderId="0" xfId="2" applyFont="1" applyBorder="1" applyAlignment="1" applyProtection="1">
      <alignment horizontal="center"/>
    </xf>
    <xf numFmtId="43" fontId="20" fillId="0" borderId="0" xfId="3" applyFont="1" applyBorder="1" applyAlignment="1">
      <alignment horizontal="center" vertical="center"/>
    </xf>
    <xf numFmtId="0" fontId="7" fillId="0" borderId="0" xfId="4" applyFont="1" applyFill="1" applyAlignment="1">
      <alignment vertical="center"/>
    </xf>
    <xf numFmtId="43" fontId="11" fillId="0" borderId="0" xfId="1" applyFont="1"/>
    <xf numFmtId="0" fontId="4" fillId="0" borderId="0" xfId="4" applyFont="1" applyFill="1" applyAlignment="1"/>
    <xf numFmtId="0" fontId="13" fillId="0" borderId="0" xfId="4" applyFont="1" applyFill="1" applyAlignment="1"/>
    <xf numFmtId="43" fontId="13" fillId="3" borderId="2" xfId="6" applyFont="1" applyFill="1" applyBorder="1" applyAlignment="1">
      <alignment horizontal="center" vertical="center" wrapText="1"/>
    </xf>
    <xf numFmtId="43" fontId="13" fillId="3" borderId="2" xfId="6" applyFont="1" applyFill="1" applyBorder="1" applyAlignment="1">
      <alignment horizontal="left" vertical="center" wrapText="1"/>
    </xf>
    <xf numFmtId="43" fontId="13" fillId="3" borderId="2" xfId="6" applyNumberFormat="1" applyFont="1" applyFill="1" applyBorder="1" applyAlignment="1">
      <alignment horizontal="center" vertical="center" wrapText="1"/>
    </xf>
    <xf numFmtId="0" fontId="21" fillId="0" borderId="0" xfId="0" applyFont="1"/>
    <xf numFmtId="43" fontId="11" fillId="0" borderId="5" xfId="6" applyFont="1" applyFill="1" applyBorder="1" applyAlignment="1">
      <alignment horizontal="center"/>
    </xf>
    <xf numFmtId="43" fontId="11" fillId="0" borderId="5" xfId="6" applyFont="1" applyBorder="1" applyAlignment="1">
      <alignment horizontal="left" indent="1"/>
    </xf>
    <xf numFmtId="43" fontId="11" fillId="0" borderId="5" xfId="6" applyFont="1" applyBorder="1" applyAlignment="1">
      <alignment horizontal="center" vertical="center"/>
    </xf>
    <xf numFmtId="43" fontId="11" fillId="0" borderId="5" xfId="6" applyNumberFormat="1" applyFont="1" applyBorder="1" applyAlignment="1">
      <alignment horizontal="center" vertical="center"/>
    </xf>
    <xf numFmtId="43" fontId="11" fillId="0" borderId="5" xfId="6" applyFont="1" applyBorder="1" applyAlignment="1">
      <alignment horizontal="right" vertical="center"/>
    </xf>
    <xf numFmtId="166" fontId="13" fillId="0" borderId="5" xfId="6" applyNumberFormat="1" applyFont="1" applyFill="1" applyBorder="1" applyAlignment="1">
      <alignment horizontal="center"/>
    </xf>
    <xf numFmtId="0" fontId="16" fillId="0" borderId="5" xfId="6" applyNumberFormat="1" applyFont="1" applyBorder="1" applyAlignment="1"/>
    <xf numFmtId="166" fontId="11" fillId="0" borderId="5" xfId="6" applyNumberFormat="1" applyFont="1" applyFill="1" applyBorder="1" applyAlignment="1">
      <alignment horizontal="center"/>
    </xf>
    <xf numFmtId="0" fontId="11" fillId="0" borderId="5" xfId="6" applyNumberFormat="1" applyFont="1" applyBorder="1" applyAlignment="1">
      <alignment vertical="top" wrapText="1"/>
    </xf>
    <xf numFmtId="0" fontId="16" fillId="0" borderId="5" xfId="6" applyNumberFormat="1" applyFont="1" applyBorder="1" applyAlignment="1">
      <alignment vertical="top" wrapText="1"/>
    </xf>
    <xf numFmtId="165" fontId="11" fillId="0" borderId="5" xfId="6" applyNumberFormat="1" applyFont="1" applyFill="1" applyBorder="1" applyAlignment="1">
      <alignment horizontal="center" vertical="top"/>
    </xf>
    <xf numFmtId="0" fontId="11" fillId="0" borderId="5" xfId="6" applyNumberFormat="1" applyFont="1" applyBorder="1" applyAlignment="1">
      <alignment horizontal="center"/>
    </xf>
    <xf numFmtId="43" fontId="11" fillId="0" borderId="5" xfId="6" applyFont="1" applyBorder="1" applyAlignment="1">
      <alignment horizontal="center"/>
    </xf>
    <xf numFmtId="43" fontId="11" fillId="0" borderId="5" xfId="6" applyNumberFormat="1" applyFont="1" applyBorder="1" applyAlignment="1">
      <alignment horizontal="center"/>
    </xf>
    <xf numFmtId="43" fontId="11" fillId="0" borderId="5" xfId="1" applyNumberFormat="1" applyFont="1" applyFill="1" applyBorder="1"/>
    <xf numFmtId="43" fontId="11" fillId="0" borderId="5" xfId="6" applyFont="1" applyBorder="1" applyAlignment="1">
      <alignment horizontal="right"/>
    </xf>
    <xf numFmtId="43" fontId="11" fillId="0" borderId="5" xfId="6" applyNumberFormat="1" applyFont="1" applyFill="1" applyBorder="1" applyAlignment="1">
      <alignment horizontal="center"/>
    </xf>
    <xf numFmtId="43" fontId="11" fillId="0" borderId="0" xfId="6" applyFont="1" applyBorder="1" applyAlignment="1">
      <alignment horizontal="center" vertical="center"/>
    </xf>
    <xf numFmtId="43" fontId="11" fillId="0" borderId="5" xfId="6" applyNumberFormat="1" applyFont="1" applyFill="1" applyBorder="1" applyAlignment="1">
      <alignment horizontal="center" vertical="center"/>
    </xf>
    <xf numFmtId="43" fontId="11" fillId="0" borderId="2" xfId="6" applyFont="1" applyFill="1" applyBorder="1" applyAlignment="1">
      <alignment horizontal="center"/>
    </xf>
    <xf numFmtId="0" fontId="13" fillId="0" borderId="2" xfId="6" applyNumberFormat="1" applyFont="1" applyBorder="1" applyAlignment="1">
      <alignment vertical="top" wrapText="1"/>
    </xf>
    <xf numFmtId="43" fontId="11" fillId="0" borderId="2" xfId="6" applyFont="1" applyBorder="1" applyAlignment="1">
      <alignment horizontal="center" vertical="center"/>
    </xf>
    <xf numFmtId="43" fontId="11" fillId="0" borderId="2" xfId="6" applyNumberFormat="1" applyFont="1" applyBorder="1" applyAlignment="1">
      <alignment horizontal="center" vertical="center"/>
    </xf>
    <xf numFmtId="43" fontId="13" fillId="0" borderId="2" xfId="6" applyFont="1" applyBorder="1" applyAlignment="1">
      <alignment horizontal="right" vertical="center"/>
    </xf>
    <xf numFmtId="0" fontId="21" fillId="0" borderId="0" xfId="0" applyFont="1" applyAlignment="1">
      <alignment vertical="center"/>
    </xf>
    <xf numFmtId="0" fontId="21" fillId="0" borderId="0" xfId="0" applyFont="1" applyAlignment="1">
      <alignment horizontal="center" vertical="center"/>
    </xf>
    <xf numFmtId="0" fontId="7" fillId="0" borderId="0" xfId="4" applyFont="1" applyFill="1" applyAlignment="1"/>
    <xf numFmtId="0" fontId="11" fillId="0" borderId="0" xfId="2" applyFont="1" applyAlignment="1"/>
    <xf numFmtId="0" fontId="11" fillId="0" borderId="0" xfId="5" applyFont="1" applyAlignment="1"/>
    <xf numFmtId="43" fontId="11" fillId="0" borderId="0" xfId="1" applyFont="1" applyAlignment="1"/>
    <xf numFmtId="0" fontId="13" fillId="0" borderId="0" xfId="4" applyFont="1" applyFill="1" applyAlignment="1">
      <alignment vertical="top"/>
    </xf>
    <xf numFmtId="43" fontId="11" fillId="0" borderId="15" xfId="6" applyFont="1" applyFill="1" applyBorder="1" applyAlignment="1">
      <alignment horizontal="center" vertical="top"/>
    </xf>
    <xf numFmtId="43" fontId="11" fillId="0" borderId="15" xfId="6" applyFont="1" applyBorder="1" applyAlignment="1">
      <alignment horizontal="left"/>
    </xf>
    <xf numFmtId="43" fontId="11" fillId="0" borderId="15" xfId="6" applyFont="1" applyBorder="1" applyAlignment="1">
      <alignment horizontal="center"/>
    </xf>
    <xf numFmtId="43" fontId="11" fillId="0" borderId="15" xfId="6" applyFont="1" applyBorder="1" applyAlignment="1">
      <alignment horizontal="right"/>
    </xf>
    <xf numFmtId="43" fontId="11" fillId="0" borderId="15" xfId="6" applyNumberFormat="1" applyFont="1" applyBorder="1" applyAlignment="1">
      <alignment horizontal="right"/>
    </xf>
    <xf numFmtId="0" fontId="21" fillId="0" borderId="0" xfId="0" applyFont="1" applyAlignment="1"/>
    <xf numFmtId="166" fontId="13" fillId="0" borderId="5" xfId="6" applyNumberFormat="1" applyFont="1" applyFill="1" applyBorder="1" applyAlignment="1">
      <alignment horizontal="center" vertical="center"/>
    </xf>
    <xf numFmtId="43" fontId="11" fillId="0" borderId="5" xfId="6" applyNumberFormat="1" applyFont="1" applyBorder="1" applyAlignment="1">
      <alignment horizontal="right"/>
    </xf>
    <xf numFmtId="166" fontId="13" fillId="0" borderId="5" xfId="6" applyNumberFormat="1" applyFont="1" applyFill="1" applyBorder="1" applyAlignment="1">
      <alignment horizontal="center" vertical="top"/>
    </xf>
    <xf numFmtId="167" fontId="18" fillId="0" borderId="5" xfId="0" applyNumberFormat="1" applyFont="1" applyFill="1" applyBorder="1" applyAlignment="1" applyProtection="1">
      <alignment horizontal="center" vertical="center" wrapText="1"/>
    </xf>
    <xf numFmtId="0" fontId="18" fillId="0" borderId="5" xfId="0" applyFont="1" applyFill="1" applyBorder="1" applyAlignment="1" applyProtection="1">
      <alignment horizontal="left" vertical="top" wrapText="1"/>
    </xf>
    <xf numFmtId="0" fontId="20" fillId="0" borderId="5" xfId="0" applyFont="1" applyFill="1" applyBorder="1" applyAlignment="1">
      <alignment horizontal="center"/>
    </xf>
    <xf numFmtId="43" fontId="18" fillId="0" borderId="5" xfId="1" applyNumberFormat="1" applyFont="1" applyFill="1" applyBorder="1" applyAlignment="1" applyProtection="1">
      <alignment horizontal="center"/>
    </xf>
    <xf numFmtId="43" fontId="18" fillId="0" borderId="5" xfId="1" applyNumberFormat="1" applyFont="1" applyFill="1" applyBorder="1" applyProtection="1"/>
    <xf numFmtId="43" fontId="20" fillId="0" borderId="5" xfId="1" applyNumberFormat="1" applyFont="1" applyFill="1" applyBorder="1"/>
    <xf numFmtId="0" fontId="20" fillId="0" borderId="0" xfId="0" applyFont="1"/>
    <xf numFmtId="0" fontId="20" fillId="0" borderId="5" xfId="0" applyFont="1" applyBorder="1" applyAlignment="1">
      <alignment horizontal="center" vertical="top"/>
    </xf>
    <xf numFmtId="0" fontId="21" fillId="0" borderId="5" xfId="0" applyFont="1" applyBorder="1" applyAlignment="1"/>
    <xf numFmtId="0" fontId="21" fillId="0" borderId="5" xfId="0" applyFont="1" applyBorder="1" applyAlignment="1">
      <alignment horizontal="center"/>
    </xf>
    <xf numFmtId="0" fontId="21" fillId="0" borderId="5" xfId="0" applyFont="1" applyBorder="1" applyAlignment="1">
      <alignment horizontal="right"/>
    </xf>
    <xf numFmtId="166" fontId="11" fillId="0" borderId="5" xfId="6" applyNumberFormat="1" applyFont="1" applyFill="1" applyBorder="1" applyAlignment="1">
      <alignment horizontal="center" vertical="top"/>
    </xf>
    <xf numFmtId="0" fontId="11" fillId="0" borderId="5" xfId="6" applyNumberFormat="1" applyFont="1" applyBorder="1" applyAlignment="1">
      <alignment wrapText="1"/>
    </xf>
    <xf numFmtId="0" fontId="22" fillId="0" borderId="5" xfId="6" applyNumberFormat="1" applyFont="1" applyBorder="1" applyAlignment="1">
      <alignment wrapText="1"/>
    </xf>
    <xf numFmtId="0" fontId="16" fillId="0" borderId="0" xfId="6" applyNumberFormat="1" applyFont="1" applyBorder="1" applyAlignment="1">
      <alignment wrapText="1"/>
    </xf>
    <xf numFmtId="0" fontId="21" fillId="0" borderId="0" xfId="0" applyFont="1" applyBorder="1" applyAlignment="1"/>
    <xf numFmtId="43" fontId="11" fillId="0" borderId="5" xfId="1" applyFont="1" applyFill="1" applyBorder="1" applyAlignment="1">
      <alignment horizontal="center"/>
    </xf>
    <xf numFmtId="43" fontId="11" fillId="0" borderId="5" xfId="6" applyFont="1" applyFill="1" applyBorder="1" applyAlignment="1">
      <alignment horizontal="center" vertical="top"/>
    </xf>
    <xf numFmtId="0" fontId="20" fillId="0" borderId="5" xfId="6" applyNumberFormat="1" applyFont="1" applyBorder="1" applyAlignment="1">
      <alignment wrapText="1"/>
    </xf>
    <xf numFmtId="0" fontId="11" fillId="0" borderId="5" xfId="6" applyNumberFormat="1" applyFont="1" applyBorder="1" applyAlignment="1">
      <alignment horizontal="center" wrapText="1"/>
    </xf>
    <xf numFmtId="43" fontId="20" fillId="0" borderId="5" xfId="6" applyNumberFormat="1" applyFont="1" applyBorder="1" applyAlignment="1">
      <alignment horizontal="right"/>
    </xf>
    <xf numFmtId="43" fontId="11" fillId="0" borderId="5" xfId="6" applyFont="1" applyBorder="1" applyAlignment="1">
      <alignment horizontal="left"/>
    </xf>
    <xf numFmtId="0" fontId="22" fillId="0" borderId="5" xfId="6" applyNumberFormat="1" applyFont="1" applyBorder="1" applyAlignment="1"/>
    <xf numFmtId="0" fontId="11" fillId="0" borderId="5" xfId="6" applyNumberFormat="1" applyFont="1" applyBorder="1" applyAlignment="1">
      <alignment horizontal="left" wrapText="1"/>
    </xf>
    <xf numFmtId="43" fontId="11" fillId="0" borderId="2" xfId="6" applyFont="1" applyFill="1" applyBorder="1" applyAlignment="1">
      <alignment horizontal="center" vertical="top"/>
    </xf>
    <xf numFmtId="0" fontId="13" fillId="0" borderId="2" xfId="6" applyNumberFormat="1" applyFont="1" applyBorder="1" applyAlignment="1">
      <alignment wrapText="1"/>
    </xf>
    <xf numFmtId="43" fontId="11" fillId="0" borderId="2" xfId="6" applyFont="1" applyBorder="1" applyAlignment="1">
      <alignment horizontal="center"/>
    </xf>
    <xf numFmtId="43" fontId="11" fillId="0" borderId="2" xfId="6" applyFont="1" applyBorder="1" applyAlignment="1">
      <alignment horizontal="right"/>
    </xf>
    <xf numFmtId="43" fontId="11" fillId="0" borderId="2" xfId="6" applyNumberFormat="1" applyFont="1" applyBorder="1" applyAlignment="1">
      <alignment horizontal="right"/>
    </xf>
    <xf numFmtId="43" fontId="13" fillId="0" borderId="2" xfId="6" applyFont="1" applyBorder="1" applyAlignment="1">
      <alignment horizontal="right"/>
    </xf>
    <xf numFmtId="0" fontId="20" fillId="0" borderId="0" xfId="0" applyFont="1" applyAlignment="1">
      <alignment horizontal="center" vertical="top"/>
    </xf>
    <xf numFmtId="0" fontId="21" fillId="0" borderId="0" xfId="0" applyFont="1" applyAlignment="1">
      <alignment horizontal="center"/>
    </xf>
    <xf numFmtId="0" fontId="21" fillId="0" borderId="0" xfId="0" applyFont="1" applyAlignment="1">
      <alignment horizontal="right"/>
    </xf>
    <xf numFmtId="43" fontId="13" fillId="3" borderId="2" xfId="1" applyFont="1" applyFill="1" applyBorder="1" applyAlignment="1">
      <alignment horizontal="center" vertical="center" wrapText="1"/>
    </xf>
    <xf numFmtId="43" fontId="11" fillId="0" borderId="5" xfId="1" applyFont="1" applyBorder="1" applyAlignment="1">
      <alignment horizontal="center" vertical="center"/>
    </xf>
    <xf numFmtId="43" fontId="11" fillId="0" borderId="5" xfId="1" applyFont="1" applyBorder="1" applyAlignment="1">
      <alignment horizontal="right"/>
    </xf>
    <xf numFmtId="0" fontId="16" fillId="0" borderId="5" xfId="6" applyNumberFormat="1" applyFont="1" applyBorder="1" applyAlignment="1">
      <alignment wrapText="1"/>
    </xf>
    <xf numFmtId="43" fontId="11" fillId="0" borderId="5" xfId="6" applyFont="1" applyBorder="1"/>
    <xf numFmtId="0" fontId="13" fillId="0" borderId="5" xfId="6" applyNumberFormat="1" applyFont="1" applyBorder="1" applyAlignment="1">
      <alignment horizontal="center" vertical="center"/>
    </xf>
    <xf numFmtId="43" fontId="13" fillId="0" borderId="5" xfId="1" applyFont="1" applyBorder="1" applyAlignment="1">
      <alignment horizontal="center" vertical="center"/>
    </xf>
    <xf numFmtId="43" fontId="13" fillId="0" borderId="5" xfId="1" applyFont="1" applyBorder="1" applyAlignment="1">
      <alignment horizontal="right"/>
    </xf>
    <xf numFmtId="0" fontId="26" fillId="0" borderId="0" xfId="0" applyFont="1"/>
    <xf numFmtId="0" fontId="22" fillId="0" borderId="5" xfId="6" applyNumberFormat="1" applyFont="1" applyBorder="1" applyAlignment="1">
      <alignment vertical="top" wrapText="1"/>
    </xf>
    <xf numFmtId="0" fontId="11" fillId="0" borderId="5" xfId="6" applyNumberFormat="1" applyFont="1" applyBorder="1" applyAlignment="1">
      <alignment horizontal="center" vertical="top" wrapText="1"/>
    </xf>
    <xf numFmtId="43" fontId="21" fillId="0" borderId="0" xfId="1" applyFont="1"/>
    <xf numFmtId="0" fontId="26" fillId="0" borderId="5" xfId="0" applyFont="1" applyBorder="1" applyAlignment="1">
      <alignment horizontal="center"/>
    </xf>
    <xf numFmtId="43" fontId="26" fillId="0" borderId="5" xfId="1" applyFont="1" applyBorder="1" applyAlignment="1">
      <alignment horizontal="center" vertical="center"/>
    </xf>
    <xf numFmtId="43" fontId="27" fillId="0" borderId="5" xfId="1" applyFont="1" applyBorder="1"/>
    <xf numFmtId="0" fontId="20" fillId="0" borderId="5" xfId="0" applyFont="1" applyBorder="1" applyAlignment="1">
      <alignment horizontal="center"/>
    </xf>
    <xf numFmtId="43" fontId="21" fillId="0" borderId="5" xfId="1" applyFont="1" applyBorder="1" applyAlignment="1">
      <alignment horizontal="center" vertical="center"/>
    </xf>
    <xf numFmtId="43" fontId="20" fillId="0" borderId="5" xfId="1" applyFont="1" applyBorder="1"/>
    <xf numFmtId="0" fontId="20" fillId="0" borderId="5" xfId="0" applyFont="1" applyBorder="1" applyAlignment="1">
      <alignment horizontal="center" vertical="center"/>
    </xf>
    <xf numFmtId="0" fontId="11" fillId="0" borderId="5" xfId="6" applyNumberFormat="1" applyFont="1" applyBorder="1" applyAlignment="1">
      <alignment vertical="center" wrapText="1"/>
    </xf>
    <xf numFmtId="43" fontId="28" fillId="0" borderId="5" xfId="1" applyFont="1" applyBorder="1"/>
    <xf numFmtId="0" fontId="22" fillId="0" borderId="5" xfId="6" applyNumberFormat="1" applyFont="1" applyBorder="1" applyAlignment="1">
      <alignment vertical="center" wrapText="1"/>
    </xf>
    <xf numFmtId="43" fontId="11" fillId="0" borderId="5" xfId="1" applyFont="1" applyBorder="1" applyAlignment="1">
      <alignment horizontal="center" vertical="top" wrapText="1"/>
    </xf>
    <xf numFmtId="43" fontId="21" fillId="0" borderId="0" xfId="0" applyNumberFormat="1" applyFont="1"/>
    <xf numFmtId="0" fontId="16" fillId="0" borderId="5" xfId="6" applyNumberFormat="1" applyFont="1" applyBorder="1" applyAlignment="1">
      <alignment vertical="center" wrapText="1"/>
    </xf>
    <xf numFmtId="43" fontId="13" fillId="0" borderId="5" xfId="1" applyFont="1" applyBorder="1" applyAlignment="1">
      <alignment horizontal="center" vertical="top" wrapText="1"/>
    </xf>
    <xf numFmtId="43" fontId="20" fillId="0" borderId="5" xfId="1" applyFont="1" applyBorder="1" applyAlignment="1">
      <alignment horizontal="center" vertical="top" wrapText="1"/>
    </xf>
    <xf numFmtId="0" fontId="11" fillId="0" borderId="5" xfId="6" applyNumberFormat="1" applyFont="1" applyBorder="1" applyAlignment="1">
      <alignment horizontal="center" vertical="center" wrapText="1"/>
    </xf>
    <xf numFmtId="0" fontId="21" fillId="0" borderId="5" xfId="0" applyFont="1" applyBorder="1" applyAlignment="1">
      <alignment horizontal="center" vertical="center"/>
    </xf>
    <xf numFmtId="0" fontId="21" fillId="0" borderId="5" xfId="0" applyFont="1" applyBorder="1"/>
    <xf numFmtId="0" fontId="29" fillId="0" borderId="5" xfId="0" applyFont="1" applyBorder="1"/>
    <xf numFmtId="0" fontId="20" fillId="0" borderId="0" xfId="0" applyFont="1" applyAlignment="1">
      <alignment horizontal="center"/>
    </xf>
    <xf numFmtId="43" fontId="11" fillId="0" borderId="5" xfId="1" applyFont="1" applyBorder="1" applyAlignment="1">
      <alignment horizontal="right" vertical="center" wrapText="1"/>
    </xf>
    <xf numFmtId="43" fontId="11" fillId="0" borderId="5" xfId="1" applyFont="1" applyBorder="1" applyAlignment="1">
      <alignment horizontal="center" vertical="center" wrapText="1"/>
    </xf>
    <xf numFmtId="43" fontId="11" fillId="0" borderId="5" xfId="1" applyNumberFormat="1" applyFont="1" applyFill="1" applyBorder="1" applyAlignment="1">
      <alignment vertical="center"/>
    </xf>
    <xf numFmtId="0" fontId="20" fillId="0" borderId="0" xfId="0" applyFont="1" applyBorder="1" applyAlignment="1">
      <alignment horizontal="center" vertical="center"/>
    </xf>
    <xf numFmtId="43" fontId="11" fillId="0" borderId="5" xfId="1" applyFont="1" applyBorder="1" applyAlignment="1">
      <alignment vertical="center" wrapText="1"/>
    </xf>
    <xf numFmtId="43" fontId="21" fillId="0" borderId="0" xfId="0" applyNumberFormat="1" applyFont="1" applyAlignment="1">
      <alignment vertical="center"/>
    </xf>
    <xf numFmtId="0" fontId="22" fillId="0" borderId="5" xfId="6" applyNumberFormat="1" applyFont="1" applyFill="1" applyBorder="1" applyAlignment="1">
      <alignment vertical="center" wrapText="1"/>
    </xf>
    <xf numFmtId="43" fontId="13" fillId="0" borderId="5" xfId="6" applyFont="1" applyFill="1" applyBorder="1" applyAlignment="1">
      <alignment horizontal="center" vertical="center"/>
    </xf>
    <xf numFmtId="43" fontId="11" fillId="0" borderId="5" xfId="6" applyFont="1" applyBorder="1" applyAlignment="1">
      <alignment vertical="center"/>
    </xf>
    <xf numFmtId="43" fontId="20" fillId="0" borderId="5" xfId="1" applyFont="1" applyBorder="1" applyAlignment="1">
      <alignment vertical="center"/>
    </xf>
    <xf numFmtId="43" fontId="11" fillId="0" borderId="5" xfId="6" applyFont="1" applyFill="1" applyBorder="1" applyAlignment="1">
      <alignment horizontal="center" vertical="center"/>
    </xf>
    <xf numFmtId="0" fontId="20" fillId="0" borderId="5" xfId="6" applyNumberFormat="1" applyFont="1" applyBorder="1" applyAlignment="1">
      <alignment vertical="top" wrapText="1"/>
    </xf>
    <xf numFmtId="43" fontId="11" fillId="0" borderId="2" xfId="1" applyFont="1" applyBorder="1" applyAlignment="1">
      <alignment horizontal="center" vertical="center"/>
    </xf>
    <xf numFmtId="43" fontId="11" fillId="0" borderId="2" xfId="1" applyFont="1" applyBorder="1" applyAlignment="1">
      <alignment horizontal="right"/>
    </xf>
    <xf numFmtId="43" fontId="13" fillId="0" borderId="2" xfId="1" applyFont="1" applyBorder="1" applyAlignment="1">
      <alignment horizontal="right"/>
    </xf>
    <xf numFmtId="43" fontId="21" fillId="0" borderId="0" xfId="1" applyFont="1" applyAlignment="1">
      <alignment horizontal="center" vertical="center"/>
    </xf>
    <xf numFmtId="43" fontId="20" fillId="0" borderId="0" xfId="1" applyFont="1"/>
    <xf numFmtId="43" fontId="11" fillId="0" borderId="5" xfId="1" applyFont="1" applyBorder="1" applyAlignment="1">
      <alignment horizontal="right" vertical="center"/>
    </xf>
    <xf numFmtId="43" fontId="28" fillId="0" borderId="5" xfId="6" applyFont="1" applyFill="1" applyBorder="1" applyAlignment="1">
      <alignment horizontal="center" vertical="top"/>
    </xf>
    <xf numFmtId="43" fontId="28" fillId="0" borderId="5" xfId="6" applyFont="1" applyBorder="1" applyAlignment="1">
      <alignment horizontal="center"/>
    </xf>
    <xf numFmtId="43" fontId="28" fillId="0" borderId="5" xfId="6" applyFont="1" applyBorder="1" applyAlignment="1">
      <alignment horizontal="right"/>
    </xf>
    <xf numFmtId="43" fontId="28" fillId="0" borderId="5" xfId="6" applyNumberFormat="1" applyFont="1" applyBorder="1" applyAlignment="1">
      <alignment horizontal="right"/>
    </xf>
    <xf numFmtId="0" fontId="30" fillId="0" borderId="0" xfId="0" applyFont="1" applyAlignment="1"/>
    <xf numFmtId="0" fontId="8" fillId="0" borderId="0" xfId="0" applyFont="1" applyBorder="1" applyAlignment="1">
      <alignment horizontal="left"/>
    </xf>
    <xf numFmtId="0" fontId="8" fillId="0" borderId="0" xfId="0" applyFont="1"/>
    <xf numFmtId="0" fontId="11" fillId="0" borderId="0" xfId="0" applyFont="1" applyBorder="1"/>
    <xf numFmtId="0" fontId="8" fillId="0" borderId="0" xfId="0" quotePrefix="1" applyFont="1" applyBorder="1" applyAlignment="1">
      <alignment horizontal="centerContinuous"/>
    </xf>
    <xf numFmtId="166" fontId="11" fillId="0" borderId="5" xfId="6" applyNumberFormat="1" applyFont="1" applyFill="1" applyBorder="1" applyAlignment="1">
      <alignment horizontal="center" vertical="center"/>
    </xf>
    <xf numFmtId="0" fontId="13" fillId="0" borderId="5" xfId="6" applyNumberFormat="1" applyFont="1" applyBorder="1" applyAlignment="1">
      <alignment vertical="top" wrapText="1"/>
    </xf>
    <xf numFmtId="0" fontId="21" fillId="0" borderId="5" xfId="0" applyFont="1" applyBorder="1" applyAlignment="1">
      <alignment vertical="center"/>
    </xf>
    <xf numFmtId="0" fontId="20" fillId="0" borderId="5" xfId="0" applyFont="1" applyBorder="1" applyAlignment="1">
      <alignment vertical="center"/>
    </xf>
    <xf numFmtId="0" fontId="11" fillId="0" borderId="5" xfId="6" applyNumberFormat="1" applyFont="1" applyBorder="1" applyAlignment="1">
      <alignment horizontal="center" vertical="center"/>
    </xf>
    <xf numFmtId="0" fontId="31" fillId="0" borderId="5" xfId="6" applyNumberFormat="1" applyFont="1" applyBorder="1" applyAlignment="1">
      <alignment vertical="top" wrapText="1"/>
    </xf>
    <xf numFmtId="0" fontId="28" fillId="0" borderId="5" xfId="6" applyNumberFormat="1" applyFont="1" applyBorder="1" applyAlignment="1">
      <alignment vertical="top" wrapText="1"/>
    </xf>
    <xf numFmtId="43" fontId="11" fillId="0" borderId="2" xfId="6" applyFont="1" applyBorder="1" applyAlignment="1">
      <alignment vertical="center"/>
    </xf>
    <xf numFmtId="43" fontId="11" fillId="0" borderId="2" xfId="1" applyFont="1" applyBorder="1" applyAlignment="1">
      <alignment horizontal="right" vertical="center"/>
    </xf>
    <xf numFmtId="43" fontId="20" fillId="0" borderId="0" xfId="1" applyFont="1" applyAlignment="1">
      <alignment vertical="center"/>
    </xf>
    <xf numFmtId="0" fontId="20" fillId="0" borderId="0" xfId="0" applyFont="1" applyAlignment="1">
      <alignment vertical="center"/>
    </xf>
    <xf numFmtId="165" fontId="13" fillId="0" borderId="5" xfId="6" applyNumberFormat="1" applyFont="1" applyBorder="1" applyAlignment="1">
      <alignment horizontal="center" vertical="center"/>
    </xf>
    <xf numFmtId="0" fontId="16" fillId="0" borderId="5" xfId="6" applyNumberFormat="1" applyFont="1" applyBorder="1" applyAlignment="1">
      <alignment horizontal="left" indent="1"/>
    </xf>
    <xf numFmtId="43" fontId="13" fillId="0" borderId="5" xfId="6" applyFont="1" applyBorder="1"/>
    <xf numFmtId="43" fontId="11" fillId="0" borderId="2" xfId="6" applyFont="1" applyBorder="1"/>
    <xf numFmtId="0" fontId="16" fillId="0" borderId="0" xfId="4" applyFont="1" applyFill="1" applyAlignment="1">
      <alignment horizontal="center" vertical="center"/>
    </xf>
    <xf numFmtId="165" fontId="13" fillId="0" borderId="5" xfId="6" applyNumberFormat="1" applyFont="1" applyFill="1" applyBorder="1" applyAlignment="1">
      <alignment horizontal="center"/>
    </xf>
    <xf numFmtId="2" fontId="11" fillId="0" borderId="5" xfId="6" applyNumberFormat="1" applyFont="1" applyFill="1" applyBorder="1" applyAlignment="1">
      <alignment horizontal="center"/>
    </xf>
    <xf numFmtId="165" fontId="13" fillId="0" borderId="4" xfId="6" applyNumberFormat="1" applyFont="1" applyFill="1" applyBorder="1" applyAlignment="1">
      <alignment horizontal="center"/>
    </xf>
    <xf numFmtId="43" fontId="11" fillId="0" borderId="6" xfId="6" applyFont="1" applyBorder="1" applyAlignment="1">
      <alignment horizontal="center" vertical="center"/>
    </xf>
    <xf numFmtId="0" fontId="11" fillId="0" borderId="5" xfId="6" applyNumberFormat="1" applyFont="1" applyFill="1" applyBorder="1" applyAlignment="1">
      <alignment horizontal="center"/>
    </xf>
    <xf numFmtId="43" fontId="11" fillId="0" borderId="5" xfId="1" applyFont="1" applyBorder="1" applyAlignment="1">
      <alignment horizontal="center"/>
    </xf>
    <xf numFmtId="0" fontId="21" fillId="0" borderId="0" xfId="0" applyNumberFormat="1" applyFont="1" applyAlignment="1"/>
    <xf numFmtId="2" fontId="11" fillId="0" borderId="5" xfId="6" applyNumberFormat="1" applyFont="1" applyFill="1" applyBorder="1" applyAlignment="1">
      <alignment horizontal="center" vertical="center"/>
    </xf>
    <xf numFmtId="0" fontId="23" fillId="0" borderId="5" xfId="6" applyNumberFormat="1" applyFont="1" applyBorder="1" applyAlignment="1">
      <alignment vertical="top" wrapText="1"/>
    </xf>
    <xf numFmtId="43" fontId="28" fillId="0" borderId="5" xfId="6" applyNumberFormat="1" applyFont="1" applyBorder="1" applyAlignment="1">
      <alignment horizontal="center" vertical="center"/>
    </xf>
    <xf numFmtId="0" fontId="20" fillId="0" borderId="5" xfId="6" applyNumberFormat="1" applyFont="1" applyBorder="1" applyAlignment="1">
      <alignment horizontal="center" vertical="center" wrapText="1"/>
    </xf>
    <xf numFmtId="43" fontId="20" fillId="0" borderId="5" xfId="6" applyFont="1" applyBorder="1" applyAlignment="1">
      <alignment vertical="center"/>
    </xf>
    <xf numFmtId="43" fontId="20" fillId="0" borderId="5" xfId="6" applyNumberFormat="1" applyFont="1" applyBorder="1" applyAlignment="1">
      <alignment horizontal="center" vertical="center"/>
    </xf>
    <xf numFmtId="165" fontId="13" fillId="0" borderId="5" xfId="6" applyNumberFormat="1" applyFont="1" applyFill="1" applyBorder="1" applyAlignment="1">
      <alignment horizontal="center" vertical="center"/>
    </xf>
    <xf numFmtId="43" fontId="11" fillId="0" borderId="5" xfId="6" applyNumberFormat="1" applyFont="1" applyBorder="1" applyAlignment="1">
      <alignment horizontal="center" wrapText="1"/>
    </xf>
    <xf numFmtId="43" fontId="11" fillId="0" borderId="5" xfId="6" applyNumberFormat="1" applyFont="1" applyBorder="1" applyAlignment="1">
      <alignment horizontal="center" vertical="center" wrapText="1"/>
    </xf>
    <xf numFmtId="43" fontId="11" fillId="0" borderId="5" xfId="6" applyNumberFormat="1" applyFont="1" applyBorder="1" applyAlignment="1">
      <alignment vertical="center" wrapText="1"/>
    </xf>
    <xf numFmtId="43" fontId="13" fillId="0" borderId="5" xfId="6" applyFont="1" applyFill="1" applyBorder="1" applyAlignment="1">
      <alignment horizontal="center"/>
    </xf>
    <xf numFmtId="43" fontId="21" fillId="0" borderId="0" xfId="0" applyNumberFormat="1" applyFont="1" applyAlignment="1">
      <alignment horizontal="center" vertical="center"/>
    </xf>
    <xf numFmtId="43" fontId="13" fillId="3" borderId="2" xfId="6" applyNumberFormat="1" applyFont="1" applyFill="1" applyBorder="1" applyAlignment="1">
      <alignment vertical="center" wrapText="1"/>
    </xf>
    <xf numFmtId="43" fontId="13" fillId="0" borderId="5" xfId="6" applyFont="1" applyFill="1" applyBorder="1" applyAlignment="1">
      <alignment horizontal="center" vertical="center" wrapText="1"/>
    </xf>
    <xf numFmtId="43" fontId="13" fillId="0" borderId="5" xfId="6" applyFont="1" applyFill="1" applyBorder="1" applyAlignment="1">
      <alignment horizontal="left" vertical="center" wrapText="1"/>
    </xf>
    <xf numFmtId="43" fontId="13" fillId="0" borderId="5" xfId="6" applyNumberFormat="1" applyFont="1" applyFill="1" applyBorder="1" applyAlignment="1">
      <alignment vertical="center" wrapText="1"/>
    </xf>
    <xf numFmtId="43" fontId="13" fillId="0" borderId="5" xfId="6" applyNumberFormat="1" applyFont="1" applyFill="1" applyBorder="1" applyAlignment="1">
      <alignment horizontal="center" vertical="center" wrapText="1"/>
    </xf>
    <xf numFmtId="0" fontId="21" fillId="0" borderId="0" xfId="0" applyFont="1" applyFill="1"/>
    <xf numFmtId="166" fontId="13" fillId="0" borderId="5" xfId="6" applyNumberFormat="1" applyFont="1" applyBorder="1" applyAlignment="1">
      <alignment horizontal="center" vertical="center"/>
    </xf>
    <xf numFmtId="43" fontId="11" fillId="0" borderId="5" xfId="6" applyNumberFormat="1" applyFont="1" applyBorder="1" applyAlignment="1">
      <alignment vertical="center"/>
    </xf>
    <xf numFmtId="166" fontId="13" fillId="0" borderId="5" xfId="6" applyNumberFormat="1" applyFont="1" applyBorder="1" applyAlignment="1">
      <alignment horizontal="center"/>
    </xf>
    <xf numFmtId="165" fontId="13" fillId="0" borderId="5" xfId="6" applyNumberFormat="1" applyFont="1" applyBorder="1" applyAlignment="1">
      <alignment horizontal="center"/>
    </xf>
    <xf numFmtId="43" fontId="21" fillId="0" borderId="5" xfId="0" applyNumberFormat="1" applyFont="1" applyBorder="1" applyAlignment="1">
      <alignment vertical="center"/>
    </xf>
    <xf numFmtId="2" fontId="20" fillId="0" borderId="5" xfId="0" applyNumberFormat="1" applyFont="1" applyBorder="1"/>
    <xf numFmtId="43" fontId="13" fillId="3" borderId="2" xfId="6" applyFont="1" applyFill="1" applyBorder="1" applyAlignment="1">
      <alignment horizontal="center" wrapText="1"/>
    </xf>
    <xf numFmtId="43" fontId="13" fillId="3" borderId="2" xfId="6" applyFont="1" applyFill="1" applyBorder="1" applyAlignment="1">
      <alignment horizontal="left" wrapText="1"/>
    </xf>
    <xf numFmtId="43" fontId="13" fillId="0" borderId="2" xfId="6" applyFont="1" applyBorder="1" applyAlignment="1">
      <alignment horizontal="center" vertical="center"/>
    </xf>
    <xf numFmtId="2" fontId="13" fillId="3" borderId="2" xfId="6" applyNumberFormat="1" applyFont="1" applyFill="1" applyBorder="1" applyAlignment="1">
      <alignment horizontal="center" vertical="center" wrapText="1"/>
    </xf>
    <xf numFmtId="2" fontId="11" fillId="0" borderId="5" xfId="6" applyNumberFormat="1" applyFont="1" applyBorder="1" applyAlignment="1">
      <alignment horizontal="center" vertical="center"/>
    </xf>
    <xf numFmtId="2" fontId="21" fillId="0" borderId="5" xfId="0" applyNumberFormat="1" applyFont="1" applyBorder="1" applyAlignment="1">
      <alignment horizontal="center" vertical="center"/>
    </xf>
    <xf numFmtId="43" fontId="21" fillId="0" borderId="5" xfId="1" applyFont="1" applyBorder="1" applyAlignment="1">
      <alignment vertical="center"/>
    </xf>
    <xf numFmtId="0" fontId="11" fillId="0" borderId="0" xfId="6" applyNumberFormat="1" applyFont="1" applyBorder="1" applyAlignment="1">
      <alignment horizontal="center" vertical="center" wrapText="1"/>
    </xf>
    <xf numFmtId="0" fontId="21" fillId="0" borderId="0" xfId="0" applyFont="1" applyAlignment="1">
      <alignment wrapText="1"/>
    </xf>
    <xf numFmtId="2" fontId="21" fillId="0" borderId="0" xfId="0" applyNumberFormat="1" applyFont="1" applyAlignment="1">
      <alignment horizontal="center" vertical="center"/>
    </xf>
    <xf numFmtId="43" fontId="21" fillId="0" borderId="0" xfId="1" applyFont="1" applyAlignment="1">
      <alignment vertical="center"/>
    </xf>
    <xf numFmtId="43" fontId="11" fillId="0" borderId="5" xfId="6" applyNumberFormat="1" applyFont="1" applyBorder="1" applyAlignment="1"/>
    <xf numFmtId="0" fontId="32" fillId="0" borderId="5" xfId="6" applyNumberFormat="1" applyFont="1" applyBorder="1" applyAlignment="1">
      <alignment vertical="top" wrapText="1"/>
    </xf>
    <xf numFmtId="0" fontId="13" fillId="0" borderId="5" xfId="6" applyNumberFormat="1" applyFont="1" applyBorder="1" applyAlignment="1">
      <alignment vertical="center" wrapText="1"/>
    </xf>
    <xf numFmtId="166" fontId="16" fillId="0" borderId="5" xfId="6" applyNumberFormat="1" applyFont="1" applyFill="1" applyBorder="1" applyAlignment="1">
      <alignment horizontal="center"/>
    </xf>
    <xf numFmtId="0" fontId="20" fillId="0" borderId="5" xfId="0" applyFont="1" applyBorder="1" applyAlignment="1">
      <alignment horizontal="right" vertical="center"/>
    </xf>
    <xf numFmtId="0" fontId="11" fillId="0" borderId="0" xfId="4" applyFont="1" applyFill="1" applyAlignment="1">
      <alignment horizontal="center"/>
    </xf>
    <xf numFmtId="0" fontId="13" fillId="0" borderId="0" xfId="4" applyFont="1" applyFill="1" applyAlignment="1">
      <alignment horizontal="center"/>
    </xf>
    <xf numFmtId="0" fontId="11" fillId="0" borderId="0" xfId="4" applyFont="1" applyFill="1" applyAlignment="1">
      <alignment horizontal="center"/>
    </xf>
    <xf numFmtId="0" fontId="13" fillId="0" borderId="0" xfId="4" applyFont="1" applyFill="1" applyAlignment="1">
      <alignment horizontal="center"/>
    </xf>
    <xf numFmtId="0" fontId="29" fillId="0" borderId="5" xfId="6" applyNumberFormat="1" applyFont="1" applyBorder="1" applyAlignment="1">
      <alignment vertical="top" wrapText="1"/>
    </xf>
    <xf numFmtId="43" fontId="11" fillId="0" borderId="4" xfId="6" applyFont="1" applyFill="1" applyBorder="1" applyAlignment="1">
      <alignment horizontal="center"/>
    </xf>
    <xf numFmtId="43" fontId="11" fillId="0" borderId="5" xfId="1" applyNumberFormat="1" applyFont="1" applyFill="1" applyBorder="1" applyAlignment="1">
      <alignment horizontal="center" vertical="center"/>
    </xf>
    <xf numFmtId="0" fontId="11" fillId="0" borderId="0" xfId="4" applyFont="1" applyFill="1" applyAlignment="1">
      <alignment horizontal="center"/>
    </xf>
    <xf numFmtId="0" fontId="13" fillId="0" borderId="0" xfId="4" applyFont="1" applyFill="1" applyAlignment="1">
      <alignment horizontal="center"/>
    </xf>
    <xf numFmtId="0" fontId="11" fillId="0" borderId="0" xfId="4" applyFont="1" applyFill="1" applyAlignment="1">
      <alignment horizontal="center"/>
    </xf>
    <xf numFmtId="0" fontId="13" fillId="0" borderId="0" xfId="4" applyFont="1" applyFill="1" applyAlignment="1">
      <alignment horizontal="center"/>
    </xf>
    <xf numFmtId="0" fontId="11" fillId="0" borderId="5" xfId="1" applyNumberFormat="1" applyFont="1" applyBorder="1" applyAlignment="1">
      <alignment wrapText="1"/>
    </xf>
    <xf numFmtId="43" fontId="11" fillId="0" borderId="5" xfId="1" applyFont="1" applyBorder="1" applyAlignment="1">
      <alignment vertical="center"/>
    </xf>
    <xf numFmtId="0" fontId="33" fillId="0" borderId="5" xfId="6" applyNumberFormat="1" applyFont="1" applyBorder="1" applyAlignment="1">
      <alignment vertical="top" wrapText="1"/>
    </xf>
    <xf numFmtId="43" fontId="20" fillId="0" borderId="5" xfId="6" applyNumberFormat="1" applyFont="1" applyBorder="1" applyAlignment="1"/>
    <xf numFmtId="0" fontId="5" fillId="0" borderId="0" xfId="2" applyFont="1" applyFill="1" applyAlignment="1">
      <alignment horizontal="center" vertical="center" wrapText="1"/>
    </xf>
    <xf numFmtId="43" fontId="17" fillId="2" borderId="1" xfId="3" applyFont="1" applyFill="1" applyBorder="1" applyAlignment="1" applyProtection="1">
      <alignment horizontal="center" vertical="center"/>
    </xf>
    <xf numFmtId="43" fontId="17" fillId="2" borderId="3" xfId="3" applyFont="1" applyFill="1" applyBorder="1" applyAlignment="1" applyProtection="1">
      <alignment horizontal="center" vertical="center"/>
    </xf>
    <xf numFmtId="0" fontId="13" fillId="0" borderId="1" xfId="2" applyFont="1" applyBorder="1" applyAlignment="1">
      <alignment horizontal="right" vertical="center"/>
    </xf>
    <xf numFmtId="0" fontId="13" fillId="0" borderId="3" xfId="2" applyFont="1" applyBorder="1" applyAlignment="1">
      <alignment horizontal="right" vertical="center"/>
    </xf>
    <xf numFmtId="0" fontId="14" fillId="0" borderId="0" xfId="2" applyFont="1" applyBorder="1" applyAlignment="1" applyProtection="1">
      <alignment horizontal="left" vertical="top" wrapText="1"/>
    </xf>
    <xf numFmtId="0" fontId="7" fillId="0" borderId="0" xfId="4" applyFont="1" applyFill="1" applyAlignment="1">
      <alignment horizontal="center" vertical="center"/>
    </xf>
    <xf numFmtId="0" fontId="11" fillId="0" borderId="0" xfId="4" applyFont="1" applyFill="1" applyAlignment="1">
      <alignment horizontal="center"/>
    </xf>
    <xf numFmtId="0" fontId="13" fillId="0" borderId="0" xfId="4" applyFont="1" applyFill="1" applyAlignment="1">
      <alignment horizontal="center"/>
    </xf>
    <xf numFmtId="0" fontId="11" fillId="0" borderId="5" xfId="6" applyNumberFormat="1" applyFont="1" applyBorder="1" applyAlignment="1">
      <alignment horizontal="left" vertical="top" wrapText="1" indent="1"/>
    </xf>
    <xf numFmtId="0" fontId="4" fillId="0" borderId="0" xfId="4" applyFont="1" applyFill="1" applyAlignment="1">
      <alignment horizontal="center"/>
    </xf>
    <xf numFmtId="2" fontId="11" fillId="0" borderId="5" xfId="6" applyNumberFormat="1" applyFont="1" applyBorder="1" applyAlignment="1">
      <alignment horizontal="left" wrapText="1" indent="1"/>
    </xf>
    <xf numFmtId="0" fontId="7" fillId="0" borderId="0" xfId="4" applyFont="1" applyFill="1" applyAlignment="1">
      <alignment horizontal="center"/>
    </xf>
  </cellXfs>
  <cellStyles count="7">
    <cellStyle name="Comma" xfId="1" builtinId="3"/>
    <cellStyle name="Comma 2" xfId="6"/>
    <cellStyle name="Comma 2 2" xfId="3"/>
    <cellStyle name="Normal" xfId="0" builtinId="0"/>
    <cellStyle name="Normal 2" xfId="2"/>
    <cellStyle name="Normal 4" xfId="5"/>
    <cellStyle name="Normal_Sheet1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1\STAFF\PIU\Staffs\Proj%20-%20iuthi\Working%20files\4.New%20board%20flat\Tender%20documents\BOQ_10-1-02%20Renovation_U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CHARETTE\Audit%20office\BOQ_Stel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ING PAGE"/>
      <sheetName val="summary"/>
      <sheetName val="PRELIMINARIES"/>
      <sheetName val="CIVIL WORK"/>
      <sheetName val="Electrical "/>
      <sheetName val="Plumbing"/>
      <sheetName val="Take off"/>
    </sheetNames>
    <sheetDataSet>
      <sheetData sheetId="0" refreshError="1"/>
      <sheetData sheetId="1" refreshError="1"/>
      <sheetData sheetId="2" refreshError="1">
        <row r="84">
          <cell r="C84" t="str">
            <v>PRELIMINARIES &amp; GENERAL ITEMS</v>
          </cell>
        </row>
      </sheetData>
      <sheetData sheetId="3" refreshError="1">
        <row r="37">
          <cell r="B37" t="str">
            <v>MASONRY AND PLASTERING</v>
          </cell>
        </row>
      </sheetData>
      <sheetData sheetId="4" refreshError="1">
        <row r="10">
          <cell r="B10" t="str">
            <v>ELECTRICAL INSTALLATION</v>
          </cell>
        </row>
      </sheetData>
      <sheetData sheetId="5" refreshError="1">
        <row r="10">
          <cell r="B10" t="str">
            <v>HYDRAULIC &amp; DRAINAGE</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ary"/>
      <sheetName val="Preliminaries"/>
      <sheetName val="Earth works"/>
      <sheetName val="Concrete"/>
      <sheetName val="Masonry works"/>
      <sheetName val="Doors &amp; Windows"/>
      <sheetName val="Finishes"/>
      <sheetName val="Roofing"/>
      <sheetName val="Electricals"/>
      <sheetName val="Hydraulic &amp; Drainage"/>
      <sheetName val="Fire fighting"/>
    </sheetNames>
    <sheetDataSet>
      <sheetData sheetId="0"/>
      <sheetData sheetId="1">
        <row r="1">
          <cell r="A1" t="str">
            <v>CUSTOMER SERVICES &amp; OFFICE BUILDING-(ADH.OMADHOO POWERHOUSE)</v>
          </cell>
        </row>
        <row r="3">
          <cell r="A3" t="str">
            <v>BILL OF QUANTITIES</v>
          </cell>
        </row>
      </sheetData>
      <sheetData sheetId="2">
        <row r="105">
          <cell r="F105">
            <v>0</v>
          </cell>
        </row>
      </sheetData>
      <sheetData sheetId="3">
        <row r="53">
          <cell r="F53">
            <v>0</v>
          </cell>
        </row>
      </sheetData>
      <sheetData sheetId="4">
        <row r="78">
          <cell r="F78">
            <v>0</v>
          </cell>
        </row>
      </sheetData>
      <sheetData sheetId="5">
        <row r="51">
          <cell r="F51">
            <v>0</v>
          </cell>
        </row>
      </sheetData>
      <sheetData sheetId="6">
        <row r="37">
          <cell r="F37">
            <v>0</v>
          </cell>
        </row>
      </sheetData>
      <sheetData sheetId="7">
        <row r="73">
          <cell r="F73">
            <v>0</v>
          </cell>
        </row>
      </sheetData>
      <sheetData sheetId="8">
        <row r="45">
          <cell r="F45">
            <v>0</v>
          </cell>
        </row>
      </sheetData>
      <sheetData sheetId="9">
        <row r="100">
          <cell r="F100">
            <v>0</v>
          </cell>
        </row>
      </sheetData>
      <sheetData sheetId="10">
        <row r="57">
          <cell r="F57">
            <v>0</v>
          </cell>
        </row>
      </sheetData>
      <sheetData sheetId="11">
        <row r="25">
          <cell r="F25">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election activeCell="D22" sqref="D22"/>
    </sheetView>
  </sheetViews>
  <sheetFormatPr defaultRowHeight="15.75" x14ac:dyDescent="0.25"/>
  <cols>
    <col min="1" max="1" width="4.28515625" style="3" customWidth="1"/>
    <col min="2" max="2" width="7.140625" style="3" customWidth="1"/>
    <col min="3" max="3" width="6.7109375" style="3" customWidth="1"/>
    <col min="4" max="4" width="41.140625" style="24" customWidth="1"/>
    <col min="5" max="5" width="2" style="3" customWidth="1"/>
    <col min="6" max="6" width="12.28515625" style="3" customWidth="1"/>
    <col min="7" max="7" width="9.7109375" style="3" customWidth="1"/>
    <col min="8" max="8" width="4.28515625" style="3" customWidth="1"/>
    <col min="9" max="9" width="6.85546875" style="3" customWidth="1"/>
    <col min="10" max="10" width="19.28515625" style="3" customWidth="1"/>
    <col min="11" max="256" width="9.140625" style="3"/>
    <col min="257" max="257" width="5.140625" style="3" customWidth="1"/>
    <col min="258" max="258" width="7.140625" style="3" customWidth="1"/>
    <col min="259" max="259" width="6.7109375" style="3" customWidth="1"/>
    <col min="260" max="260" width="41.140625" style="3" customWidth="1"/>
    <col min="261" max="261" width="2" style="3" customWidth="1"/>
    <col min="262" max="262" width="12.28515625" style="3" customWidth="1"/>
    <col min="263" max="263" width="9.7109375" style="3" customWidth="1"/>
    <col min="264" max="264" width="4.28515625" style="3" customWidth="1"/>
    <col min="265" max="265" width="6.85546875" style="3" customWidth="1"/>
    <col min="266" max="266" width="19.28515625" style="3" customWidth="1"/>
    <col min="267" max="512" width="9.140625" style="3"/>
    <col min="513" max="513" width="5.140625" style="3" customWidth="1"/>
    <col min="514" max="514" width="7.140625" style="3" customWidth="1"/>
    <col min="515" max="515" width="6.7109375" style="3" customWidth="1"/>
    <col min="516" max="516" width="41.140625" style="3" customWidth="1"/>
    <col min="517" max="517" width="2" style="3" customWidth="1"/>
    <col min="518" max="518" width="12.28515625" style="3" customWidth="1"/>
    <col min="519" max="519" width="9.7109375" style="3" customWidth="1"/>
    <col min="520" max="520" width="4.28515625" style="3" customWidth="1"/>
    <col min="521" max="521" width="6.85546875" style="3" customWidth="1"/>
    <col min="522" max="522" width="19.28515625" style="3" customWidth="1"/>
    <col min="523" max="768" width="9.140625" style="3"/>
    <col min="769" max="769" width="5.140625" style="3" customWidth="1"/>
    <col min="770" max="770" width="7.140625" style="3" customWidth="1"/>
    <col min="771" max="771" width="6.7109375" style="3" customWidth="1"/>
    <col min="772" max="772" width="41.140625" style="3" customWidth="1"/>
    <col min="773" max="773" width="2" style="3" customWidth="1"/>
    <col min="774" max="774" width="12.28515625" style="3" customWidth="1"/>
    <col min="775" max="775" width="9.7109375" style="3" customWidth="1"/>
    <col min="776" max="776" width="4.28515625" style="3" customWidth="1"/>
    <col min="777" max="777" width="6.85546875" style="3" customWidth="1"/>
    <col min="778" max="778" width="19.28515625" style="3" customWidth="1"/>
    <col min="779" max="1024" width="9.140625" style="3"/>
    <col min="1025" max="1025" width="5.140625" style="3" customWidth="1"/>
    <col min="1026" max="1026" width="7.140625" style="3" customWidth="1"/>
    <col min="1027" max="1027" width="6.7109375" style="3" customWidth="1"/>
    <col min="1028" max="1028" width="41.140625" style="3" customWidth="1"/>
    <col min="1029" max="1029" width="2" style="3" customWidth="1"/>
    <col min="1030" max="1030" width="12.28515625" style="3" customWidth="1"/>
    <col min="1031" max="1031" width="9.7109375" style="3" customWidth="1"/>
    <col min="1032" max="1032" width="4.28515625" style="3" customWidth="1"/>
    <col min="1033" max="1033" width="6.85546875" style="3" customWidth="1"/>
    <col min="1034" max="1034" width="19.28515625" style="3" customWidth="1"/>
    <col min="1035" max="1280" width="9.140625" style="3"/>
    <col min="1281" max="1281" width="5.140625" style="3" customWidth="1"/>
    <col min="1282" max="1282" width="7.140625" style="3" customWidth="1"/>
    <col min="1283" max="1283" width="6.7109375" style="3" customWidth="1"/>
    <col min="1284" max="1284" width="41.140625" style="3" customWidth="1"/>
    <col min="1285" max="1285" width="2" style="3" customWidth="1"/>
    <col min="1286" max="1286" width="12.28515625" style="3" customWidth="1"/>
    <col min="1287" max="1287" width="9.7109375" style="3" customWidth="1"/>
    <col min="1288" max="1288" width="4.28515625" style="3" customWidth="1"/>
    <col min="1289" max="1289" width="6.85546875" style="3" customWidth="1"/>
    <col min="1290" max="1290" width="19.28515625" style="3" customWidth="1"/>
    <col min="1291" max="1536" width="9.140625" style="3"/>
    <col min="1537" max="1537" width="5.140625" style="3" customWidth="1"/>
    <col min="1538" max="1538" width="7.140625" style="3" customWidth="1"/>
    <col min="1539" max="1539" width="6.7109375" style="3" customWidth="1"/>
    <col min="1540" max="1540" width="41.140625" style="3" customWidth="1"/>
    <col min="1541" max="1541" width="2" style="3" customWidth="1"/>
    <col min="1542" max="1542" width="12.28515625" style="3" customWidth="1"/>
    <col min="1543" max="1543" width="9.7109375" style="3" customWidth="1"/>
    <col min="1544" max="1544" width="4.28515625" style="3" customWidth="1"/>
    <col min="1545" max="1545" width="6.85546875" style="3" customWidth="1"/>
    <col min="1546" max="1546" width="19.28515625" style="3" customWidth="1"/>
    <col min="1547" max="1792" width="9.140625" style="3"/>
    <col min="1793" max="1793" width="5.140625" style="3" customWidth="1"/>
    <col min="1794" max="1794" width="7.140625" style="3" customWidth="1"/>
    <col min="1795" max="1795" width="6.7109375" style="3" customWidth="1"/>
    <col min="1796" max="1796" width="41.140625" style="3" customWidth="1"/>
    <col min="1797" max="1797" width="2" style="3" customWidth="1"/>
    <col min="1798" max="1798" width="12.28515625" style="3" customWidth="1"/>
    <col min="1799" max="1799" width="9.7109375" style="3" customWidth="1"/>
    <col min="1800" max="1800" width="4.28515625" style="3" customWidth="1"/>
    <col min="1801" max="1801" width="6.85546875" style="3" customWidth="1"/>
    <col min="1802" max="1802" width="19.28515625" style="3" customWidth="1"/>
    <col min="1803" max="2048" width="9.140625" style="3"/>
    <col min="2049" max="2049" width="5.140625" style="3" customWidth="1"/>
    <col min="2050" max="2050" width="7.140625" style="3" customWidth="1"/>
    <col min="2051" max="2051" width="6.7109375" style="3" customWidth="1"/>
    <col min="2052" max="2052" width="41.140625" style="3" customWidth="1"/>
    <col min="2053" max="2053" width="2" style="3" customWidth="1"/>
    <col min="2054" max="2054" width="12.28515625" style="3" customWidth="1"/>
    <col min="2055" max="2055" width="9.7109375" style="3" customWidth="1"/>
    <col min="2056" max="2056" width="4.28515625" style="3" customWidth="1"/>
    <col min="2057" max="2057" width="6.85546875" style="3" customWidth="1"/>
    <col min="2058" max="2058" width="19.28515625" style="3" customWidth="1"/>
    <col min="2059" max="2304" width="9.140625" style="3"/>
    <col min="2305" max="2305" width="5.140625" style="3" customWidth="1"/>
    <col min="2306" max="2306" width="7.140625" style="3" customWidth="1"/>
    <col min="2307" max="2307" width="6.7109375" style="3" customWidth="1"/>
    <col min="2308" max="2308" width="41.140625" style="3" customWidth="1"/>
    <col min="2309" max="2309" width="2" style="3" customWidth="1"/>
    <col min="2310" max="2310" width="12.28515625" style="3" customWidth="1"/>
    <col min="2311" max="2311" width="9.7109375" style="3" customWidth="1"/>
    <col min="2312" max="2312" width="4.28515625" style="3" customWidth="1"/>
    <col min="2313" max="2313" width="6.85546875" style="3" customWidth="1"/>
    <col min="2314" max="2314" width="19.28515625" style="3" customWidth="1"/>
    <col min="2315" max="2560" width="9.140625" style="3"/>
    <col min="2561" max="2561" width="5.140625" style="3" customWidth="1"/>
    <col min="2562" max="2562" width="7.140625" style="3" customWidth="1"/>
    <col min="2563" max="2563" width="6.7109375" style="3" customWidth="1"/>
    <col min="2564" max="2564" width="41.140625" style="3" customWidth="1"/>
    <col min="2565" max="2565" width="2" style="3" customWidth="1"/>
    <col min="2566" max="2566" width="12.28515625" style="3" customWidth="1"/>
    <col min="2567" max="2567" width="9.7109375" style="3" customWidth="1"/>
    <col min="2568" max="2568" width="4.28515625" style="3" customWidth="1"/>
    <col min="2569" max="2569" width="6.85546875" style="3" customWidth="1"/>
    <col min="2570" max="2570" width="19.28515625" style="3" customWidth="1"/>
    <col min="2571" max="2816" width="9.140625" style="3"/>
    <col min="2817" max="2817" width="5.140625" style="3" customWidth="1"/>
    <col min="2818" max="2818" width="7.140625" style="3" customWidth="1"/>
    <col min="2819" max="2819" width="6.7109375" style="3" customWidth="1"/>
    <col min="2820" max="2820" width="41.140625" style="3" customWidth="1"/>
    <col min="2821" max="2821" width="2" style="3" customWidth="1"/>
    <col min="2822" max="2822" width="12.28515625" style="3" customWidth="1"/>
    <col min="2823" max="2823" width="9.7109375" style="3" customWidth="1"/>
    <col min="2824" max="2824" width="4.28515625" style="3" customWidth="1"/>
    <col min="2825" max="2825" width="6.85546875" style="3" customWidth="1"/>
    <col min="2826" max="2826" width="19.28515625" style="3" customWidth="1"/>
    <col min="2827" max="3072" width="9.140625" style="3"/>
    <col min="3073" max="3073" width="5.140625" style="3" customWidth="1"/>
    <col min="3074" max="3074" width="7.140625" style="3" customWidth="1"/>
    <col min="3075" max="3075" width="6.7109375" style="3" customWidth="1"/>
    <col min="3076" max="3076" width="41.140625" style="3" customWidth="1"/>
    <col min="3077" max="3077" width="2" style="3" customWidth="1"/>
    <col min="3078" max="3078" width="12.28515625" style="3" customWidth="1"/>
    <col min="3079" max="3079" width="9.7109375" style="3" customWidth="1"/>
    <col min="3080" max="3080" width="4.28515625" style="3" customWidth="1"/>
    <col min="3081" max="3081" width="6.85546875" style="3" customWidth="1"/>
    <col min="3082" max="3082" width="19.28515625" style="3" customWidth="1"/>
    <col min="3083" max="3328" width="9.140625" style="3"/>
    <col min="3329" max="3329" width="5.140625" style="3" customWidth="1"/>
    <col min="3330" max="3330" width="7.140625" style="3" customWidth="1"/>
    <col min="3331" max="3331" width="6.7109375" style="3" customWidth="1"/>
    <col min="3332" max="3332" width="41.140625" style="3" customWidth="1"/>
    <col min="3333" max="3333" width="2" style="3" customWidth="1"/>
    <col min="3334" max="3334" width="12.28515625" style="3" customWidth="1"/>
    <col min="3335" max="3335" width="9.7109375" style="3" customWidth="1"/>
    <col min="3336" max="3336" width="4.28515625" style="3" customWidth="1"/>
    <col min="3337" max="3337" width="6.85546875" style="3" customWidth="1"/>
    <col min="3338" max="3338" width="19.28515625" style="3" customWidth="1"/>
    <col min="3339" max="3584" width="9.140625" style="3"/>
    <col min="3585" max="3585" width="5.140625" style="3" customWidth="1"/>
    <col min="3586" max="3586" width="7.140625" style="3" customWidth="1"/>
    <col min="3587" max="3587" width="6.7109375" style="3" customWidth="1"/>
    <col min="3588" max="3588" width="41.140625" style="3" customWidth="1"/>
    <col min="3589" max="3589" width="2" style="3" customWidth="1"/>
    <col min="3590" max="3590" width="12.28515625" style="3" customWidth="1"/>
    <col min="3591" max="3591" width="9.7109375" style="3" customWidth="1"/>
    <col min="3592" max="3592" width="4.28515625" style="3" customWidth="1"/>
    <col min="3593" max="3593" width="6.85546875" style="3" customWidth="1"/>
    <col min="3594" max="3594" width="19.28515625" style="3" customWidth="1"/>
    <col min="3595" max="3840" width="9.140625" style="3"/>
    <col min="3841" max="3841" width="5.140625" style="3" customWidth="1"/>
    <col min="3842" max="3842" width="7.140625" style="3" customWidth="1"/>
    <col min="3843" max="3843" width="6.7109375" style="3" customWidth="1"/>
    <col min="3844" max="3844" width="41.140625" style="3" customWidth="1"/>
    <col min="3845" max="3845" width="2" style="3" customWidth="1"/>
    <col min="3846" max="3846" width="12.28515625" style="3" customWidth="1"/>
    <col min="3847" max="3847" width="9.7109375" style="3" customWidth="1"/>
    <col min="3848" max="3848" width="4.28515625" style="3" customWidth="1"/>
    <col min="3849" max="3849" width="6.85546875" style="3" customWidth="1"/>
    <col min="3850" max="3850" width="19.28515625" style="3" customWidth="1"/>
    <col min="3851" max="4096" width="9.140625" style="3"/>
    <col min="4097" max="4097" width="5.140625" style="3" customWidth="1"/>
    <col min="4098" max="4098" width="7.140625" style="3" customWidth="1"/>
    <col min="4099" max="4099" width="6.7109375" style="3" customWidth="1"/>
    <col min="4100" max="4100" width="41.140625" style="3" customWidth="1"/>
    <col min="4101" max="4101" width="2" style="3" customWidth="1"/>
    <col min="4102" max="4102" width="12.28515625" style="3" customWidth="1"/>
    <col min="4103" max="4103" width="9.7109375" style="3" customWidth="1"/>
    <col min="4104" max="4104" width="4.28515625" style="3" customWidth="1"/>
    <col min="4105" max="4105" width="6.85546875" style="3" customWidth="1"/>
    <col min="4106" max="4106" width="19.28515625" style="3" customWidth="1"/>
    <col min="4107" max="4352" width="9.140625" style="3"/>
    <col min="4353" max="4353" width="5.140625" style="3" customWidth="1"/>
    <col min="4354" max="4354" width="7.140625" style="3" customWidth="1"/>
    <col min="4355" max="4355" width="6.7109375" style="3" customWidth="1"/>
    <col min="4356" max="4356" width="41.140625" style="3" customWidth="1"/>
    <col min="4357" max="4357" width="2" style="3" customWidth="1"/>
    <col min="4358" max="4358" width="12.28515625" style="3" customWidth="1"/>
    <col min="4359" max="4359" width="9.7109375" style="3" customWidth="1"/>
    <col min="4360" max="4360" width="4.28515625" style="3" customWidth="1"/>
    <col min="4361" max="4361" width="6.85546875" style="3" customWidth="1"/>
    <col min="4362" max="4362" width="19.28515625" style="3" customWidth="1"/>
    <col min="4363" max="4608" width="9.140625" style="3"/>
    <col min="4609" max="4609" width="5.140625" style="3" customWidth="1"/>
    <col min="4610" max="4610" width="7.140625" style="3" customWidth="1"/>
    <col min="4611" max="4611" width="6.7109375" style="3" customWidth="1"/>
    <col min="4612" max="4612" width="41.140625" style="3" customWidth="1"/>
    <col min="4613" max="4613" width="2" style="3" customWidth="1"/>
    <col min="4614" max="4614" width="12.28515625" style="3" customWidth="1"/>
    <col min="4615" max="4615" width="9.7109375" style="3" customWidth="1"/>
    <col min="4616" max="4616" width="4.28515625" style="3" customWidth="1"/>
    <col min="4617" max="4617" width="6.85546875" style="3" customWidth="1"/>
    <col min="4618" max="4618" width="19.28515625" style="3" customWidth="1"/>
    <col min="4619" max="4864" width="9.140625" style="3"/>
    <col min="4865" max="4865" width="5.140625" style="3" customWidth="1"/>
    <col min="4866" max="4866" width="7.140625" style="3" customWidth="1"/>
    <col min="4867" max="4867" width="6.7109375" style="3" customWidth="1"/>
    <col min="4868" max="4868" width="41.140625" style="3" customWidth="1"/>
    <col min="4869" max="4869" width="2" style="3" customWidth="1"/>
    <col min="4870" max="4870" width="12.28515625" style="3" customWidth="1"/>
    <col min="4871" max="4871" width="9.7109375" style="3" customWidth="1"/>
    <col min="4872" max="4872" width="4.28515625" style="3" customWidth="1"/>
    <col min="4873" max="4873" width="6.85546875" style="3" customWidth="1"/>
    <col min="4874" max="4874" width="19.28515625" style="3" customWidth="1"/>
    <col min="4875" max="5120" width="9.140625" style="3"/>
    <col min="5121" max="5121" width="5.140625" style="3" customWidth="1"/>
    <col min="5122" max="5122" width="7.140625" style="3" customWidth="1"/>
    <col min="5123" max="5123" width="6.7109375" style="3" customWidth="1"/>
    <col min="5124" max="5124" width="41.140625" style="3" customWidth="1"/>
    <col min="5125" max="5125" width="2" style="3" customWidth="1"/>
    <col min="5126" max="5126" width="12.28515625" style="3" customWidth="1"/>
    <col min="5127" max="5127" width="9.7109375" style="3" customWidth="1"/>
    <col min="5128" max="5128" width="4.28515625" style="3" customWidth="1"/>
    <col min="5129" max="5129" width="6.85546875" style="3" customWidth="1"/>
    <col min="5130" max="5130" width="19.28515625" style="3" customWidth="1"/>
    <col min="5131" max="5376" width="9.140625" style="3"/>
    <col min="5377" max="5377" width="5.140625" style="3" customWidth="1"/>
    <col min="5378" max="5378" width="7.140625" style="3" customWidth="1"/>
    <col min="5379" max="5379" width="6.7109375" style="3" customWidth="1"/>
    <col min="5380" max="5380" width="41.140625" style="3" customWidth="1"/>
    <col min="5381" max="5381" width="2" style="3" customWidth="1"/>
    <col min="5382" max="5382" width="12.28515625" style="3" customWidth="1"/>
    <col min="5383" max="5383" width="9.7109375" style="3" customWidth="1"/>
    <col min="5384" max="5384" width="4.28515625" style="3" customWidth="1"/>
    <col min="5385" max="5385" width="6.85546875" style="3" customWidth="1"/>
    <col min="5386" max="5386" width="19.28515625" style="3" customWidth="1"/>
    <col min="5387" max="5632" width="9.140625" style="3"/>
    <col min="5633" max="5633" width="5.140625" style="3" customWidth="1"/>
    <col min="5634" max="5634" width="7.140625" style="3" customWidth="1"/>
    <col min="5635" max="5635" width="6.7109375" style="3" customWidth="1"/>
    <col min="5636" max="5636" width="41.140625" style="3" customWidth="1"/>
    <col min="5637" max="5637" width="2" style="3" customWidth="1"/>
    <col min="5638" max="5638" width="12.28515625" style="3" customWidth="1"/>
    <col min="5639" max="5639" width="9.7109375" style="3" customWidth="1"/>
    <col min="5640" max="5640" width="4.28515625" style="3" customWidth="1"/>
    <col min="5641" max="5641" width="6.85546875" style="3" customWidth="1"/>
    <col min="5642" max="5642" width="19.28515625" style="3" customWidth="1"/>
    <col min="5643" max="5888" width="9.140625" style="3"/>
    <col min="5889" max="5889" width="5.140625" style="3" customWidth="1"/>
    <col min="5890" max="5890" width="7.140625" style="3" customWidth="1"/>
    <col min="5891" max="5891" width="6.7109375" style="3" customWidth="1"/>
    <col min="5892" max="5892" width="41.140625" style="3" customWidth="1"/>
    <col min="5893" max="5893" width="2" style="3" customWidth="1"/>
    <col min="5894" max="5894" width="12.28515625" style="3" customWidth="1"/>
    <col min="5895" max="5895" width="9.7109375" style="3" customWidth="1"/>
    <col min="5896" max="5896" width="4.28515625" style="3" customWidth="1"/>
    <col min="5897" max="5897" width="6.85546875" style="3" customWidth="1"/>
    <col min="5898" max="5898" width="19.28515625" style="3" customWidth="1"/>
    <col min="5899" max="6144" width="9.140625" style="3"/>
    <col min="6145" max="6145" width="5.140625" style="3" customWidth="1"/>
    <col min="6146" max="6146" width="7.140625" style="3" customWidth="1"/>
    <col min="6147" max="6147" width="6.7109375" style="3" customWidth="1"/>
    <col min="6148" max="6148" width="41.140625" style="3" customWidth="1"/>
    <col min="6149" max="6149" width="2" style="3" customWidth="1"/>
    <col min="6150" max="6150" width="12.28515625" style="3" customWidth="1"/>
    <col min="6151" max="6151" width="9.7109375" style="3" customWidth="1"/>
    <col min="6152" max="6152" width="4.28515625" style="3" customWidth="1"/>
    <col min="6153" max="6153" width="6.85546875" style="3" customWidth="1"/>
    <col min="6154" max="6154" width="19.28515625" style="3" customWidth="1"/>
    <col min="6155" max="6400" width="9.140625" style="3"/>
    <col min="6401" max="6401" width="5.140625" style="3" customWidth="1"/>
    <col min="6402" max="6402" width="7.140625" style="3" customWidth="1"/>
    <col min="6403" max="6403" width="6.7109375" style="3" customWidth="1"/>
    <col min="6404" max="6404" width="41.140625" style="3" customWidth="1"/>
    <col min="6405" max="6405" width="2" style="3" customWidth="1"/>
    <col min="6406" max="6406" width="12.28515625" style="3" customWidth="1"/>
    <col min="6407" max="6407" width="9.7109375" style="3" customWidth="1"/>
    <col min="6408" max="6408" width="4.28515625" style="3" customWidth="1"/>
    <col min="6409" max="6409" width="6.85546875" style="3" customWidth="1"/>
    <col min="6410" max="6410" width="19.28515625" style="3" customWidth="1"/>
    <col min="6411" max="6656" width="9.140625" style="3"/>
    <col min="6657" max="6657" width="5.140625" style="3" customWidth="1"/>
    <col min="6658" max="6658" width="7.140625" style="3" customWidth="1"/>
    <col min="6659" max="6659" width="6.7109375" style="3" customWidth="1"/>
    <col min="6660" max="6660" width="41.140625" style="3" customWidth="1"/>
    <col min="6661" max="6661" width="2" style="3" customWidth="1"/>
    <col min="6662" max="6662" width="12.28515625" style="3" customWidth="1"/>
    <col min="6663" max="6663" width="9.7109375" style="3" customWidth="1"/>
    <col min="6664" max="6664" width="4.28515625" style="3" customWidth="1"/>
    <col min="6665" max="6665" width="6.85546875" style="3" customWidth="1"/>
    <col min="6666" max="6666" width="19.28515625" style="3" customWidth="1"/>
    <col min="6667" max="6912" width="9.140625" style="3"/>
    <col min="6913" max="6913" width="5.140625" style="3" customWidth="1"/>
    <col min="6914" max="6914" width="7.140625" style="3" customWidth="1"/>
    <col min="6915" max="6915" width="6.7109375" style="3" customWidth="1"/>
    <col min="6916" max="6916" width="41.140625" style="3" customWidth="1"/>
    <col min="6917" max="6917" width="2" style="3" customWidth="1"/>
    <col min="6918" max="6918" width="12.28515625" style="3" customWidth="1"/>
    <col min="6919" max="6919" width="9.7109375" style="3" customWidth="1"/>
    <col min="6920" max="6920" width="4.28515625" style="3" customWidth="1"/>
    <col min="6921" max="6921" width="6.85546875" style="3" customWidth="1"/>
    <col min="6922" max="6922" width="19.28515625" style="3" customWidth="1"/>
    <col min="6923" max="7168" width="9.140625" style="3"/>
    <col min="7169" max="7169" width="5.140625" style="3" customWidth="1"/>
    <col min="7170" max="7170" width="7.140625" style="3" customWidth="1"/>
    <col min="7171" max="7171" width="6.7109375" style="3" customWidth="1"/>
    <col min="7172" max="7172" width="41.140625" style="3" customWidth="1"/>
    <col min="7173" max="7173" width="2" style="3" customWidth="1"/>
    <col min="7174" max="7174" width="12.28515625" style="3" customWidth="1"/>
    <col min="7175" max="7175" width="9.7109375" style="3" customWidth="1"/>
    <col min="7176" max="7176" width="4.28515625" style="3" customWidth="1"/>
    <col min="7177" max="7177" width="6.85546875" style="3" customWidth="1"/>
    <col min="7178" max="7178" width="19.28515625" style="3" customWidth="1"/>
    <col min="7179" max="7424" width="9.140625" style="3"/>
    <col min="7425" max="7425" width="5.140625" style="3" customWidth="1"/>
    <col min="7426" max="7426" width="7.140625" style="3" customWidth="1"/>
    <col min="7427" max="7427" width="6.7109375" style="3" customWidth="1"/>
    <col min="7428" max="7428" width="41.140625" style="3" customWidth="1"/>
    <col min="7429" max="7429" width="2" style="3" customWidth="1"/>
    <col min="7430" max="7430" width="12.28515625" style="3" customWidth="1"/>
    <col min="7431" max="7431" width="9.7109375" style="3" customWidth="1"/>
    <col min="7432" max="7432" width="4.28515625" style="3" customWidth="1"/>
    <col min="7433" max="7433" width="6.85546875" style="3" customWidth="1"/>
    <col min="7434" max="7434" width="19.28515625" style="3" customWidth="1"/>
    <col min="7435" max="7680" width="9.140625" style="3"/>
    <col min="7681" max="7681" width="5.140625" style="3" customWidth="1"/>
    <col min="7682" max="7682" width="7.140625" style="3" customWidth="1"/>
    <col min="7683" max="7683" width="6.7109375" style="3" customWidth="1"/>
    <col min="7684" max="7684" width="41.140625" style="3" customWidth="1"/>
    <col min="7685" max="7685" width="2" style="3" customWidth="1"/>
    <col min="7686" max="7686" width="12.28515625" style="3" customWidth="1"/>
    <col min="7687" max="7687" width="9.7109375" style="3" customWidth="1"/>
    <col min="7688" max="7688" width="4.28515625" style="3" customWidth="1"/>
    <col min="7689" max="7689" width="6.85546875" style="3" customWidth="1"/>
    <col min="7690" max="7690" width="19.28515625" style="3" customWidth="1"/>
    <col min="7691" max="7936" width="9.140625" style="3"/>
    <col min="7937" max="7937" width="5.140625" style="3" customWidth="1"/>
    <col min="7938" max="7938" width="7.140625" style="3" customWidth="1"/>
    <col min="7939" max="7939" width="6.7109375" style="3" customWidth="1"/>
    <col min="7940" max="7940" width="41.140625" style="3" customWidth="1"/>
    <col min="7941" max="7941" width="2" style="3" customWidth="1"/>
    <col min="7942" max="7942" width="12.28515625" style="3" customWidth="1"/>
    <col min="7943" max="7943" width="9.7109375" style="3" customWidth="1"/>
    <col min="7944" max="7944" width="4.28515625" style="3" customWidth="1"/>
    <col min="7945" max="7945" width="6.85546875" style="3" customWidth="1"/>
    <col min="7946" max="7946" width="19.28515625" style="3" customWidth="1"/>
    <col min="7947" max="8192" width="9.140625" style="3"/>
    <col min="8193" max="8193" width="5.140625" style="3" customWidth="1"/>
    <col min="8194" max="8194" width="7.140625" style="3" customWidth="1"/>
    <col min="8195" max="8195" width="6.7109375" style="3" customWidth="1"/>
    <col min="8196" max="8196" width="41.140625" style="3" customWidth="1"/>
    <col min="8197" max="8197" width="2" style="3" customWidth="1"/>
    <col min="8198" max="8198" width="12.28515625" style="3" customWidth="1"/>
    <col min="8199" max="8199" width="9.7109375" style="3" customWidth="1"/>
    <col min="8200" max="8200" width="4.28515625" style="3" customWidth="1"/>
    <col min="8201" max="8201" width="6.85546875" style="3" customWidth="1"/>
    <col min="8202" max="8202" width="19.28515625" style="3" customWidth="1"/>
    <col min="8203" max="8448" width="9.140625" style="3"/>
    <col min="8449" max="8449" width="5.140625" style="3" customWidth="1"/>
    <col min="8450" max="8450" width="7.140625" style="3" customWidth="1"/>
    <col min="8451" max="8451" width="6.7109375" style="3" customWidth="1"/>
    <col min="8452" max="8452" width="41.140625" style="3" customWidth="1"/>
    <col min="8453" max="8453" width="2" style="3" customWidth="1"/>
    <col min="8454" max="8454" width="12.28515625" style="3" customWidth="1"/>
    <col min="8455" max="8455" width="9.7109375" style="3" customWidth="1"/>
    <col min="8456" max="8456" width="4.28515625" style="3" customWidth="1"/>
    <col min="8457" max="8457" width="6.85546875" style="3" customWidth="1"/>
    <col min="8458" max="8458" width="19.28515625" style="3" customWidth="1"/>
    <col min="8459" max="8704" width="9.140625" style="3"/>
    <col min="8705" max="8705" width="5.140625" style="3" customWidth="1"/>
    <col min="8706" max="8706" width="7.140625" style="3" customWidth="1"/>
    <col min="8707" max="8707" width="6.7109375" style="3" customWidth="1"/>
    <col min="8708" max="8708" width="41.140625" style="3" customWidth="1"/>
    <col min="8709" max="8709" width="2" style="3" customWidth="1"/>
    <col min="8710" max="8710" width="12.28515625" style="3" customWidth="1"/>
    <col min="8711" max="8711" width="9.7109375" style="3" customWidth="1"/>
    <col min="8712" max="8712" width="4.28515625" style="3" customWidth="1"/>
    <col min="8713" max="8713" width="6.85546875" style="3" customWidth="1"/>
    <col min="8714" max="8714" width="19.28515625" style="3" customWidth="1"/>
    <col min="8715" max="8960" width="9.140625" style="3"/>
    <col min="8961" max="8961" width="5.140625" style="3" customWidth="1"/>
    <col min="8962" max="8962" width="7.140625" style="3" customWidth="1"/>
    <col min="8963" max="8963" width="6.7109375" style="3" customWidth="1"/>
    <col min="8964" max="8964" width="41.140625" style="3" customWidth="1"/>
    <col min="8965" max="8965" width="2" style="3" customWidth="1"/>
    <col min="8966" max="8966" width="12.28515625" style="3" customWidth="1"/>
    <col min="8967" max="8967" width="9.7109375" style="3" customWidth="1"/>
    <col min="8968" max="8968" width="4.28515625" style="3" customWidth="1"/>
    <col min="8969" max="8969" width="6.85546875" style="3" customWidth="1"/>
    <col min="8970" max="8970" width="19.28515625" style="3" customWidth="1"/>
    <col min="8971" max="9216" width="9.140625" style="3"/>
    <col min="9217" max="9217" width="5.140625" style="3" customWidth="1"/>
    <col min="9218" max="9218" width="7.140625" style="3" customWidth="1"/>
    <col min="9219" max="9219" width="6.7109375" style="3" customWidth="1"/>
    <col min="9220" max="9220" width="41.140625" style="3" customWidth="1"/>
    <col min="9221" max="9221" width="2" style="3" customWidth="1"/>
    <col min="9222" max="9222" width="12.28515625" style="3" customWidth="1"/>
    <col min="9223" max="9223" width="9.7109375" style="3" customWidth="1"/>
    <col min="9224" max="9224" width="4.28515625" style="3" customWidth="1"/>
    <col min="9225" max="9225" width="6.85546875" style="3" customWidth="1"/>
    <col min="9226" max="9226" width="19.28515625" style="3" customWidth="1"/>
    <col min="9227" max="9472" width="9.140625" style="3"/>
    <col min="9473" max="9473" width="5.140625" style="3" customWidth="1"/>
    <col min="9474" max="9474" width="7.140625" style="3" customWidth="1"/>
    <col min="9475" max="9475" width="6.7109375" style="3" customWidth="1"/>
    <col min="9476" max="9476" width="41.140625" style="3" customWidth="1"/>
    <col min="9477" max="9477" width="2" style="3" customWidth="1"/>
    <col min="9478" max="9478" width="12.28515625" style="3" customWidth="1"/>
    <col min="9479" max="9479" width="9.7109375" style="3" customWidth="1"/>
    <col min="9480" max="9480" width="4.28515625" style="3" customWidth="1"/>
    <col min="9481" max="9481" width="6.85546875" style="3" customWidth="1"/>
    <col min="9482" max="9482" width="19.28515625" style="3" customWidth="1"/>
    <col min="9483" max="9728" width="9.140625" style="3"/>
    <col min="9729" max="9729" width="5.140625" style="3" customWidth="1"/>
    <col min="9730" max="9730" width="7.140625" style="3" customWidth="1"/>
    <col min="9731" max="9731" width="6.7109375" style="3" customWidth="1"/>
    <col min="9732" max="9732" width="41.140625" style="3" customWidth="1"/>
    <col min="9733" max="9733" width="2" style="3" customWidth="1"/>
    <col min="9734" max="9734" width="12.28515625" style="3" customWidth="1"/>
    <col min="9735" max="9735" width="9.7109375" style="3" customWidth="1"/>
    <col min="9736" max="9736" width="4.28515625" style="3" customWidth="1"/>
    <col min="9737" max="9737" width="6.85546875" style="3" customWidth="1"/>
    <col min="9738" max="9738" width="19.28515625" style="3" customWidth="1"/>
    <col min="9739" max="9984" width="9.140625" style="3"/>
    <col min="9985" max="9985" width="5.140625" style="3" customWidth="1"/>
    <col min="9986" max="9986" width="7.140625" style="3" customWidth="1"/>
    <col min="9987" max="9987" width="6.7109375" style="3" customWidth="1"/>
    <col min="9988" max="9988" width="41.140625" style="3" customWidth="1"/>
    <col min="9989" max="9989" width="2" style="3" customWidth="1"/>
    <col min="9990" max="9990" width="12.28515625" style="3" customWidth="1"/>
    <col min="9991" max="9991" width="9.7109375" style="3" customWidth="1"/>
    <col min="9992" max="9992" width="4.28515625" style="3" customWidth="1"/>
    <col min="9993" max="9993" width="6.85546875" style="3" customWidth="1"/>
    <col min="9994" max="9994" width="19.28515625" style="3" customWidth="1"/>
    <col min="9995" max="10240" width="9.140625" style="3"/>
    <col min="10241" max="10241" width="5.140625" style="3" customWidth="1"/>
    <col min="10242" max="10242" width="7.140625" style="3" customWidth="1"/>
    <col min="10243" max="10243" width="6.7109375" style="3" customWidth="1"/>
    <col min="10244" max="10244" width="41.140625" style="3" customWidth="1"/>
    <col min="10245" max="10245" width="2" style="3" customWidth="1"/>
    <col min="10246" max="10246" width="12.28515625" style="3" customWidth="1"/>
    <col min="10247" max="10247" width="9.7109375" style="3" customWidth="1"/>
    <col min="10248" max="10248" width="4.28515625" style="3" customWidth="1"/>
    <col min="10249" max="10249" width="6.85546875" style="3" customWidth="1"/>
    <col min="10250" max="10250" width="19.28515625" style="3" customWidth="1"/>
    <col min="10251" max="10496" width="9.140625" style="3"/>
    <col min="10497" max="10497" width="5.140625" style="3" customWidth="1"/>
    <col min="10498" max="10498" width="7.140625" style="3" customWidth="1"/>
    <col min="10499" max="10499" width="6.7109375" style="3" customWidth="1"/>
    <col min="10500" max="10500" width="41.140625" style="3" customWidth="1"/>
    <col min="10501" max="10501" width="2" style="3" customWidth="1"/>
    <col min="10502" max="10502" width="12.28515625" style="3" customWidth="1"/>
    <col min="10503" max="10503" width="9.7109375" style="3" customWidth="1"/>
    <col min="10504" max="10504" width="4.28515625" style="3" customWidth="1"/>
    <col min="10505" max="10505" width="6.85546875" style="3" customWidth="1"/>
    <col min="10506" max="10506" width="19.28515625" style="3" customWidth="1"/>
    <col min="10507" max="10752" width="9.140625" style="3"/>
    <col min="10753" max="10753" width="5.140625" style="3" customWidth="1"/>
    <col min="10754" max="10754" width="7.140625" style="3" customWidth="1"/>
    <col min="10755" max="10755" width="6.7109375" style="3" customWidth="1"/>
    <col min="10756" max="10756" width="41.140625" style="3" customWidth="1"/>
    <col min="10757" max="10757" width="2" style="3" customWidth="1"/>
    <col min="10758" max="10758" width="12.28515625" style="3" customWidth="1"/>
    <col min="10759" max="10759" width="9.7109375" style="3" customWidth="1"/>
    <col min="10760" max="10760" width="4.28515625" style="3" customWidth="1"/>
    <col min="10761" max="10761" width="6.85546875" style="3" customWidth="1"/>
    <col min="10762" max="10762" width="19.28515625" style="3" customWidth="1"/>
    <col min="10763" max="11008" width="9.140625" style="3"/>
    <col min="11009" max="11009" width="5.140625" style="3" customWidth="1"/>
    <col min="11010" max="11010" width="7.140625" style="3" customWidth="1"/>
    <col min="11011" max="11011" width="6.7109375" style="3" customWidth="1"/>
    <col min="11012" max="11012" width="41.140625" style="3" customWidth="1"/>
    <col min="11013" max="11013" width="2" style="3" customWidth="1"/>
    <col min="11014" max="11014" width="12.28515625" style="3" customWidth="1"/>
    <col min="11015" max="11015" width="9.7109375" style="3" customWidth="1"/>
    <col min="11016" max="11016" width="4.28515625" style="3" customWidth="1"/>
    <col min="11017" max="11017" width="6.85546875" style="3" customWidth="1"/>
    <col min="11018" max="11018" width="19.28515625" style="3" customWidth="1"/>
    <col min="11019" max="11264" width="9.140625" style="3"/>
    <col min="11265" max="11265" width="5.140625" style="3" customWidth="1"/>
    <col min="11266" max="11266" width="7.140625" style="3" customWidth="1"/>
    <col min="11267" max="11267" width="6.7109375" style="3" customWidth="1"/>
    <col min="11268" max="11268" width="41.140625" style="3" customWidth="1"/>
    <col min="11269" max="11269" width="2" style="3" customWidth="1"/>
    <col min="11270" max="11270" width="12.28515625" style="3" customWidth="1"/>
    <col min="11271" max="11271" width="9.7109375" style="3" customWidth="1"/>
    <col min="11272" max="11272" width="4.28515625" style="3" customWidth="1"/>
    <col min="11273" max="11273" width="6.85546875" style="3" customWidth="1"/>
    <col min="11274" max="11274" width="19.28515625" style="3" customWidth="1"/>
    <col min="11275" max="11520" width="9.140625" style="3"/>
    <col min="11521" max="11521" width="5.140625" style="3" customWidth="1"/>
    <col min="11522" max="11522" width="7.140625" style="3" customWidth="1"/>
    <col min="11523" max="11523" width="6.7109375" style="3" customWidth="1"/>
    <col min="11524" max="11524" width="41.140625" style="3" customWidth="1"/>
    <col min="11525" max="11525" width="2" style="3" customWidth="1"/>
    <col min="11526" max="11526" width="12.28515625" style="3" customWidth="1"/>
    <col min="11527" max="11527" width="9.7109375" style="3" customWidth="1"/>
    <col min="11528" max="11528" width="4.28515625" style="3" customWidth="1"/>
    <col min="11529" max="11529" width="6.85546875" style="3" customWidth="1"/>
    <col min="11530" max="11530" width="19.28515625" style="3" customWidth="1"/>
    <col min="11531" max="11776" width="9.140625" style="3"/>
    <col min="11777" max="11777" width="5.140625" style="3" customWidth="1"/>
    <col min="11778" max="11778" width="7.140625" style="3" customWidth="1"/>
    <col min="11779" max="11779" width="6.7109375" style="3" customWidth="1"/>
    <col min="11780" max="11780" width="41.140625" style="3" customWidth="1"/>
    <col min="11781" max="11781" width="2" style="3" customWidth="1"/>
    <col min="11782" max="11782" width="12.28515625" style="3" customWidth="1"/>
    <col min="11783" max="11783" width="9.7109375" style="3" customWidth="1"/>
    <col min="11784" max="11784" width="4.28515625" style="3" customWidth="1"/>
    <col min="11785" max="11785" width="6.85546875" style="3" customWidth="1"/>
    <col min="11786" max="11786" width="19.28515625" style="3" customWidth="1"/>
    <col min="11787" max="12032" width="9.140625" style="3"/>
    <col min="12033" max="12033" width="5.140625" style="3" customWidth="1"/>
    <col min="12034" max="12034" width="7.140625" style="3" customWidth="1"/>
    <col min="12035" max="12035" width="6.7109375" style="3" customWidth="1"/>
    <col min="12036" max="12036" width="41.140625" style="3" customWidth="1"/>
    <col min="12037" max="12037" width="2" style="3" customWidth="1"/>
    <col min="12038" max="12038" width="12.28515625" style="3" customWidth="1"/>
    <col min="12039" max="12039" width="9.7109375" style="3" customWidth="1"/>
    <col min="12040" max="12040" width="4.28515625" style="3" customWidth="1"/>
    <col min="12041" max="12041" width="6.85546875" style="3" customWidth="1"/>
    <col min="12042" max="12042" width="19.28515625" style="3" customWidth="1"/>
    <col min="12043" max="12288" width="9.140625" style="3"/>
    <col min="12289" max="12289" width="5.140625" style="3" customWidth="1"/>
    <col min="12290" max="12290" width="7.140625" style="3" customWidth="1"/>
    <col min="12291" max="12291" width="6.7109375" style="3" customWidth="1"/>
    <col min="12292" max="12292" width="41.140625" style="3" customWidth="1"/>
    <col min="12293" max="12293" width="2" style="3" customWidth="1"/>
    <col min="12294" max="12294" width="12.28515625" style="3" customWidth="1"/>
    <col min="12295" max="12295" width="9.7109375" style="3" customWidth="1"/>
    <col min="12296" max="12296" width="4.28515625" style="3" customWidth="1"/>
    <col min="12297" max="12297" width="6.85546875" style="3" customWidth="1"/>
    <col min="12298" max="12298" width="19.28515625" style="3" customWidth="1"/>
    <col min="12299" max="12544" width="9.140625" style="3"/>
    <col min="12545" max="12545" width="5.140625" style="3" customWidth="1"/>
    <col min="12546" max="12546" width="7.140625" style="3" customWidth="1"/>
    <col min="12547" max="12547" width="6.7109375" style="3" customWidth="1"/>
    <col min="12548" max="12548" width="41.140625" style="3" customWidth="1"/>
    <col min="12549" max="12549" width="2" style="3" customWidth="1"/>
    <col min="12550" max="12550" width="12.28515625" style="3" customWidth="1"/>
    <col min="12551" max="12551" width="9.7109375" style="3" customWidth="1"/>
    <col min="12552" max="12552" width="4.28515625" style="3" customWidth="1"/>
    <col min="12553" max="12553" width="6.85546875" style="3" customWidth="1"/>
    <col min="12554" max="12554" width="19.28515625" style="3" customWidth="1"/>
    <col min="12555" max="12800" width="9.140625" style="3"/>
    <col min="12801" max="12801" width="5.140625" style="3" customWidth="1"/>
    <col min="12802" max="12802" width="7.140625" style="3" customWidth="1"/>
    <col min="12803" max="12803" width="6.7109375" style="3" customWidth="1"/>
    <col min="12804" max="12804" width="41.140625" style="3" customWidth="1"/>
    <col min="12805" max="12805" width="2" style="3" customWidth="1"/>
    <col min="12806" max="12806" width="12.28515625" style="3" customWidth="1"/>
    <col min="12807" max="12807" width="9.7109375" style="3" customWidth="1"/>
    <col min="12808" max="12808" width="4.28515625" style="3" customWidth="1"/>
    <col min="12809" max="12809" width="6.85546875" style="3" customWidth="1"/>
    <col min="12810" max="12810" width="19.28515625" style="3" customWidth="1"/>
    <col min="12811" max="13056" width="9.140625" style="3"/>
    <col min="13057" max="13057" width="5.140625" style="3" customWidth="1"/>
    <col min="13058" max="13058" width="7.140625" style="3" customWidth="1"/>
    <col min="13059" max="13059" width="6.7109375" style="3" customWidth="1"/>
    <col min="13060" max="13060" width="41.140625" style="3" customWidth="1"/>
    <col min="13061" max="13061" width="2" style="3" customWidth="1"/>
    <col min="13062" max="13062" width="12.28515625" style="3" customWidth="1"/>
    <col min="13063" max="13063" width="9.7109375" style="3" customWidth="1"/>
    <col min="13064" max="13064" width="4.28515625" style="3" customWidth="1"/>
    <col min="13065" max="13065" width="6.85546875" style="3" customWidth="1"/>
    <col min="13066" max="13066" width="19.28515625" style="3" customWidth="1"/>
    <col min="13067" max="13312" width="9.140625" style="3"/>
    <col min="13313" max="13313" width="5.140625" style="3" customWidth="1"/>
    <col min="13314" max="13314" width="7.140625" style="3" customWidth="1"/>
    <col min="13315" max="13315" width="6.7109375" style="3" customWidth="1"/>
    <col min="13316" max="13316" width="41.140625" style="3" customWidth="1"/>
    <col min="13317" max="13317" width="2" style="3" customWidth="1"/>
    <col min="13318" max="13318" width="12.28515625" style="3" customWidth="1"/>
    <col min="13319" max="13319" width="9.7109375" style="3" customWidth="1"/>
    <col min="13320" max="13320" width="4.28515625" style="3" customWidth="1"/>
    <col min="13321" max="13321" width="6.85546875" style="3" customWidth="1"/>
    <col min="13322" max="13322" width="19.28515625" style="3" customWidth="1"/>
    <col min="13323" max="13568" width="9.140625" style="3"/>
    <col min="13569" max="13569" width="5.140625" style="3" customWidth="1"/>
    <col min="13570" max="13570" width="7.140625" style="3" customWidth="1"/>
    <col min="13571" max="13571" width="6.7109375" style="3" customWidth="1"/>
    <col min="13572" max="13572" width="41.140625" style="3" customWidth="1"/>
    <col min="13573" max="13573" width="2" style="3" customWidth="1"/>
    <col min="13574" max="13574" width="12.28515625" style="3" customWidth="1"/>
    <col min="13575" max="13575" width="9.7109375" style="3" customWidth="1"/>
    <col min="13576" max="13576" width="4.28515625" style="3" customWidth="1"/>
    <col min="13577" max="13577" width="6.85546875" style="3" customWidth="1"/>
    <col min="13578" max="13578" width="19.28515625" style="3" customWidth="1"/>
    <col min="13579" max="13824" width="9.140625" style="3"/>
    <col min="13825" max="13825" width="5.140625" style="3" customWidth="1"/>
    <col min="13826" max="13826" width="7.140625" style="3" customWidth="1"/>
    <col min="13827" max="13827" width="6.7109375" style="3" customWidth="1"/>
    <col min="13828" max="13828" width="41.140625" style="3" customWidth="1"/>
    <col min="13829" max="13829" width="2" style="3" customWidth="1"/>
    <col min="13830" max="13830" width="12.28515625" style="3" customWidth="1"/>
    <col min="13831" max="13831" width="9.7109375" style="3" customWidth="1"/>
    <col min="13832" max="13832" width="4.28515625" style="3" customWidth="1"/>
    <col min="13833" max="13833" width="6.85546875" style="3" customWidth="1"/>
    <col min="13834" max="13834" width="19.28515625" style="3" customWidth="1"/>
    <col min="13835" max="14080" width="9.140625" style="3"/>
    <col min="14081" max="14081" width="5.140625" style="3" customWidth="1"/>
    <col min="14082" max="14082" width="7.140625" style="3" customWidth="1"/>
    <col min="14083" max="14083" width="6.7109375" style="3" customWidth="1"/>
    <col min="14084" max="14084" width="41.140625" style="3" customWidth="1"/>
    <col min="14085" max="14085" width="2" style="3" customWidth="1"/>
    <col min="14086" max="14086" width="12.28515625" style="3" customWidth="1"/>
    <col min="14087" max="14087" width="9.7109375" style="3" customWidth="1"/>
    <col min="14088" max="14088" width="4.28515625" style="3" customWidth="1"/>
    <col min="14089" max="14089" width="6.85546875" style="3" customWidth="1"/>
    <col min="14090" max="14090" width="19.28515625" style="3" customWidth="1"/>
    <col min="14091" max="14336" width="9.140625" style="3"/>
    <col min="14337" max="14337" width="5.140625" style="3" customWidth="1"/>
    <col min="14338" max="14338" width="7.140625" style="3" customWidth="1"/>
    <col min="14339" max="14339" width="6.7109375" style="3" customWidth="1"/>
    <col min="14340" max="14340" width="41.140625" style="3" customWidth="1"/>
    <col min="14341" max="14341" width="2" style="3" customWidth="1"/>
    <col min="14342" max="14342" width="12.28515625" style="3" customWidth="1"/>
    <col min="14343" max="14343" width="9.7109375" style="3" customWidth="1"/>
    <col min="14344" max="14344" width="4.28515625" style="3" customWidth="1"/>
    <col min="14345" max="14345" width="6.85546875" style="3" customWidth="1"/>
    <col min="14346" max="14346" width="19.28515625" style="3" customWidth="1"/>
    <col min="14347" max="14592" width="9.140625" style="3"/>
    <col min="14593" max="14593" width="5.140625" style="3" customWidth="1"/>
    <col min="14594" max="14594" width="7.140625" style="3" customWidth="1"/>
    <col min="14595" max="14595" width="6.7109375" style="3" customWidth="1"/>
    <col min="14596" max="14596" width="41.140625" style="3" customWidth="1"/>
    <col min="14597" max="14597" width="2" style="3" customWidth="1"/>
    <col min="14598" max="14598" width="12.28515625" style="3" customWidth="1"/>
    <col min="14599" max="14599" width="9.7109375" style="3" customWidth="1"/>
    <col min="14600" max="14600" width="4.28515625" style="3" customWidth="1"/>
    <col min="14601" max="14601" width="6.85546875" style="3" customWidth="1"/>
    <col min="14602" max="14602" width="19.28515625" style="3" customWidth="1"/>
    <col min="14603" max="14848" width="9.140625" style="3"/>
    <col min="14849" max="14849" width="5.140625" style="3" customWidth="1"/>
    <col min="14850" max="14850" width="7.140625" style="3" customWidth="1"/>
    <col min="14851" max="14851" width="6.7109375" style="3" customWidth="1"/>
    <col min="14852" max="14852" width="41.140625" style="3" customWidth="1"/>
    <col min="14853" max="14853" width="2" style="3" customWidth="1"/>
    <col min="14854" max="14854" width="12.28515625" style="3" customWidth="1"/>
    <col min="14855" max="14855" width="9.7109375" style="3" customWidth="1"/>
    <col min="14856" max="14856" width="4.28515625" style="3" customWidth="1"/>
    <col min="14857" max="14857" width="6.85546875" style="3" customWidth="1"/>
    <col min="14858" max="14858" width="19.28515625" style="3" customWidth="1"/>
    <col min="14859" max="15104" width="9.140625" style="3"/>
    <col min="15105" max="15105" width="5.140625" style="3" customWidth="1"/>
    <col min="15106" max="15106" width="7.140625" style="3" customWidth="1"/>
    <col min="15107" max="15107" width="6.7109375" style="3" customWidth="1"/>
    <col min="15108" max="15108" width="41.140625" style="3" customWidth="1"/>
    <col min="15109" max="15109" width="2" style="3" customWidth="1"/>
    <col min="15110" max="15110" width="12.28515625" style="3" customWidth="1"/>
    <col min="15111" max="15111" width="9.7109375" style="3" customWidth="1"/>
    <col min="15112" max="15112" width="4.28515625" style="3" customWidth="1"/>
    <col min="15113" max="15113" width="6.85546875" style="3" customWidth="1"/>
    <col min="15114" max="15114" width="19.28515625" style="3" customWidth="1"/>
    <col min="15115" max="15360" width="9.140625" style="3"/>
    <col min="15361" max="15361" width="5.140625" style="3" customWidth="1"/>
    <col min="15362" max="15362" width="7.140625" style="3" customWidth="1"/>
    <col min="15363" max="15363" width="6.7109375" style="3" customWidth="1"/>
    <col min="15364" max="15364" width="41.140625" style="3" customWidth="1"/>
    <col min="15365" max="15365" width="2" style="3" customWidth="1"/>
    <col min="15366" max="15366" width="12.28515625" style="3" customWidth="1"/>
    <col min="15367" max="15367" width="9.7109375" style="3" customWidth="1"/>
    <col min="15368" max="15368" width="4.28515625" style="3" customWidth="1"/>
    <col min="15369" max="15369" width="6.85546875" style="3" customWidth="1"/>
    <col min="15370" max="15370" width="19.28515625" style="3" customWidth="1"/>
    <col min="15371" max="15616" width="9.140625" style="3"/>
    <col min="15617" max="15617" width="5.140625" style="3" customWidth="1"/>
    <col min="15618" max="15618" width="7.140625" style="3" customWidth="1"/>
    <col min="15619" max="15619" width="6.7109375" style="3" customWidth="1"/>
    <col min="15620" max="15620" width="41.140625" style="3" customWidth="1"/>
    <col min="15621" max="15621" width="2" style="3" customWidth="1"/>
    <col min="15622" max="15622" width="12.28515625" style="3" customWidth="1"/>
    <col min="15623" max="15623" width="9.7109375" style="3" customWidth="1"/>
    <col min="15624" max="15624" width="4.28515625" style="3" customWidth="1"/>
    <col min="15625" max="15625" width="6.85546875" style="3" customWidth="1"/>
    <col min="15626" max="15626" width="19.28515625" style="3" customWidth="1"/>
    <col min="15627" max="15872" width="9.140625" style="3"/>
    <col min="15873" max="15873" width="5.140625" style="3" customWidth="1"/>
    <col min="15874" max="15874" width="7.140625" style="3" customWidth="1"/>
    <col min="15875" max="15875" width="6.7109375" style="3" customWidth="1"/>
    <col min="15876" max="15876" width="41.140625" style="3" customWidth="1"/>
    <col min="15877" max="15877" width="2" style="3" customWidth="1"/>
    <col min="15878" max="15878" width="12.28515625" style="3" customWidth="1"/>
    <col min="15879" max="15879" width="9.7109375" style="3" customWidth="1"/>
    <col min="15880" max="15880" width="4.28515625" style="3" customWidth="1"/>
    <col min="15881" max="15881" width="6.85546875" style="3" customWidth="1"/>
    <col min="15882" max="15882" width="19.28515625" style="3" customWidth="1"/>
    <col min="15883" max="16128" width="9.140625" style="3"/>
    <col min="16129" max="16129" width="5.140625" style="3" customWidth="1"/>
    <col min="16130" max="16130" width="7.140625" style="3" customWidth="1"/>
    <col min="16131" max="16131" width="6.7109375" style="3" customWidth="1"/>
    <col min="16132" max="16132" width="41.140625" style="3" customWidth="1"/>
    <col min="16133" max="16133" width="2" style="3" customWidth="1"/>
    <col min="16134" max="16134" width="12.28515625" style="3" customWidth="1"/>
    <col min="16135" max="16135" width="9.7109375" style="3" customWidth="1"/>
    <col min="16136" max="16136" width="4.28515625" style="3" customWidth="1"/>
    <col min="16137" max="16137" width="6.85546875" style="3" customWidth="1"/>
    <col min="16138" max="16138" width="19.28515625" style="3" customWidth="1"/>
    <col min="16139" max="16384" width="9.140625" style="3"/>
  </cols>
  <sheetData>
    <row r="1" spans="1:10" x14ac:dyDescent="0.25">
      <c r="A1" s="1"/>
      <c r="B1" s="1"/>
      <c r="C1" s="1"/>
      <c r="D1" s="2"/>
      <c r="E1" s="1"/>
      <c r="F1" s="1"/>
      <c r="G1" s="1"/>
      <c r="H1" s="1"/>
      <c r="I1" s="1"/>
    </row>
    <row r="2" spans="1:10" x14ac:dyDescent="0.25">
      <c r="A2" s="1"/>
      <c r="B2" s="1"/>
      <c r="C2" s="1"/>
      <c r="D2" s="2"/>
      <c r="E2" s="1"/>
      <c r="F2" s="1"/>
      <c r="G2" s="1"/>
      <c r="H2" s="1"/>
      <c r="I2" s="1"/>
    </row>
    <row r="3" spans="1:10" x14ac:dyDescent="0.25">
      <c r="A3" s="1"/>
      <c r="B3" s="1"/>
      <c r="C3" s="1"/>
      <c r="D3" s="2"/>
      <c r="E3" s="1"/>
      <c r="F3" s="1"/>
      <c r="G3" s="1"/>
      <c r="H3" s="1"/>
      <c r="I3" s="1"/>
    </row>
    <row r="4" spans="1:10" x14ac:dyDescent="0.25">
      <c r="A4" s="1"/>
      <c r="B4" s="1"/>
      <c r="C4" s="1"/>
      <c r="D4" s="2"/>
      <c r="E4" s="1"/>
      <c r="F4" s="1"/>
      <c r="G4" s="1"/>
      <c r="H4" s="1"/>
      <c r="I4" s="1"/>
    </row>
    <row r="5" spans="1:10" x14ac:dyDescent="0.25">
      <c r="A5" s="1"/>
      <c r="B5" s="1"/>
      <c r="C5" s="1"/>
      <c r="D5" s="2"/>
      <c r="E5" s="1"/>
      <c r="F5" s="1"/>
      <c r="G5" s="1"/>
      <c r="H5" s="1"/>
      <c r="I5" s="1"/>
    </row>
    <row r="6" spans="1:10" x14ac:dyDescent="0.25">
      <c r="A6" s="1"/>
      <c r="B6" s="1"/>
      <c r="C6" s="1"/>
      <c r="D6" s="2"/>
      <c r="E6" s="1"/>
      <c r="F6" s="1"/>
      <c r="G6" s="1"/>
      <c r="H6" s="1"/>
      <c r="I6" s="1"/>
    </row>
    <row r="7" spans="1:10" x14ac:dyDescent="0.25">
      <c r="A7" s="1"/>
      <c r="B7" s="1"/>
      <c r="C7" s="1"/>
      <c r="D7" s="2"/>
      <c r="E7" s="1"/>
      <c r="F7" s="1"/>
      <c r="G7" s="1"/>
      <c r="H7" s="1"/>
      <c r="I7" s="1"/>
    </row>
    <row r="8" spans="1:10" x14ac:dyDescent="0.25">
      <c r="A8" s="1"/>
      <c r="B8" s="1"/>
      <c r="C8" s="1"/>
      <c r="D8" s="2"/>
      <c r="E8" s="1"/>
      <c r="F8" s="1"/>
      <c r="G8" s="1"/>
      <c r="H8" s="1"/>
      <c r="I8" s="1"/>
    </row>
    <row r="9" spans="1:10" x14ac:dyDescent="0.25">
      <c r="A9" s="1"/>
      <c r="B9" s="1"/>
      <c r="C9" s="1"/>
      <c r="D9" s="2"/>
      <c r="E9" s="1"/>
      <c r="F9" s="1"/>
      <c r="G9" s="1"/>
      <c r="H9" s="1"/>
      <c r="I9" s="1"/>
    </row>
    <row r="10" spans="1:10" x14ac:dyDescent="0.25">
      <c r="A10" s="1"/>
      <c r="B10" s="1"/>
      <c r="C10" s="1"/>
      <c r="D10" s="2"/>
      <c r="E10" s="1"/>
      <c r="F10" s="1"/>
      <c r="G10" s="1"/>
      <c r="H10" s="1"/>
      <c r="I10" s="1"/>
    </row>
    <row r="11" spans="1:10" x14ac:dyDescent="0.25">
      <c r="A11" s="1"/>
      <c r="B11" s="1"/>
      <c r="C11" s="1"/>
      <c r="D11" s="2"/>
      <c r="E11" s="1"/>
      <c r="F11" s="1"/>
      <c r="G11" s="1"/>
      <c r="H11" s="1"/>
      <c r="I11" s="1"/>
    </row>
    <row r="12" spans="1:10" ht="16.5" x14ac:dyDescent="0.3">
      <c r="A12" s="4"/>
      <c r="B12" s="296" t="s">
        <v>409</v>
      </c>
      <c r="C12" s="296"/>
      <c r="D12" s="296"/>
      <c r="E12" s="296"/>
      <c r="F12" s="296"/>
      <c r="G12" s="296"/>
      <c r="H12" s="4"/>
      <c r="I12" s="4"/>
      <c r="J12" s="5"/>
    </row>
    <row r="13" spans="1:10" ht="16.5" x14ac:dyDescent="0.3">
      <c r="A13" s="6"/>
      <c r="B13" s="296"/>
      <c r="C13" s="296"/>
      <c r="D13" s="296"/>
      <c r="E13" s="296"/>
      <c r="F13" s="296"/>
      <c r="G13" s="296"/>
      <c r="H13" s="6"/>
      <c r="I13" s="6"/>
      <c r="J13" s="7"/>
    </row>
    <row r="14" spans="1:10" ht="16.5" x14ac:dyDescent="0.3">
      <c r="A14" s="6"/>
      <c r="B14" s="296"/>
      <c r="C14" s="296"/>
      <c r="D14" s="296"/>
      <c r="E14" s="296"/>
      <c r="F14" s="296"/>
      <c r="G14" s="296"/>
      <c r="H14" s="6"/>
      <c r="I14" s="6"/>
      <c r="J14" s="7"/>
    </row>
    <row r="15" spans="1:10" ht="16.5" x14ac:dyDescent="0.3">
      <c r="A15" s="6"/>
      <c r="B15" s="296"/>
      <c r="C15" s="296"/>
      <c r="D15" s="296"/>
      <c r="E15" s="296"/>
      <c r="F15" s="296"/>
      <c r="G15" s="296"/>
      <c r="H15" s="6"/>
      <c r="I15" s="6"/>
      <c r="J15" s="7"/>
    </row>
    <row r="16" spans="1:10" ht="19.5" x14ac:dyDescent="0.3">
      <c r="A16" s="6"/>
      <c r="B16" s="8"/>
      <c r="C16" s="9"/>
      <c r="D16" s="9"/>
      <c r="E16" s="9"/>
      <c r="F16" s="9"/>
      <c r="G16" s="9"/>
      <c r="H16" s="6"/>
      <c r="I16" s="6"/>
      <c r="J16" s="7"/>
    </row>
    <row r="17" spans="1:10" ht="19.5" x14ac:dyDescent="0.3">
      <c r="A17" s="6"/>
      <c r="B17" s="8"/>
      <c r="C17" s="9"/>
      <c r="D17" s="9"/>
      <c r="E17" s="9"/>
      <c r="F17" s="9"/>
      <c r="G17" s="9"/>
      <c r="H17" s="6"/>
      <c r="I17" s="6"/>
      <c r="J17" s="7"/>
    </row>
    <row r="18" spans="1:10" ht="19.5" x14ac:dyDescent="0.3">
      <c r="A18" s="6"/>
      <c r="B18" s="8"/>
      <c r="C18" s="9"/>
      <c r="D18" s="9"/>
      <c r="E18" s="9"/>
      <c r="F18" s="9"/>
      <c r="G18" s="9"/>
      <c r="H18" s="6"/>
      <c r="I18" s="6"/>
      <c r="J18" s="7"/>
    </row>
    <row r="19" spans="1:10" ht="19.5" x14ac:dyDescent="0.3">
      <c r="A19" s="6"/>
      <c r="B19" s="8"/>
      <c r="C19" s="9"/>
      <c r="D19" s="9"/>
      <c r="E19" s="9"/>
      <c r="F19" s="9"/>
      <c r="G19" s="9"/>
      <c r="H19" s="6"/>
      <c r="I19" s="6"/>
      <c r="J19" s="7"/>
    </row>
    <row r="20" spans="1:10" ht="19.5" x14ac:dyDescent="0.3">
      <c r="A20" s="6"/>
      <c r="B20" s="8"/>
      <c r="C20" s="9"/>
      <c r="D20" s="9"/>
      <c r="E20" s="9"/>
      <c r="F20" s="9"/>
      <c r="G20" s="9"/>
      <c r="H20" s="6"/>
      <c r="I20" s="6"/>
      <c r="J20" s="7"/>
    </row>
    <row r="21" spans="1:10" ht="19.5" x14ac:dyDescent="0.3">
      <c r="A21" s="6"/>
      <c r="B21" s="8"/>
      <c r="C21" s="9"/>
      <c r="D21" s="9"/>
      <c r="E21" s="9"/>
      <c r="F21" s="9"/>
      <c r="G21" s="9"/>
      <c r="H21" s="6"/>
      <c r="I21" s="6"/>
      <c r="J21" s="7"/>
    </row>
    <row r="22" spans="1:10" ht="19.5" x14ac:dyDescent="0.3">
      <c r="A22" s="6"/>
      <c r="B22" s="8"/>
      <c r="C22" s="9"/>
      <c r="D22" s="9"/>
      <c r="E22" s="9"/>
      <c r="F22" s="9"/>
      <c r="G22" s="9"/>
      <c r="H22" s="6"/>
      <c r="I22" s="6"/>
      <c r="J22" s="7"/>
    </row>
    <row r="23" spans="1:10" ht="19.5" x14ac:dyDescent="0.3">
      <c r="A23" s="6"/>
      <c r="B23" s="8"/>
      <c r="C23" s="9"/>
      <c r="D23" s="9"/>
      <c r="E23" s="9"/>
      <c r="F23" s="9"/>
      <c r="G23" s="9"/>
      <c r="H23" s="6"/>
      <c r="I23" s="6"/>
      <c r="J23" s="7"/>
    </row>
    <row r="24" spans="1:10" ht="19.5" x14ac:dyDescent="0.3">
      <c r="A24" s="6"/>
      <c r="B24" s="8"/>
      <c r="C24" s="9"/>
      <c r="D24" s="9"/>
      <c r="E24" s="9"/>
      <c r="F24" s="9"/>
      <c r="G24" s="9"/>
      <c r="H24" s="6"/>
      <c r="I24" s="6"/>
      <c r="J24" s="7"/>
    </row>
    <row r="25" spans="1:10" ht="19.5" x14ac:dyDescent="0.3">
      <c r="A25" s="6"/>
      <c r="B25" s="8"/>
      <c r="C25" s="9"/>
      <c r="D25" s="9"/>
      <c r="E25" s="9"/>
      <c r="F25" s="9"/>
      <c r="G25" s="9"/>
      <c r="H25" s="6"/>
      <c r="I25" s="6"/>
      <c r="J25" s="7"/>
    </row>
    <row r="26" spans="1:10" ht="19.5" x14ac:dyDescent="0.3">
      <c r="A26" s="6"/>
      <c r="B26" s="8"/>
      <c r="C26" s="9"/>
      <c r="D26" s="9"/>
      <c r="E26" s="9"/>
      <c r="F26" s="9"/>
      <c r="G26" s="9"/>
      <c r="H26" s="6"/>
      <c r="I26" s="6"/>
      <c r="J26" s="7"/>
    </row>
    <row r="27" spans="1:10" ht="19.5" x14ac:dyDescent="0.3">
      <c r="A27" s="6"/>
      <c r="B27" s="8"/>
      <c r="C27" s="9"/>
      <c r="D27" s="9"/>
      <c r="E27" s="9"/>
      <c r="F27" s="9"/>
      <c r="G27" s="9"/>
      <c r="H27" s="6"/>
      <c r="I27" s="6"/>
      <c r="J27" s="7"/>
    </row>
    <row r="28" spans="1:10" ht="19.5" x14ac:dyDescent="0.3">
      <c r="A28" s="6"/>
      <c r="B28" s="8"/>
      <c r="C28" s="9"/>
      <c r="D28" s="9"/>
      <c r="E28" s="9"/>
      <c r="F28" s="9"/>
      <c r="G28" s="9"/>
      <c r="H28" s="6"/>
      <c r="I28" s="6"/>
      <c r="J28" s="7"/>
    </row>
    <row r="29" spans="1:10" ht="19.5" x14ac:dyDescent="0.3">
      <c r="A29" s="6"/>
      <c r="B29" s="8"/>
      <c r="C29" s="9"/>
      <c r="D29" s="9"/>
      <c r="E29" s="9"/>
      <c r="F29" s="9"/>
      <c r="G29" s="9"/>
      <c r="H29" s="6"/>
      <c r="I29" s="6"/>
      <c r="J29" s="7"/>
    </row>
    <row r="30" spans="1:10" ht="19.5" x14ac:dyDescent="0.3">
      <c r="A30" s="6"/>
      <c r="B30" s="8"/>
      <c r="C30" s="9"/>
      <c r="D30" s="9"/>
      <c r="E30" s="9"/>
      <c r="F30" s="9"/>
      <c r="G30" s="9"/>
      <c r="H30" s="6"/>
      <c r="I30" s="6"/>
      <c r="J30" s="7"/>
    </row>
    <row r="31" spans="1:10" ht="19.5" x14ac:dyDescent="0.3">
      <c r="A31" s="10"/>
      <c r="B31" s="11"/>
      <c r="C31" s="12"/>
      <c r="D31" s="12"/>
      <c r="E31" s="13"/>
      <c r="F31" s="12"/>
      <c r="G31" s="12"/>
      <c r="H31" s="10"/>
    </row>
    <row r="32" spans="1:10" ht="16.5" x14ac:dyDescent="0.3">
      <c r="A32" s="14"/>
      <c r="B32" s="15"/>
      <c r="C32" s="16"/>
      <c r="D32" s="16"/>
      <c r="E32" s="16"/>
      <c r="F32" s="16"/>
      <c r="G32" s="16"/>
      <c r="H32" s="14"/>
    </row>
    <row r="33" spans="1:10" ht="16.5" x14ac:dyDescent="0.3">
      <c r="A33" s="17"/>
      <c r="B33" s="15"/>
      <c r="C33" s="16"/>
      <c r="D33" s="16"/>
      <c r="E33" s="16"/>
      <c r="F33" s="16"/>
      <c r="G33" s="16"/>
      <c r="H33" s="17"/>
      <c r="I33" s="18"/>
      <c r="J33" s="18"/>
    </row>
    <row r="34" spans="1:10" ht="18.75" x14ac:dyDescent="0.3">
      <c r="A34" s="7"/>
      <c r="B34" s="19"/>
      <c r="C34" s="20"/>
      <c r="D34" s="20"/>
      <c r="E34" s="18"/>
      <c r="F34" s="21"/>
      <c r="G34" s="21"/>
      <c r="H34" s="7"/>
      <c r="I34" s="7"/>
      <c r="J34" s="7"/>
    </row>
    <row r="35" spans="1:10" x14ac:dyDescent="0.25">
      <c r="B35" s="22"/>
      <c r="C35" s="23"/>
      <c r="D35" s="23"/>
      <c r="E35" s="19"/>
    </row>
    <row r="36" spans="1:10" x14ac:dyDescent="0.25">
      <c r="B36" s="22"/>
      <c r="C36" s="23"/>
      <c r="D36" s="23"/>
      <c r="E36" s="19"/>
    </row>
    <row r="37" spans="1:10" x14ac:dyDescent="0.25">
      <c r="B37" s="22"/>
      <c r="C37" s="23"/>
      <c r="D37" s="23"/>
      <c r="E37" s="19"/>
    </row>
    <row r="38" spans="1:10" x14ac:dyDescent="0.25">
      <c r="B38" s="22"/>
      <c r="C38" s="23"/>
      <c r="D38" s="23"/>
      <c r="E38" s="19"/>
    </row>
    <row r="39" spans="1:10" x14ac:dyDescent="0.25">
      <c r="B39" s="22"/>
      <c r="C39" s="23"/>
      <c r="D39" s="23"/>
      <c r="E39" s="19"/>
    </row>
  </sheetData>
  <mergeCells count="1">
    <mergeCell ref="B12:G15"/>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topLeftCell="A4" zoomScale="86" zoomScaleNormal="100" zoomScaleSheetLayoutView="86" workbookViewId="0">
      <selection activeCell="B35" sqref="B35"/>
    </sheetView>
  </sheetViews>
  <sheetFormatPr defaultColWidth="9" defaultRowHeight="16.5" x14ac:dyDescent="0.3"/>
  <cols>
    <col min="1" max="1" width="4.7109375" style="132" customWidth="1"/>
    <col min="2" max="2" width="57.5703125" style="85" customWidth="1"/>
    <col min="3" max="3" width="6.5703125" style="111" customWidth="1"/>
    <col min="4" max="4" width="6.5703125" style="196" customWidth="1"/>
    <col min="5" max="5" width="9.85546875" style="85" customWidth="1"/>
    <col min="6" max="6" width="11.85546875" style="85" customWidth="1"/>
    <col min="7" max="7" width="11.5703125" style="85" bestFit="1" customWidth="1"/>
    <col min="8" max="8" width="9" style="85"/>
    <col min="9" max="9" width="10.5703125" style="85" bestFit="1" customWidth="1"/>
    <col min="10" max="16384" width="9" style="85"/>
  </cols>
  <sheetData>
    <row r="1" spans="1:14" s="113" customFormat="1" ht="18" x14ac:dyDescent="0.25">
      <c r="A1" s="308" t="str">
        <f>Summary!A1</f>
        <v>BILL OF QUANTITIES-CENTRE FOR HOLY QURAN BUILDING-(GN.FUVAHMULAH)</v>
      </c>
      <c r="B1" s="308"/>
      <c r="C1" s="308"/>
      <c r="D1" s="308"/>
      <c r="E1" s="308"/>
      <c r="F1" s="308"/>
      <c r="G1" s="112"/>
      <c r="H1" s="112"/>
      <c r="I1" s="112"/>
      <c r="J1" s="112"/>
      <c r="K1" s="112"/>
      <c r="L1" s="112"/>
      <c r="M1" s="112"/>
      <c r="N1" s="112"/>
    </row>
    <row r="2" spans="1:14" s="113" customFormat="1" ht="12.75" x14ac:dyDescent="0.2">
      <c r="A2" s="303"/>
      <c r="B2" s="303"/>
      <c r="C2" s="303"/>
      <c r="D2" s="303"/>
      <c r="E2" s="29"/>
      <c r="F2" s="29"/>
      <c r="G2" s="29"/>
      <c r="H2" s="29"/>
      <c r="I2" s="28"/>
      <c r="J2" s="28"/>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303"/>
      <c r="B4" s="303"/>
      <c r="C4" s="303"/>
      <c r="D4" s="303"/>
      <c r="E4" s="29"/>
      <c r="F4" s="29"/>
      <c r="G4" s="29"/>
      <c r="H4" s="29"/>
      <c r="I4" s="28"/>
      <c r="J4" s="28"/>
      <c r="K4" s="114"/>
      <c r="L4" s="114"/>
      <c r="M4" s="114"/>
      <c r="N4" s="115"/>
    </row>
    <row r="5" spans="1:14" s="113" customFormat="1" ht="12.75" x14ac:dyDescent="0.2">
      <c r="A5" s="116"/>
      <c r="B5" s="81"/>
      <c r="C5" s="81"/>
      <c r="D5" s="30"/>
      <c r="E5" s="28"/>
      <c r="F5" s="28"/>
      <c r="G5" s="28"/>
      <c r="H5" s="28"/>
      <c r="I5" s="28"/>
      <c r="J5" s="28"/>
      <c r="K5" s="114"/>
      <c r="L5" s="114"/>
      <c r="M5" s="114"/>
      <c r="N5" s="115"/>
    </row>
    <row r="6" spans="1:14" x14ac:dyDescent="0.3">
      <c r="A6" s="82" t="s">
        <v>14</v>
      </c>
      <c r="B6" s="83" t="s">
        <v>15</v>
      </c>
      <c r="C6" s="82" t="s">
        <v>16</v>
      </c>
      <c r="D6" s="253" t="s">
        <v>17</v>
      </c>
      <c r="E6" s="84" t="s">
        <v>18</v>
      </c>
      <c r="F6" s="84" t="s">
        <v>19</v>
      </c>
    </row>
    <row r="7" spans="1:14" s="258" customFormat="1" x14ac:dyDescent="0.3">
      <c r="A7" s="254"/>
      <c r="B7" s="255"/>
      <c r="C7" s="254"/>
      <c r="D7" s="256"/>
      <c r="E7" s="257"/>
      <c r="F7" s="257"/>
    </row>
    <row r="8" spans="1:14" x14ac:dyDescent="0.3">
      <c r="A8" s="259">
        <v>7</v>
      </c>
      <c r="B8" s="183" t="s">
        <v>548</v>
      </c>
      <c r="C8" s="88"/>
      <c r="D8" s="260"/>
      <c r="E8" s="163"/>
      <c r="F8" s="163"/>
    </row>
    <row r="9" spans="1:14" x14ac:dyDescent="0.3">
      <c r="A9" s="261"/>
      <c r="B9" s="95"/>
      <c r="C9" s="88"/>
      <c r="D9" s="260"/>
      <c r="E9" s="163"/>
      <c r="F9" s="163"/>
    </row>
    <row r="10" spans="1:14" ht="38.25" x14ac:dyDescent="0.3">
      <c r="A10" s="86"/>
      <c r="B10" s="94" t="s">
        <v>208</v>
      </c>
      <c r="C10" s="88"/>
      <c r="D10" s="260"/>
      <c r="E10" s="124"/>
      <c r="F10" s="101"/>
    </row>
    <row r="11" spans="1:14" ht="25.5" x14ac:dyDescent="0.3">
      <c r="A11" s="93"/>
      <c r="B11" s="94" t="s">
        <v>354</v>
      </c>
      <c r="C11" s="88"/>
      <c r="D11" s="260"/>
      <c r="E11" s="124"/>
      <c r="F11" s="101"/>
    </row>
    <row r="12" spans="1:14" ht="38.25" x14ac:dyDescent="0.3">
      <c r="A12" s="93"/>
      <c r="B12" s="94" t="s">
        <v>209</v>
      </c>
      <c r="C12" s="88"/>
      <c r="D12" s="260"/>
      <c r="E12" s="124"/>
      <c r="F12" s="101"/>
    </row>
    <row r="13" spans="1:14" x14ac:dyDescent="0.3">
      <c r="A13" s="93"/>
      <c r="B13" s="94"/>
      <c r="C13" s="88"/>
      <c r="D13" s="260"/>
      <c r="E13" s="124"/>
      <c r="F13" s="101"/>
    </row>
    <row r="14" spans="1:14" x14ac:dyDescent="0.3">
      <c r="A14" s="93"/>
      <c r="B14" s="168" t="s">
        <v>353</v>
      </c>
      <c r="C14" s="88"/>
      <c r="D14" s="260"/>
      <c r="E14" s="124"/>
      <c r="F14" s="101"/>
    </row>
    <row r="15" spans="1:14" ht="38.25" x14ac:dyDescent="0.3">
      <c r="A15" s="93"/>
      <c r="B15" s="94" t="s">
        <v>355</v>
      </c>
      <c r="C15" s="88"/>
      <c r="D15" s="260"/>
      <c r="E15" s="124"/>
      <c r="F15" s="101"/>
    </row>
    <row r="16" spans="1:14" x14ac:dyDescent="0.3">
      <c r="A16" s="235"/>
      <c r="B16" s="94"/>
      <c r="C16" s="88"/>
      <c r="D16" s="260"/>
      <c r="E16" s="124"/>
      <c r="F16" s="101"/>
    </row>
    <row r="17" spans="1:9" x14ac:dyDescent="0.3">
      <c r="A17" s="262">
        <v>7.1</v>
      </c>
      <c r="B17" s="95" t="s">
        <v>357</v>
      </c>
      <c r="C17" s="222"/>
      <c r="D17" s="260"/>
      <c r="E17" s="124"/>
      <c r="F17" s="101"/>
    </row>
    <row r="18" spans="1:9" x14ac:dyDescent="0.3">
      <c r="A18" s="241" t="s">
        <v>210</v>
      </c>
      <c r="B18" s="94" t="s">
        <v>356</v>
      </c>
      <c r="C18" s="222" t="s">
        <v>211</v>
      </c>
      <c r="D18" s="260">
        <v>8.4</v>
      </c>
      <c r="E18" s="124"/>
      <c r="F18" s="193">
        <f t="shared" ref="F18" si="0">ROUND(+D18*E18,2)</f>
        <v>0</v>
      </c>
      <c r="I18" s="170"/>
    </row>
    <row r="19" spans="1:9" x14ac:dyDescent="0.3">
      <c r="A19" s="241"/>
      <c r="B19" s="224"/>
      <c r="C19" s="222"/>
      <c r="D19" s="260"/>
      <c r="E19" s="124"/>
      <c r="F19" s="101"/>
      <c r="I19" s="170"/>
    </row>
    <row r="20" spans="1:9" x14ac:dyDescent="0.3">
      <c r="A20" s="262">
        <v>7.1</v>
      </c>
      <c r="B20" s="95" t="s">
        <v>549</v>
      </c>
      <c r="C20" s="222"/>
      <c r="D20" s="260"/>
      <c r="E20" s="124"/>
      <c r="F20" s="101"/>
    </row>
    <row r="21" spans="1:9" ht="25.5" x14ac:dyDescent="0.3">
      <c r="A21" s="241" t="s">
        <v>210</v>
      </c>
      <c r="B21" s="94" t="s">
        <v>551</v>
      </c>
      <c r="C21" s="222" t="s">
        <v>550</v>
      </c>
      <c r="D21" s="260">
        <f>20.25*2</f>
        <v>40.5</v>
      </c>
      <c r="E21" s="124"/>
      <c r="F21" s="193">
        <f t="shared" ref="F21" si="1">ROUND(+D21*E21,2)</f>
        <v>0</v>
      </c>
      <c r="I21" s="170"/>
    </row>
    <row r="22" spans="1:9" x14ac:dyDescent="0.3">
      <c r="A22" s="241"/>
      <c r="B22" s="224"/>
      <c r="C22" s="222"/>
      <c r="D22" s="260"/>
      <c r="E22" s="124"/>
      <c r="F22" s="101"/>
      <c r="I22" s="170"/>
    </row>
    <row r="23" spans="1:9" x14ac:dyDescent="0.3">
      <c r="A23" s="264"/>
      <c r="B23" s="188"/>
      <c r="C23" s="187"/>
      <c r="D23" s="263"/>
      <c r="E23" s="188"/>
      <c r="F23" s="188"/>
    </row>
    <row r="24" spans="1:9" x14ac:dyDescent="0.3">
      <c r="A24" s="105"/>
      <c r="B24" s="106" t="s">
        <v>82</v>
      </c>
      <c r="C24" s="107"/>
      <c r="D24" s="225"/>
      <c r="E24" s="154"/>
      <c r="F24" s="155">
        <f>SUM(F11:F23)</f>
        <v>0</v>
      </c>
      <c r="G24" s="170"/>
    </row>
  </sheetData>
  <mergeCells count="4">
    <mergeCell ref="A1:F1"/>
    <mergeCell ref="A2:D2"/>
    <mergeCell ref="A3:F3"/>
    <mergeCell ref="A4:D4"/>
  </mergeCells>
  <pageMargins left="0.7" right="0.7" top="0.75" bottom="0.75" header="0.3" footer="0.3"/>
  <pageSetup scale="9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view="pageBreakPreview" topLeftCell="A73" zoomScale="93" zoomScaleNormal="100" zoomScaleSheetLayoutView="93" workbookViewId="0">
      <selection activeCell="C102" sqref="C102"/>
    </sheetView>
  </sheetViews>
  <sheetFormatPr defaultColWidth="9" defaultRowHeight="16.5" x14ac:dyDescent="0.3"/>
  <cols>
    <col min="1" max="1" width="4.85546875" style="85" customWidth="1"/>
    <col min="2" max="2" width="57.5703125" style="85" customWidth="1"/>
    <col min="3" max="3" width="6.5703125" style="157" customWidth="1"/>
    <col min="4" max="4" width="6.5703125" style="252" customWidth="1"/>
    <col min="5" max="5" width="9.85546875" style="206" customWidth="1"/>
    <col min="6" max="6" width="11.85546875" style="111" customWidth="1"/>
    <col min="7" max="16384" width="9" style="85"/>
  </cols>
  <sheetData>
    <row r="1" spans="1:14" s="113" customFormat="1" ht="18" x14ac:dyDescent="0.25">
      <c r="A1" s="308" t="str">
        <f>Summary!A1</f>
        <v>BILL OF QUANTITIES-CENTRE FOR HOLY QURAN BUILDING-(GN.FUVAHMULAH)</v>
      </c>
      <c r="B1" s="308"/>
      <c r="C1" s="308"/>
      <c r="D1" s="308"/>
      <c r="E1" s="308"/>
      <c r="F1" s="308"/>
      <c r="G1" s="112"/>
      <c r="H1" s="112"/>
      <c r="I1" s="112"/>
      <c r="J1" s="112"/>
      <c r="K1" s="112"/>
      <c r="L1" s="112"/>
      <c r="M1" s="112"/>
      <c r="N1" s="112"/>
    </row>
    <row r="2" spans="1:14" s="113" customFormat="1" ht="6.75" customHeight="1" x14ac:dyDescent="0.2">
      <c r="A2" s="303"/>
      <c r="B2" s="303"/>
      <c r="C2" s="303"/>
      <c r="D2" s="303"/>
      <c r="E2" s="29"/>
      <c r="F2" s="29"/>
      <c r="G2" s="29"/>
      <c r="H2" s="29"/>
      <c r="I2" s="28"/>
      <c r="J2" s="28"/>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116"/>
      <c r="B4" s="81"/>
      <c r="C4" s="81"/>
      <c r="D4" s="30"/>
      <c r="E4" s="28"/>
      <c r="F4" s="28"/>
      <c r="G4" s="28"/>
      <c r="H4" s="28"/>
      <c r="I4" s="28"/>
      <c r="J4" s="28"/>
      <c r="K4" s="114"/>
      <c r="L4" s="114"/>
      <c r="M4" s="114"/>
      <c r="N4" s="115"/>
    </row>
    <row r="5" spans="1:14" ht="16.5" customHeight="1" x14ac:dyDescent="0.3">
      <c r="A5" s="265" t="s">
        <v>14</v>
      </c>
      <c r="B5" s="266" t="s">
        <v>15</v>
      </c>
      <c r="C5" s="265" t="s">
        <v>16</v>
      </c>
      <c r="D5" s="84" t="s">
        <v>17</v>
      </c>
      <c r="E5" s="159" t="s">
        <v>18</v>
      </c>
      <c r="F5" s="84" t="s">
        <v>19</v>
      </c>
    </row>
    <row r="6" spans="1:14" x14ac:dyDescent="0.3">
      <c r="A6" s="86"/>
      <c r="B6" s="87"/>
      <c r="C6" s="98"/>
      <c r="D6" s="89"/>
      <c r="E6" s="160"/>
      <c r="F6" s="88"/>
    </row>
    <row r="7" spans="1:14" x14ac:dyDescent="0.3">
      <c r="A7" s="91">
        <v>8</v>
      </c>
      <c r="B7" s="95" t="s">
        <v>212</v>
      </c>
      <c r="C7" s="98"/>
      <c r="D7" s="89"/>
      <c r="E7" s="160"/>
      <c r="F7" s="88"/>
    </row>
    <row r="8" spans="1:14" x14ac:dyDescent="0.3">
      <c r="A8" s="93"/>
      <c r="B8" s="94"/>
      <c r="C8" s="98"/>
      <c r="D8" s="89"/>
      <c r="E8" s="160"/>
      <c r="F8" s="88"/>
    </row>
    <row r="9" spans="1:14" ht="63.75" x14ac:dyDescent="0.3">
      <c r="A9" s="93"/>
      <c r="B9" s="94" t="s">
        <v>213</v>
      </c>
      <c r="C9" s="98"/>
      <c r="D9" s="89"/>
      <c r="E9" s="160"/>
      <c r="F9" s="88"/>
    </row>
    <row r="10" spans="1:14" ht="25.5" x14ac:dyDescent="0.3">
      <c r="A10" s="86"/>
      <c r="B10" s="94" t="s">
        <v>214</v>
      </c>
      <c r="C10" s="98"/>
      <c r="D10" s="89"/>
      <c r="E10" s="160"/>
      <c r="F10" s="88"/>
    </row>
    <row r="11" spans="1:14" ht="25.5" x14ac:dyDescent="0.3">
      <c r="A11" s="201"/>
      <c r="B11" s="94" t="s">
        <v>215</v>
      </c>
      <c r="C11" s="222"/>
      <c r="D11" s="89"/>
      <c r="E11" s="160"/>
      <c r="F11" s="88"/>
    </row>
    <row r="12" spans="1:14" ht="25.5" x14ac:dyDescent="0.3">
      <c r="A12" s="86"/>
      <c r="B12" s="94" t="s">
        <v>216</v>
      </c>
      <c r="C12" s="98"/>
      <c r="D12" s="89"/>
      <c r="E12" s="160"/>
      <c r="F12" s="88"/>
    </row>
    <row r="13" spans="1:14" ht="35.25" customHeight="1" x14ac:dyDescent="0.3">
      <c r="A13" s="91"/>
      <c r="B13" s="94" t="s">
        <v>217</v>
      </c>
      <c r="C13" s="98"/>
      <c r="D13" s="89"/>
      <c r="E13" s="160"/>
      <c r="F13" s="88"/>
    </row>
    <row r="14" spans="1:14" ht="32.25" customHeight="1" x14ac:dyDescent="0.3">
      <c r="A14" s="91"/>
      <c r="B14" s="94" t="s">
        <v>218</v>
      </c>
      <c r="C14" s="98"/>
      <c r="D14" s="89"/>
      <c r="E14" s="160"/>
      <c r="F14" s="88"/>
    </row>
    <row r="15" spans="1:14" ht="25.5" x14ac:dyDescent="0.3">
      <c r="A15" s="91"/>
      <c r="B15" s="94" t="s">
        <v>219</v>
      </c>
      <c r="C15" s="98"/>
      <c r="D15" s="89"/>
      <c r="E15" s="160"/>
      <c r="F15" s="88"/>
    </row>
    <row r="16" spans="1:14" ht="36.75" customHeight="1" x14ac:dyDescent="0.3">
      <c r="A16" s="91"/>
      <c r="B16" s="94" t="s">
        <v>220</v>
      </c>
      <c r="C16" s="98"/>
      <c r="D16" s="89"/>
      <c r="E16" s="160"/>
      <c r="F16" s="88"/>
    </row>
    <row r="17" spans="1:6" ht="30" customHeight="1" x14ac:dyDescent="0.3">
      <c r="A17" s="86"/>
      <c r="B17" s="94" t="s">
        <v>221</v>
      </c>
      <c r="C17" s="98"/>
      <c r="D17" s="89"/>
      <c r="E17" s="160"/>
      <c r="F17" s="88"/>
    </row>
    <row r="18" spans="1:6" ht="36.75" customHeight="1" x14ac:dyDescent="0.3">
      <c r="A18" s="86"/>
      <c r="B18" s="94" t="s">
        <v>222</v>
      </c>
      <c r="C18" s="98"/>
      <c r="D18" s="89"/>
      <c r="E18" s="160"/>
      <c r="F18" s="88"/>
    </row>
    <row r="19" spans="1:6" ht="60" customHeight="1" x14ac:dyDescent="0.3">
      <c r="A19" s="86"/>
      <c r="B19" s="94" t="s">
        <v>223</v>
      </c>
      <c r="C19" s="98"/>
      <c r="D19" s="89"/>
      <c r="E19" s="160"/>
      <c r="F19" s="88"/>
    </row>
    <row r="20" spans="1:6" ht="60" customHeight="1" x14ac:dyDescent="0.3">
      <c r="A20" s="86"/>
      <c r="B20" s="94" t="s">
        <v>224</v>
      </c>
      <c r="C20" s="98"/>
      <c r="D20" s="89"/>
      <c r="E20" s="160"/>
      <c r="F20" s="88"/>
    </row>
    <row r="21" spans="1:6" hidden="1" x14ac:dyDescent="0.3">
      <c r="A21" s="86"/>
      <c r="B21" s="94"/>
      <c r="C21" s="98"/>
      <c r="D21" s="89"/>
      <c r="E21" s="160"/>
      <c r="F21" s="88"/>
    </row>
    <row r="22" spans="1:6" ht="127.5" x14ac:dyDescent="0.3">
      <c r="A22" s="86"/>
      <c r="B22" s="94" t="s">
        <v>225</v>
      </c>
      <c r="C22" s="98"/>
      <c r="D22" s="89"/>
      <c r="E22" s="160"/>
      <c r="F22" s="88"/>
    </row>
    <row r="23" spans="1:6" x14ac:dyDescent="0.3">
      <c r="A23" s="86"/>
      <c r="B23" s="94"/>
      <c r="C23" s="98"/>
      <c r="D23" s="89"/>
      <c r="E23" s="160"/>
      <c r="F23" s="88"/>
    </row>
    <row r="24" spans="1:6" x14ac:dyDescent="0.3">
      <c r="A24" s="86"/>
      <c r="B24" s="94"/>
      <c r="C24" s="98"/>
      <c r="D24" s="89"/>
      <c r="E24" s="160"/>
      <c r="F24" s="88"/>
    </row>
    <row r="25" spans="1:6" x14ac:dyDescent="0.3">
      <c r="A25" s="86"/>
      <c r="B25" s="95" t="s">
        <v>226</v>
      </c>
      <c r="C25" s="98"/>
      <c r="D25" s="89"/>
      <c r="E25" s="160"/>
      <c r="F25" s="88"/>
    </row>
    <row r="26" spans="1:6" ht="42.75" customHeight="1" x14ac:dyDescent="0.3">
      <c r="A26" s="86"/>
      <c r="B26" s="94" t="s">
        <v>227</v>
      </c>
      <c r="C26" s="98"/>
      <c r="D26" s="89"/>
      <c r="E26" s="160"/>
      <c r="F26" s="88"/>
    </row>
    <row r="27" spans="1:6" x14ac:dyDescent="0.3">
      <c r="A27" s="86"/>
      <c r="B27" s="94"/>
      <c r="C27" s="98"/>
      <c r="D27" s="89"/>
      <c r="E27" s="160"/>
      <c r="F27" s="88"/>
    </row>
    <row r="28" spans="1:6" ht="31.5" customHeight="1" x14ac:dyDescent="0.3">
      <c r="A28" s="86"/>
      <c r="B28" s="94" t="s">
        <v>228</v>
      </c>
      <c r="C28" s="98"/>
      <c r="D28" s="89"/>
      <c r="E28" s="160"/>
      <c r="F28" s="88"/>
    </row>
    <row r="29" spans="1:6" x14ac:dyDescent="0.3">
      <c r="A29" s="86"/>
      <c r="B29" s="94"/>
      <c r="C29" s="98"/>
      <c r="D29" s="89"/>
      <c r="E29" s="160"/>
      <c r="F29" s="88"/>
    </row>
    <row r="30" spans="1:6" ht="30" customHeight="1" x14ac:dyDescent="0.3">
      <c r="A30" s="86"/>
      <c r="B30" s="94" t="s">
        <v>229</v>
      </c>
      <c r="C30" s="98"/>
      <c r="D30" s="89"/>
      <c r="E30" s="160"/>
      <c r="F30" s="88"/>
    </row>
    <row r="31" spans="1:6" ht="30.75" customHeight="1" x14ac:dyDescent="0.3">
      <c r="A31" s="86"/>
      <c r="B31" s="94" t="s">
        <v>230</v>
      </c>
      <c r="C31" s="98"/>
      <c r="D31" s="89"/>
      <c r="E31" s="160"/>
      <c r="F31" s="88"/>
    </row>
    <row r="32" spans="1:6" x14ac:dyDescent="0.3">
      <c r="A32" s="86"/>
      <c r="B32" s="94"/>
      <c r="C32" s="98"/>
      <c r="D32" s="89"/>
      <c r="E32" s="160"/>
      <c r="F32" s="88"/>
    </row>
    <row r="33" spans="1:6" x14ac:dyDescent="0.3">
      <c r="A33" s="86"/>
      <c r="B33" s="95" t="s">
        <v>231</v>
      </c>
      <c r="C33" s="98"/>
      <c r="D33" s="89"/>
      <c r="E33" s="160"/>
      <c r="F33" s="88"/>
    </row>
    <row r="34" spans="1:6" ht="25.5" x14ac:dyDescent="0.3">
      <c r="A34" s="86"/>
      <c r="B34" s="94" t="s">
        <v>232</v>
      </c>
      <c r="C34" s="98"/>
      <c r="D34" s="89"/>
      <c r="E34" s="160"/>
      <c r="F34" s="88"/>
    </row>
    <row r="35" spans="1:6" x14ac:dyDescent="0.3">
      <c r="A35" s="86"/>
      <c r="B35" s="94"/>
      <c r="C35" s="98"/>
      <c r="D35" s="89"/>
      <c r="E35" s="160"/>
      <c r="F35" s="88"/>
    </row>
    <row r="36" spans="1:6" ht="36" customHeight="1" x14ac:dyDescent="0.3">
      <c r="A36" s="86"/>
      <c r="B36" s="94" t="s">
        <v>233</v>
      </c>
      <c r="C36" s="98"/>
      <c r="D36" s="89"/>
      <c r="E36" s="160"/>
      <c r="F36" s="88"/>
    </row>
    <row r="37" spans="1:6" x14ac:dyDescent="0.3">
      <c r="A37" s="86"/>
      <c r="B37" s="94"/>
      <c r="C37" s="98"/>
      <c r="D37" s="89"/>
      <c r="E37" s="160"/>
      <c r="F37" s="88"/>
    </row>
    <row r="38" spans="1:6" ht="24.75" customHeight="1" x14ac:dyDescent="0.3">
      <c r="A38" s="86"/>
      <c r="B38" s="94" t="s">
        <v>234</v>
      </c>
      <c r="C38" s="98"/>
      <c r="D38" s="89"/>
      <c r="E38" s="160"/>
      <c r="F38" s="88"/>
    </row>
    <row r="39" spans="1:6" x14ac:dyDescent="0.3">
      <c r="A39" s="86"/>
      <c r="B39" s="94"/>
      <c r="C39" s="98"/>
      <c r="D39" s="89"/>
      <c r="E39" s="160"/>
      <c r="F39" s="88"/>
    </row>
    <row r="40" spans="1:6" ht="18.75" customHeight="1" x14ac:dyDescent="0.3">
      <c r="A40" s="86"/>
      <c r="B40" s="94" t="s">
        <v>235</v>
      </c>
      <c r="C40" s="98"/>
      <c r="D40" s="89"/>
      <c r="E40" s="160"/>
      <c r="F40" s="88"/>
    </row>
    <row r="41" spans="1:6" ht="25.5" x14ac:dyDescent="0.3">
      <c r="A41" s="86"/>
      <c r="B41" s="94" t="s">
        <v>236</v>
      </c>
      <c r="C41" s="98"/>
      <c r="D41" s="89"/>
      <c r="E41" s="160"/>
      <c r="F41" s="88"/>
    </row>
    <row r="42" spans="1:6" x14ac:dyDescent="0.3">
      <c r="A42" s="86"/>
      <c r="B42" s="94"/>
      <c r="C42" s="98"/>
      <c r="D42" s="89"/>
      <c r="E42" s="160"/>
      <c r="F42" s="88"/>
    </row>
    <row r="43" spans="1:6" ht="56.25" customHeight="1" x14ac:dyDescent="0.3">
      <c r="A43" s="86"/>
      <c r="B43" s="94" t="s">
        <v>237</v>
      </c>
      <c r="C43" s="98"/>
      <c r="D43" s="89"/>
      <c r="E43" s="160"/>
      <c r="F43" s="88"/>
    </row>
    <row r="44" spans="1:6" x14ac:dyDescent="0.3">
      <c r="A44" s="86"/>
      <c r="B44" s="94"/>
      <c r="C44" s="98"/>
      <c r="D44" s="89"/>
      <c r="E44" s="160"/>
      <c r="F44" s="88"/>
    </row>
    <row r="45" spans="1:6" ht="55.5" customHeight="1" x14ac:dyDescent="0.3">
      <c r="A45" s="86"/>
      <c r="B45" s="94" t="s">
        <v>238</v>
      </c>
      <c r="C45" s="98"/>
      <c r="D45" s="89"/>
      <c r="E45" s="160"/>
      <c r="F45" s="88"/>
    </row>
    <row r="46" spans="1:6" x14ac:dyDescent="0.3">
      <c r="A46" s="86"/>
      <c r="B46" s="94"/>
      <c r="C46" s="98"/>
      <c r="D46" s="89"/>
      <c r="E46" s="160"/>
      <c r="F46" s="88"/>
    </row>
    <row r="47" spans="1:6" ht="29.25" customHeight="1" x14ac:dyDescent="0.3">
      <c r="A47" s="86"/>
      <c r="B47" s="94" t="s">
        <v>239</v>
      </c>
      <c r="C47" s="98"/>
      <c r="D47" s="89"/>
      <c r="E47" s="160"/>
      <c r="F47" s="88"/>
    </row>
    <row r="48" spans="1:6" x14ac:dyDescent="0.3">
      <c r="A48" s="86"/>
      <c r="B48" s="94"/>
      <c r="C48" s="98"/>
      <c r="D48" s="89"/>
      <c r="E48" s="160"/>
      <c r="F48" s="88"/>
    </row>
    <row r="49" spans="1:9" ht="57" customHeight="1" x14ac:dyDescent="0.3">
      <c r="A49" s="86"/>
      <c r="B49" s="94" t="s">
        <v>240</v>
      </c>
      <c r="C49" s="98"/>
      <c r="D49" s="89"/>
      <c r="E49" s="160"/>
      <c r="F49" s="88"/>
    </row>
    <row r="50" spans="1:9" x14ac:dyDescent="0.3">
      <c r="A50" s="86"/>
      <c r="B50" s="94"/>
      <c r="C50" s="98"/>
      <c r="D50" s="89"/>
      <c r="E50" s="160"/>
      <c r="F50" s="88"/>
    </row>
    <row r="51" spans="1:9" ht="27.75" customHeight="1" x14ac:dyDescent="0.3">
      <c r="A51" s="86"/>
      <c r="B51" s="94" t="s">
        <v>241</v>
      </c>
      <c r="C51" s="98"/>
      <c r="D51" s="89"/>
      <c r="E51" s="160"/>
      <c r="F51" s="88"/>
    </row>
    <row r="52" spans="1:9" x14ac:dyDescent="0.3">
      <c r="A52" s="86"/>
      <c r="B52" s="94"/>
      <c r="C52" s="98"/>
      <c r="D52" s="89"/>
      <c r="E52" s="160"/>
      <c r="F52" s="88"/>
    </row>
    <row r="53" spans="1:9" x14ac:dyDescent="0.3">
      <c r="A53" s="86"/>
      <c r="B53" s="94"/>
      <c r="C53" s="98"/>
      <c r="D53" s="89"/>
      <c r="E53" s="160"/>
      <c r="F53" s="88"/>
    </row>
    <row r="54" spans="1:9" x14ac:dyDescent="0.3">
      <c r="A54" s="86"/>
      <c r="B54" s="94"/>
      <c r="C54" s="88"/>
      <c r="D54" s="89"/>
      <c r="E54" s="160"/>
      <c r="F54" s="88"/>
    </row>
    <row r="55" spans="1:9" x14ac:dyDescent="0.3">
      <c r="A55" s="91">
        <v>8.1</v>
      </c>
      <c r="B55" s="95" t="s">
        <v>242</v>
      </c>
      <c r="C55" s="88"/>
      <c r="D55" s="89"/>
      <c r="E55" s="160"/>
      <c r="F55" s="88"/>
    </row>
    <row r="56" spans="1:9" ht="18" customHeight="1" x14ac:dyDescent="0.3">
      <c r="A56" s="86"/>
      <c r="B56" s="94" t="s">
        <v>243</v>
      </c>
      <c r="C56" s="88" t="s">
        <v>172</v>
      </c>
      <c r="D56" s="89">
        <v>1</v>
      </c>
      <c r="E56" s="160"/>
      <c r="F56" s="193">
        <f t="shared" ref="F56" si="0">ROUND(+D56*E56,2)</f>
        <v>0</v>
      </c>
    </row>
    <row r="57" spans="1:9" x14ac:dyDescent="0.3">
      <c r="A57" s="86"/>
      <c r="B57" s="94"/>
      <c r="C57" s="98"/>
      <c r="D57" s="89"/>
      <c r="E57" s="160"/>
      <c r="F57" s="88"/>
    </row>
    <row r="58" spans="1:9" x14ac:dyDescent="0.3">
      <c r="A58" s="91">
        <v>8.1999999999999993</v>
      </c>
      <c r="B58" s="95" t="s">
        <v>244</v>
      </c>
      <c r="C58" s="169"/>
      <c r="D58" s="249"/>
      <c r="E58" s="192"/>
      <c r="F58" s="186"/>
    </row>
    <row r="59" spans="1:9" ht="25.5" x14ac:dyDescent="0.3">
      <c r="A59" s="188"/>
      <c r="B59" s="94" t="s">
        <v>245</v>
      </c>
      <c r="C59" s="169"/>
      <c r="D59" s="249"/>
      <c r="E59" s="192"/>
      <c r="F59" s="186"/>
    </row>
    <row r="60" spans="1:9" x14ac:dyDescent="0.3">
      <c r="A60" s="188"/>
      <c r="B60" s="94"/>
      <c r="C60" s="169"/>
      <c r="D60" s="249"/>
      <c r="E60" s="192"/>
      <c r="F60" s="186"/>
    </row>
    <row r="61" spans="1:9" x14ac:dyDescent="0.3">
      <c r="A61" s="188"/>
      <c r="B61" s="168" t="s">
        <v>386</v>
      </c>
      <c r="C61" s="169"/>
      <c r="D61" s="249"/>
      <c r="E61" s="192"/>
      <c r="F61" s="186"/>
    </row>
    <row r="62" spans="1:9" x14ac:dyDescent="0.3">
      <c r="A62" s="86" t="s">
        <v>246</v>
      </c>
      <c r="B62" s="94" t="s">
        <v>385</v>
      </c>
      <c r="C62" s="169" t="s">
        <v>387</v>
      </c>
      <c r="D62" s="249">
        <v>200</v>
      </c>
      <c r="E62" s="192"/>
      <c r="F62" s="193">
        <f t="shared" ref="F62" si="1">ROUND(+D62*E62,2)</f>
        <v>0</v>
      </c>
    </row>
    <row r="63" spans="1:9" x14ac:dyDescent="0.3">
      <c r="A63" s="86" t="s">
        <v>246</v>
      </c>
      <c r="B63" s="94" t="s">
        <v>388</v>
      </c>
      <c r="C63" s="169" t="s">
        <v>387</v>
      </c>
      <c r="D63" s="249">
        <v>155</v>
      </c>
      <c r="E63" s="192"/>
      <c r="F63" s="193">
        <f t="shared" ref="F63" si="2">ROUND(+D63*E63,2)</f>
        <v>0</v>
      </c>
    </row>
    <row r="64" spans="1:9" x14ac:dyDescent="0.3">
      <c r="A64" s="86"/>
      <c r="B64" s="94"/>
      <c r="C64" s="169"/>
      <c r="D64" s="249"/>
      <c r="E64" s="192"/>
      <c r="F64" s="88"/>
      <c r="I64" s="182"/>
    </row>
    <row r="65" spans="1:6" x14ac:dyDescent="0.3">
      <c r="A65" s="91">
        <v>8.3000000000000007</v>
      </c>
      <c r="B65" s="95" t="s">
        <v>376</v>
      </c>
      <c r="C65" s="169"/>
      <c r="D65" s="249"/>
      <c r="E65" s="192"/>
      <c r="F65" s="186"/>
    </row>
    <row r="66" spans="1:6" x14ac:dyDescent="0.3">
      <c r="A66" s="86" t="s">
        <v>247</v>
      </c>
      <c r="B66" s="94" t="s">
        <v>461</v>
      </c>
      <c r="C66" s="169" t="s">
        <v>172</v>
      </c>
      <c r="D66" s="249">
        <v>28</v>
      </c>
      <c r="E66" s="192"/>
      <c r="F66" s="193">
        <f t="shared" ref="F66:F85" si="3">ROUND(+D66*E66,2)</f>
        <v>0</v>
      </c>
    </row>
    <row r="67" spans="1:6" x14ac:dyDescent="0.3">
      <c r="A67" s="86" t="s">
        <v>248</v>
      </c>
      <c r="B67" s="94" t="s">
        <v>462</v>
      </c>
      <c r="C67" s="169" t="s">
        <v>172</v>
      </c>
      <c r="D67" s="249">
        <v>42</v>
      </c>
      <c r="E67" s="192"/>
      <c r="F67" s="193">
        <f t="shared" si="3"/>
        <v>0</v>
      </c>
    </row>
    <row r="68" spans="1:6" x14ac:dyDescent="0.3">
      <c r="A68" s="86" t="s">
        <v>249</v>
      </c>
      <c r="B68" s="94" t="s">
        <v>463</v>
      </c>
      <c r="C68" s="169" t="s">
        <v>172</v>
      </c>
      <c r="D68" s="249">
        <v>20</v>
      </c>
      <c r="E68" s="192"/>
      <c r="F68" s="193">
        <f t="shared" si="3"/>
        <v>0</v>
      </c>
    </row>
    <row r="69" spans="1:6" x14ac:dyDescent="0.3">
      <c r="A69" s="86" t="s">
        <v>250</v>
      </c>
      <c r="B69" s="94" t="s">
        <v>497</v>
      </c>
      <c r="C69" s="169" t="s">
        <v>172</v>
      </c>
      <c r="D69" s="249">
        <v>44</v>
      </c>
      <c r="E69" s="192"/>
      <c r="F69" s="193">
        <f t="shared" si="3"/>
        <v>0</v>
      </c>
    </row>
    <row r="70" spans="1:6" x14ac:dyDescent="0.3">
      <c r="A70" s="86" t="s">
        <v>377</v>
      </c>
      <c r="B70" s="94" t="s">
        <v>464</v>
      </c>
      <c r="C70" s="169" t="s">
        <v>172</v>
      </c>
      <c r="D70" s="249">
        <v>10</v>
      </c>
      <c r="E70" s="192"/>
      <c r="F70" s="193">
        <f t="shared" si="3"/>
        <v>0</v>
      </c>
    </row>
    <row r="71" spans="1:6" x14ac:dyDescent="0.3">
      <c r="A71" s="86" t="s">
        <v>378</v>
      </c>
      <c r="B71" s="94" t="s">
        <v>465</v>
      </c>
      <c r="C71" s="169" t="s">
        <v>172</v>
      </c>
      <c r="D71" s="249">
        <v>11</v>
      </c>
      <c r="E71" s="192"/>
      <c r="F71" s="193">
        <f t="shared" si="3"/>
        <v>0</v>
      </c>
    </row>
    <row r="72" spans="1:6" x14ac:dyDescent="0.3">
      <c r="A72" s="86" t="s">
        <v>379</v>
      </c>
      <c r="B72" s="94" t="s">
        <v>466</v>
      </c>
      <c r="C72" s="169" t="s">
        <v>172</v>
      </c>
      <c r="D72" s="249">
        <v>2</v>
      </c>
      <c r="E72" s="192"/>
      <c r="F72" s="193">
        <f t="shared" si="3"/>
        <v>0</v>
      </c>
    </row>
    <row r="73" spans="1:6" x14ac:dyDescent="0.3">
      <c r="A73" s="86" t="s">
        <v>380</v>
      </c>
      <c r="B73" s="94" t="s">
        <v>467</v>
      </c>
      <c r="C73" s="169" t="s">
        <v>172</v>
      </c>
      <c r="D73" s="249">
        <v>35</v>
      </c>
      <c r="E73" s="192"/>
      <c r="F73" s="193">
        <f t="shared" si="3"/>
        <v>0</v>
      </c>
    </row>
    <row r="74" spans="1:6" x14ac:dyDescent="0.3">
      <c r="A74" s="86" t="s">
        <v>381</v>
      </c>
      <c r="B74" s="94" t="s">
        <v>468</v>
      </c>
      <c r="C74" s="169" t="s">
        <v>172</v>
      </c>
      <c r="D74" s="249">
        <v>2</v>
      </c>
      <c r="E74" s="192"/>
      <c r="F74" s="193">
        <f t="shared" si="3"/>
        <v>0</v>
      </c>
    </row>
    <row r="75" spans="1:6" x14ac:dyDescent="0.3">
      <c r="A75" s="86" t="s">
        <v>392</v>
      </c>
      <c r="B75" s="94" t="s">
        <v>469</v>
      </c>
      <c r="C75" s="169" t="s">
        <v>172</v>
      </c>
      <c r="D75" s="249">
        <v>6</v>
      </c>
      <c r="E75" s="192"/>
      <c r="F75" s="193">
        <f t="shared" si="3"/>
        <v>0</v>
      </c>
    </row>
    <row r="76" spans="1:6" x14ac:dyDescent="0.3">
      <c r="A76" s="86" t="s">
        <v>393</v>
      </c>
      <c r="B76" s="94" t="s">
        <v>391</v>
      </c>
      <c r="C76" s="169" t="s">
        <v>172</v>
      </c>
      <c r="D76" s="249">
        <v>9</v>
      </c>
      <c r="E76" s="192"/>
      <c r="F76" s="193">
        <f t="shared" si="3"/>
        <v>0</v>
      </c>
    </row>
    <row r="77" spans="1:6" x14ac:dyDescent="0.3">
      <c r="A77" s="86" t="s">
        <v>452</v>
      </c>
      <c r="B77" s="94" t="s">
        <v>485</v>
      </c>
      <c r="C77" s="169" t="s">
        <v>172</v>
      </c>
      <c r="D77" s="249">
        <v>5</v>
      </c>
      <c r="E77" s="192"/>
      <c r="F77" s="193">
        <f t="shared" si="3"/>
        <v>0</v>
      </c>
    </row>
    <row r="78" spans="1:6" x14ac:dyDescent="0.3">
      <c r="A78" s="86" t="s">
        <v>453</v>
      </c>
      <c r="B78" s="94" t="s">
        <v>486</v>
      </c>
      <c r="C78" s="169" t="s">
        <v>172</v>
      </c>
      <c r="D78" s="249">
        <v>1</v>
      </c>
      <c r="E78" s="192"/>
      <c r="F78" s="193">
        <f t="shared" si="3"/>
        <v>0</v>
      </c>
    </row>
    <row r="79" spans="1:6" x14ac:dyDescent="0.3">
      <c r="A79" s="86" t="s">
        <v>454</v>
      </c>
      <c r="B79" s="94" t="s">
        <v>487</v>
      </c>
      <c r="C79" s="169" t="s">
        <v>172</v>
      </c>
      <c r="D79" s="249">
        <v>1</v>
      </c>
      <c r="E79" s="192"/>
      <c r="F79" s="193">
        <f t="shared" si="3"/>
        <v>0</v>
      </c>
    </row>
    <row r="80" spans="1:6" x14ac:dyDescent="0.3">
      <c r="A80" s="86" t="s">
        <v>455</v>
      </c>
      <c r="B80" s="94" t="s">
        <v>488</v>
      </c>
      <c r="C80" s="169" t="s">
        <v>172</v>
      </c>
      <c r="D80" s="249">
        <v>1</v>
      </c>
      <c r="E80" s="192"/>
      <c r="F80" s="193">
        <f t="shared" si="3"/>
        <v>0</v>
      </c>
    </row>
    <row r="81" spans="1:9" x14ac:dyDescent="0.3">
      <c r="A81" s="86" t="s">
        <v>456</v>
      </c>
      <c r="B81" s="94" t="s">
        <v>489</v>
      </c>
      <c r="C81" s="169" t="s">
        <v>172</v>
      </c>
      <c r="D81" s="249">
        <v>1</v>
      </c>
      <c r="E81" s="192"/>
      <c r="F81" s="193">
        <f t="shared" si="3"/>
        <v>0</v>
      </c>
    </row>
    <row r="82" spans="1:9" x14ac:dyDescent="0.3">
      <c r="A82" s="86" t="s">
        <v>457</v>
      </c>
      <c r="B82" s="94" t="s">
        <v>490</v>
      </c>
      <c r="C82" s="169" t="s">
        <v>172</v>
      </c>
      <c r="D82" s="249">
        <v>20</v>
      </c>
      <c r="E82" s="192"/>
      <c r="F82" s="193">
        <f t="shared" si="3"/>
        <v>0</v>
      </c>
    </row>
    <row r="83" spans="1:9" x14ac:dyDescent="0.3">
      <c r="A83" s="86" t="s">
        <v>458</v>
      </c>
      <c r="B83" s="94" t="s">
        <v>491</v>
      </c>
      <c r="C83" s="169" t="s">
        <v>172</v>
      </c>
      <c r="D83" s="249">
        <v>5</v>
      </c>
      <c r="E83" s="192"/>
      <c r="F83" s="193">
        <f t="shared" si="3"/>
        <v>0</v>
      </c>
    </row>
    <row r="84" spans="1:9" x14ac:dyDescent="0.3">
      <c r="A84" s="86" t="s">
        <v>459</v>
      </c>
      <c r="B84" s="94" t="s">
        <v>492</v>
      </c>
      <c r="C84" s="169" t="s">
        <v>172</v>
      </c>
      <c r="D84" s="249">
        <v>5</v>
      </c>
      <c r="E84" s="192"/>
      <c r="F84" s="193">
        <f t="shared" si="3"/>
        <v>0</v>
      </c>
    </row>
    <row r="85" spans="1:9" x14ac:dyDescent="0.3">
      <c r="A85" s="86" t="s">
        <v>460</v>
      </c>
      <c r="B85" s="94" t="s">
        <v>481</v>
      </c>
      <c r="C85" s="169" t="s">
        <v>172</v>
      </c>
      <c r="D85" s="249">
        <v>3</v>
      </c>
      <c r="E85" s="192"/>
      <c r="F85" s="193">
        <f t="shared" si="3"/>
        <v>0</v>
      </c>
    </row>
    <row r="86" spans="1:9" x14ac:dyDescent="0.3">
      <c r="A86" s="188"/>
      <c r="B86" s="94"/>
      <c r="C86" s="169"/>
      <c r="D86" s="249"/>
      <c r="E86" s="192"/>
      <c r="F86" s="186"/>
    </row>
    <row r="87" spans="1:9" x14ac:dyDescent="0.3">
      <c r="A87" s="91">
        <v>8.4</v>
      </c>
      <c r="B87" s="95" t="s">
        <v>251</v>
      </c>
      <c r="C87" s="169"/>
      <c r="D87" s="249"/>
      <c r="E87" s="192"/>
      <c r="F87" s="186"/>
    </row>
    <row r="88" spans="1:9" x14ac:dyDescent="0.3">
      <c r="A88" s="86" t="s">
        <v>252</v>
      </c>
      <c r="B88" s="94" t="s">
        <v>478</v>
      </c>
      <c r="C88" s="169" t="s">
        <v>172</v>
      </c>
      <c r="D88" s="249">
        <v>12</v>
      </c>
      <c r="E88" s="192"/>
      <c r="F88" s="193">
        <f t="shared" ref="F88:F93" si="4">ROUND(+D88*E88,2)</f>
        <v>0</v>
      </c>
      <c r="I88" s="182"/>
    </row>
    <row r="89" spans="1:9" x14ac:dyDescent="0.3">
      <c r="A89" s="86" t="s">
        <v>253</v>
      </c>
      <c r="B89" s="94" t="s">
        <v>479</v>
      </c>
      <c r="C89" s="169" t="s">
        <v>172</v>
      </c>
      <c r="D89" s="249">
        <v>60</v>
      </c>
      <c r="E89" s="192"/>
      <c r="F89" s="193">
        <f t="shared" si="4"/>
        <v>0</v>
      </c>
    </row>
    <row r="90" spans="1:9" x14ac:dyDescent="0.3">
      <c r="A90" s="86" t="s">
        <v>254</v>
      </c>
      <c r="B90" s="94" t="s">
        <v>480</v>
      </c>
      <c r="C90" s="169" t="s">
        <v>172</v>
      </c>
      <c r="D90" s="249">
        <v>20</v>
      </c>
      <c r="E90" s="192"/>
      <c r="F90" s="193">
        <f t="shared" si="4"/>
        <v>0</v>
      </c>
    </row>
    <row r="91" spans="1:9" x14ac:dyDescent="0.3">
      <c r="A91" s="86" t="s">
        <v>382</v>
      </c>
      <c r="B91" s="94" t="s">
        <v>482</v>
      </c>
      <c r="C91" s="169" t="s">
        <v>172</v>
      </c>
      <c r="D91" s="249">
        <v>15</v>
      </c>
      <c r="E91" s="192"/>
      <c r="F91" s="193">
        <f t="shared" si="4"/>
        <v>0</v>
      </c>
    </row>
    <row r="92" spans="1:9" x14ac:dyDescent="0.3">
      <c r="A92" s="86" t="s">
        <v>383</v>
      </c>
      <c r="B92" s="94" t="s">
        <v>483</v>
      </c>
      <c r="C92" s="169" t="s">
        <v>172</v>
      </c>
      <c r="D92" s="249">
        <v>8</v>
      </c>
      <c r="E92" s="192"/>
      <c r="F92" s="193">
        <f t="shared" si="4"/>
        <v>0</v>
      </c>
    </row>
    <row r="93" spans="1:9" x14ac:dyDescent="0.3">
      <c r="A93" s="86" t="s">
        <v>384</v>
      </c>
      <c r="B93" s="94" t="s">
        <v>484</v>
      </c>
      <c r="C93" s="169" t="s">
        <v>172</v>
      </c>
      <c r="D93" s="249">
        <v>1</v>
      </c>
      <c r="E93" s="192"/>
      <c r="F93" s="193">
        <f t="shared" si="4"/>
        <v>0</v>
      </c>
    </row>
    <row r="94" spans="1:9" x14ac:dyDescent="0.3">
      <c r="A94" s="86"/>
      <c r="B94" s="94"/>
      <c r="C94" s="169"/>
      <c r="D94" s="249"/>
      <c r="E94" s="192"/>
      <c r="F94" s="193"/>
    </row>
    <row r="95" spans="1:9" x14ac:dyDescent="0.3">
      <c r="A95" s="86"/>
      <c r="B95" s="94"/>
      <c r="C95" s="169"/>
      <c r="D95" s="249"/>
      <c r="E95" s="192"/>
      <c r="F95" s="193"/>
    </row>
    <row r="96" spans="1:9" x14ac:dyDescent="0.3">
      <c r="A96" s="91">
        <v>8.5</v>
      </c>
      <c r="B96" s="95" t="s">
        <v>255</v>
      </c>
      <c r="C96" s="169"/>
      <c r="D96" s="249"/>
      <c r="E96" s="192"/>
      <c r="F96" s="186"/>
    </row>
    <row r="97" spans="1:6" x14ac:dyDescent="0.3">
      <c r="A97" s="86" t="s">
        <v>256</v>
      </c>
      <c r="B97" s="94" t="s">
        <v>470</v>
      </c>
      <c r="C97" s="169" t="s">
        <v>172</v>
      </c>
      <c r="D97" s="249">
        <v>7</v>
      </c>
      <c r="E97" s="192"/>
      <c r="F97" s="193">
        <f t="shared" ref="F97:F104" si="5">ROUND(+D97*E97,2)</f>
        <v>0</v>
      </c>
    </row>
    <row r="98" spans="1:6" x14ac:dyDescent="0.3">
      <c r="A98" s="86" t="s">
        <v>257</v>
      </c>
      <c r="B98" s="94" t="s">
        <v>471</v>
      </c>
      <c r="C98" s="169" t="s">
        <v>172</v>
      </c>
      <c r="D98" s="249">
        <v>7</v>
      </c>
      <c r="E98" s="192"/>
      <c r="F98" s="193">
        <f t="shared" si="5"/>
        <v>0</v>
      </c>
    </row>
    <row r="99" spans="1:6" x14ac:dyDescent="0.3">
      <c r="A99" s="86" t="s">
        <v>389</v>
      </c>
      <c r="B99" s="94" t="s">
        <v>472</v>
      </c>
      <c r="C99" s="169" t="s">
        <v>172</v>
      </c>
      <c r="D99" s="249">
        <v>7</v>
      </c>
      <c r="E99" s="192"/>
      <c r="F99" s="193">
        <f t="shared" si="5"/>
        <v>0</v>
      </c>
    </row>
    <row r="100" spans="1:6" x14ac:dyDescent="0.3">
      <c r="A100" s="86" t="s">
        <v>390</v>
      </c>
      <c r="B100" s="94" t="s">
        <v>473</v>
      </c>
      <c r="C100" s="169" t="s">
        <v>172</v>
      </c>
      <c r="D100" s="249">
        <v>24</v>
      </c>
      <c r="E100" s="192"/>
      <c r="F100" s="193">
        <f t="shared" si="5"/>
        <v>0</v>
      </c>
    </row>
    <row r="101" spans="1:6" x14ac:dyDescent="0.3">
      <c r="A101" s="86" t="s">
        <v>493</v>
      </c>
      <c r="B101" s="94" t="s">
        <v>474</v>
      </c>
      <c r="C101" s="169" t="s">
        <v>172</v>
      </c>
      <c r="D101" s="249">
        <v>12</v>
      </c>
      <c r="E101" s="192"/>
      <c r="F101" s="193">
        <f t="shared" si="5"/>
        <v>0</v>
      </c>
    </row>
    <row r="102" spans="1:6" x14ac:dyDescent="0.3">
      <c r="A102" s="86" t="s">
        <v>494</v>
      </c>
      <c r="B102" s="94" t="s">
        <v>475</v>
      </c>
      <c r="C102" s="169" t="s">
        <v>172</v>
      </c>
      <c r="D102" s="249">
        <v>2</v>
      </c>
      <c r="E102" s="192"/>
      <c r="F102" s="193">
        <f t="shared" si="5"/>
        <v>0</v>
      </c>
    </row>
    <row r="103" spans="1:6" x14ac:dyDescent="0.3">
      <c r="A103" s="86" t="s">
        <v>495</v>
      </c>
      <c r="B103" s="94" t="s">
        <v>476</v>
      </c>
      <c r="C103" s="169" t="s">
        <v>172</v>
      </c>
      <c r="D103" s="249">
        <v>36</v>
      </c>
      <c r="E103" s="192"/>
      <c r="F103" s="193">
        <f t="shared" si="5"/>
        <v>0</v>
      </c>
    </row>
    <row r="104" spans="1:6" x14ac:dyDescent="0.3">
      <c r="A104" s="86" t="s">
        <v>496</v>
      </c>
      <c r="B104" s="94" t="s">
        <v>477</v>
      </c>
      <c r="C104" s="169" t="s">
        <v>172</v>
      </c>
      <c r="D104" s="249">
        <v>2</v>
      </c>
      <c r="E104" s="192"/>
      <c r="F104" s="193">
        <f t="shared" si="5"/>
        <v>0</v>
      </c>
    </row>
    <row r="105" spans="1:6" x14ac:dyDescent="0.3">
      <c r="A105" s="86"/>
      <c r="B105" s="94"/>
      <c r="C105" s="169"/>
      <c r="D105" s="249"/>
      <c r="E105" s="192"/>
      <c r="F105" s="193"/>
    </row>
    <row r="106" spans="1:6" x14ac:dyDescent="0.3">
      <c r="A106" s="91">
        <v>8.6</v>
      </c>
      <c r="B106" s="95" t="s">
        <v>396</v>
      </c>
      <c r="C106" s="169"/>
      <c r="D106" s="249"/>
      <c r="E106" s="192"/>
      <c r="F106" s="186"/>
    </row>
    <row r="107" spans="1:6" x14ac:dyDescent="0.3">
      <c r="A107" s="86" t="s">
        <v>394</v>
      </c>
      <c r="B107" s="94" t="s">
        <v>512</v>
      </c>
      <c r="C107" s="169" t="s">
        <v>75</v>
      </c>
      <c r="D107" s="249">
        <v>2</v>
      </c>
      <c r="E107" s="192"/>
      <c r="F107" s="193">
        <f t="shared" ref="F107" si="6">ROUND(+D107*E107,2)</f>
        <v>0</v>
      </c>
    </row>
    <row r="108" spans="1:6" x14ac:dyDescent="0.3">
      <c r="A108" s="86" t="s">
        <v>395</v>
      </c>
      <c r="B108" s="94" t="s">
        <v>513</v>
      </c>
      <c r="C108" s="169" t="s">
        <v>75</v>
      </c>
      <c r="D108" s="249">
        <v>2</v>
      </c>
      <c r="E108" s="192"/>
      <c r="F108" s="193">
        <f t="shared" ref="F108:F110" si="7">ROUND(+D108*E108,2)</f>
        <v>0</v>
      </c>
    </row>
    <row r="109" spans="1:6" x14ac:dyDescent="0.3">
      <c r="A109" s="86" t="s">
        <v>510</v>
      </c>
      <c r="B109" s="94" t="s">
        <v>514</v>
      </c>
      <c r="C109" s="169" t="s">
        <v>75</v>
      </c>
      <c r="D109" s="249">
        <v>1</v>
      </c>
      <c r="E109" s="192"/>
      <c r="F109" s="193">
        <f t="shared" si="7"/>
        <v>0</v>
      </c>
    </row>
    <row r="110" spans="1:6" x14ac:dyDescent="0.3">
      <c r="A110" s="86" t="s">
        <v>511</v>
      </c>
      <c r="B110" s="94" t="s">
        <v>515</v>
      </c>
      <c r="C110" s="169" t="s">
        <v>75</v>
      </c>
      <c r="D110" s="249">
        <v>12</v>
      </c>
      <c r="E110" s="192"/>
      <c r="F110" s="193">
        <f t="shared" si="7"/>
        <v>0</v>
      </c>
    </row>
    <row r="111" spans="1:6" x14ac:dyDescent="0.3">
      <c r="A111" s="86"/>
      <c r="B111" s="94"/>
      <c r="C111" s="169"/>
      <c r="D111" s="249"/>
      <c r="E111" s="192"/>
      <c r="F111" s="193"/>
    </row>
    <row r="112" spans="1:6" x14ac:dyDescent="0.3">
      <c r="A112" s="188"/>
      <c r="B112" s="94"/>
      <c r="C112" s="169"/>
      <c r="D112" s="249"/>
      <c r="E112" s="192"/>
      <c r="F112" s="186"/>
    </row>
    <row r="113" spans="1:6" x14ac:dyDescent="0.3">
      <c r="A113" s="91">
        <v>8.6999999999999993</v>
      </c>
      <c r="B113" s="95" t="s">
        <v>258</v>
      </c>
      <c r="C113" s="169"/>
      <c r="D113" s="249"/>
      <c r="E113" s="192"/>
      <c r="F113" s="186"/>
    </row>
    <row r="114" spans="1:6" x14ac:dyDescent="0.3">
      <c r="A114" s="188"/>
      <c r="B114" s="94" t="s">
        <v>259</v>
      </c>
      <c r="C114" s="186" t="s">
        <v>75</v>
      </c>
      <c r="D114" s="249">
        <v>1</v>
      </c>
      <c r="E114" s="192"/>
      <c r="F114" s="193">
        <f t="shared" ref="F114" si="8">ROUND(+D114*E114,2)</f>
        <v>0</v>
      </c>
    </row>
    <row r="115" spans="1:6" x14ac:dyDescent="0.3">
      <c r="A115" s="188"/>
      <c r="B115" s="94"/>
      <c r="C115" s="169"/>
      <c r="D115" s="249"/>
      <c r="E115" s="192"/>
      <c r="F115" s="186"/>
    </row>
    <row r="116" spans="1:6" x14ac:dyDescent="0.3">
      <c r="A116" s="105"/>
      <c r="B116" s="106" t="s">
        <v>82</v>
      </c>
      <c r="C116" s="152"/>
      <c r="D116" s="107"/>
      <c r="E116" s="203"/>
      <c r="F116" s="267">
        <f>SUM(F50:F115)</f>
        <v>0</v>
      </c>
    </row>
  </sheetData>
  <mergeCells count="3">
    <mergeCell ref="A1:F1"/>
    <mergeCell ref="A2:D2"/>
    <mergeCell ref="A3:F3"/>
  </mergeCells>
  <pageMargins left="0.7" right="0.7" top="0.75" bottom="0.75" header="0.3" footer="0.3"/>
  <pageSetup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tabSelected="1" view="pageBreakPreview" topLeftCell="A22" zoomScale="93" zoomScaleNormal="100" zoomScaleSheetLayoutView="93" workbookViewId="0">
      <selection activeCell="B31" sqref="B31"/>
    </sheetView>
  </sheetViews>
  <sheetFormatPr defaultColWidth="9" defaultRowHeight="16.5" x14ac:dyDescent="0.3"/>
  <cols>
    <col min="1" max="1" width="5.85546875" style="85" customWidth="1"/>
    <col min="2" max="2" width="57.5703125" style="85" customWidth="1"/>
    <col min="3" max="3" width="6.5703125" style="111" customWidth="1"/>
    <col min="4" max="4" width="6.5703125" style="274" customWidth="1"/>
    <col min="5" max="5" width="9.85546875" style="275" customWidth="1"/>
    <col min="6" max="6" width="11.85546875" style="110" customWidth="1"/>
    <col min="7" max="16384" width="9" style="85"/>
  </cols>
  <sheetData>
    <row r="1" spans="1:14" s="113" customFormat="1" ht="18" x14ac:dyDescent="0.25">
      <c r="A1" s="308" t="str">
        <f>'Earth works'!A1:F1</f>
        <v>BILL OF QUANTITIES-CENTRE FOR HOLY QURAN BUILDING-(GN.FUVAHMULAH)</v>
      </c>
      <c r="B1" s="308"/>
      <c r="C1" s="308"/>
      <c r="D1" s="308"/>
      <c r="E1" s="308"/>
      <c r="F1" s="308"/>
      <c r="G1" s="112"/>
      <c r="H1" s="112"/>
      <c r="I1" s="112"/>
      <c r="J1" s="112"/>
      <c r="K1" s="112"/>
      <c r="L1" s="112"/>
      <c r="M1" s="112"/>
      <c r="N1" s="112"/>
    </row>
    <row r="2" spans="1:14" s="113" customFormat="1" ht="6.75" customHeight="1" x14ac:dyDescent="0.2">
      <c r="A2" s="303"/>
      <c r="B2" s="303"/>
      <c r="C2" s="303"/>
      <c r="D2" s="303"/>
      <c r="E2" s="29"/>
      <c r="F2" s="29"/>
      <c r="G2" s="29"/>
      <c r="H2" s="29"/>
      <c r="I2" s="28"/>
      <c r="J2" s="28"/>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116"/>
      <c r="B4" s="81"/>
      <c r="C4" s="81"/>
      <c r="D4" s="30"/>
      <c r="E4" s="28"/>
      <c r="F4" s="28"/>
      <c r="G4" s="28"/>
      <c r="H4" s="28"/>
      <c r="I4" s="28"/>
      <c r="J4" s="28"/>
      <c r="K4" s="114"/>
      <c r="L4" s="114"/>
      <c r="M4" s="114"/>
      <c r="N4" s="115"/>
    </row>
    <row r="5" spans="1:14" x14ac:dyDescent="0.3">
      <c r="A5" s="82" t="s">
        <v>14</v>
      </c>
      <c r="B5" s="83" t="s">
        <v>15</v>
      </c>
      <c r="C5" s="82" t="s">
        <v>16</v>
      </c>
      <c r="D5" s="268" t="s">
        <v>17</v>
      </c>
      <c r="E5" s="159" t="s">
        <v>18</v>
      </c>
      <c r="F5" s="84" t="s">
        <v>19</v>
      </c>
    </row>
    <row r="6" spans="1:14" x14ac:dyDescent="0.3">
      <c r="A6" s="86"/>
      <c r="B6" s="87"/>
      <c r="C6" s="88"/>
      <c r="D6" s="269"/>
      <c r="E6" s="208"/>
      <c r="F6" s="90"/>
    </row>
    <row r="7" spans="1:14" x14ac:dyDescent="0.3">
      <c r="A7" s="91">
        <v>9</v>
      </c>
      <c r="B7" s="95" t="s">
        <v>260</v>
      </c>
      <c r="C7" s="88"/>
      <c r="D7" s="269"/>
      <c r="E7" s="208"/>
      <c r="F7" s="90"/>
    </row>
    <row r="8" spans="1:14" ht="10.5" customHeight="1" x14ac:dyDescent="0.3">
      <c r="A8" s="93"/>
      <c r="B8" s="219"/>
      <c r="C8" s="88"/>
      <c r="D8" s="269"/>
      <c r="E8" s="208"/>
      <c r="F8" s="90"/>
    </row>
    <row r="9" spans="1:14" ht="51" x14ac:dyDescent="0.3">
      <c r="A9" s="86"/>
      <c r="B9" s="94" t="s">
        <v>261</v>
      </c>
      <c r="C9" s="88"/>
      <c r="D9" s="269"/>
      <c r="E9" s="208"/>
      <c r="F9" s="90"/>
    </row>
    <row r="10" spans="1:14" x14ac:dyDescent="0.3">
      <c r="A10" s="86"/>
      <c r="B10" s="94" t="s">
        <v>262</v>
      </c>
      <c r="C10" s="88"/>
      <c r="D10" s="269"/>
      <c r="E10" s="208"/>
      <c r="F10" s="90"/>
    </row>
    <row r="11" spans="1:14" ht="25.5" x14ac:dyDescent="0.3">
      <c r="A11" s="86"/>
      <c r="B11" s="94" t="s">
        <v>263</v>
      </c>
      <c r="C11" s="88"/>
      <c r="D11" s="269"/>
      <c r="E11" s="208"/>
      <c r="F11" s="90"/>
    </row>
    <row r="12" spans="1:14" ht="38.25" x14ac:dyDescent="0.3">
      <c r="A12" s="86"/>
      <c r="B12" s="94" t="s">
        <v>264</v>
      </c>
      <c r="C12" s="88"/>
      <c r="D12" s="269"/>
      <c r="E12" s="208"/>
      <c r="F12" s="90"/>
    </row>
    <row r="13" spans="1:14" ht="38.25" x14ac:dyDescent="0.3">
      <c r="A13" s="86"/>
      <c r="B13" s="94" t="s">
        <v>265</v>
      </c>
      <c r="C13" s="88"/>
      <c r="D13" s="269"/>
      <c r="E13" s="208"/>
      <c r="F13" s="90"/>
    </row>
    <row r="14" spans="1:14" ht="66.75" customHeight="1" x14ac:dyDescent="0.3">
      <c r="A14" s="86"/>
      <c r="B14" s="94" t="s">
        <v>266</v>
      </c>
      <c r="C14" s="88"/>
      <c r="D14" s="269"/>
      <c r="E14" s="208"/>
      <c r="F14" s="90"/>
    </row>
    <row r="15" spans="1:14" ht="25.5" x14ac:dyDescent="0.3">
      <c r="A15" s="86"/>
      <c r="B15" s="94" t="s">
        <v>267</v>
      </c>
      <c r="C15" s="88"/>
      <c r="D15" s="269"/>
      <c r="E15" s="208"/>
      <c r="F15" s="90"/>
    </row>
    <row r="16" spans="1:14" ht="25.5" x14ac:dyDescent="0.3">
      <c r="A16" s="86"/>
      <c r="B16" s="94" t="s">
        <v>268</v>
      </c>
      <c r="C16" s="88"/>
      <c r="D16" s="269"/>
      <c r="E16" s="208"/>
      <c r="F16" s="90"/>
    </row>
    <row r="17" spans="1:6" ht="38.25" x14ac:dyDescent="0.3">
      <c r="A17" s="86"/>
      <c r="B17" s="94" t="s">
        <v>269</v>
      </c>
      <c r="C17" s="88"/>
      <c r="D17" s="269"/>
      <c r="E17" s="208"/>
      <c r="F17" s="90"/>
    </row>
    <row r="18" spans="1:6" ht="25.5" x14ac:dyDescent="0.3">
      <c r="A18" s="86"/>
      <c r="B18" s="94" t="s">
        <v>270</v>
      </c>
      <c r="C18" s="88"/>
      <c r="D18" s="269"/>
      <c r="E18" s="208"/>
      <c r="F18" s="90"/>
    </row>
    <row r="19" spans="1:6" ht="38.25" x14ac:dyDescent="0.3">
      <c r="A19" s="86"/>
      <c r="B19" s="94" t="s">
        <v>271</v>
      </c>
      <c r="C19" s="88"/>
      <c r="D19" s="269"/>
      <c r="E19" s="208"/>
      <c r="F19" s="90"/>
    </row>
    <row r="20" spans="1:6" x14ac:dyDescent="0.3">
      <c r="A20" s="86"/>
      <c r="B20" s="94"/>
      <c r="C20" s="88"/>
      <c r="D20" s="269"/>
      <c r="E20" s="208"/>
      <c r="F20" s="90"/>
    </row>
    <row r="21" spans="1:6" x14ac:dyDescent="0.3">
      <c r="A21" s="91">
        <v>9.1</v>
      </c>
      <c r="B21" s="95" t="s">
        <v>272</v>
      </c>
      <c r="C21" s="192"/>
      <c r="D21" s="195"/>
      <c r="E21" s="195"/>
      <c r="F21" s="195"/>
    </row>
    <row r="22" spans="1:6" x14ac:dyDescent="0.3">
      <c r="A22" s="86" t="s">
        <v>273</v>
      </c>
      <c r="B22" s="94" t="s">
        <v>274</v>
      </c>
      <c r="C22" s="192" t="s">
        <v>75</v>
      </c>
      <c r="D22" s="195">
        <v>1</v>
      </c>
      <c r="E22" s="195"/>
      <c r="F22" s="193">
        <f t="shared" ref="F22:F23" si="0">ROUND(+D22*E22,2)</f>
        <v>0</v>
      </c>
    </row>
    <row r="23" spans="1:6" x14ac:dyDescent="0.3">
      <c r="A23" s="86" t="s">
        <v>275</v>
      </c>
      <c r="B23" s="94" t="s">
        <v>276</v>
      </c>
      <c r="C23" s="192" t="s">
        <v>75</v>
      </c>
      <c r="D23" s="195">
        <v>1</v>
      </c>
      <c r="E23" s="195"/>
      <c r="F23" s="193">
        <f t="shared" si="0"/>
        <v>0</v>
      </c>
    </row>
    <row r="24" spans="1:6" x14ac:dyDescent="0.3">
      <c r="A24" s="86"/>
      <c r="B24" s="94"/>
      <c r="C24" s="88"/>
      <c r="D24" s="269"/>
      <c r="E24" s="208"/>
      <c r="F24" s="90"/>
    </row>
    <row r="25" spans="1:6" x14ac:dyDescent="0.3">
      <c r="A25" s="91">
        <v>9.1999999999999993</v>
      </c>
      <c r="B25" s="95" t="s">
        <v>277</v>
      </c>
      <c r="C25" s="88"/>
      <c r="D25" s="269"/>
      <c r="E25" s="208"/>
      <c r="F25" s="90"/>
    </row>
    <row r="26" spans="1:6" ht="25.5" x14ac:dyDescent="0.3">
      <c r="A26" s="188"/>
      <c r="B26" s="94" t="s">
        <v>278</v>
      </c>
      <c r="C26" s="187"/>
      <c r="D26" s="270"/>
      <c r="E26" s="271"/>
      <c r="F26" s="220"/>
    </row>
    <row r="27" spans="1:6" x14ac:dyDescent="0.3">
      <c r="A27" s="86" t="s">
        <v>279</v>
      </c>
      <c r="B27" s="94" t="s">
        <v>503</v>
      </c>
      <c r="C27" s="186" t="s">
        <v>172</v>
      </c>
      <c r="D27" s="195">
        <v>10</v>
      </c>
      <c r="E27" s="195"/>
      <c r="F27" s="193">
        <f t="shared" ref="F27:F35" si="1">ROUND(+D27*E27,2)</f>
        <v>0</v>
      </c>
    </row>
    <row r="28" spans="1:6" x14ac:dyDescent="0.3">
      <c r="A28" s="86" t="s">
        <v>280</v>
      </c>
      <c r="B28" s="94" t="s">
        <v>500</v>
      </c>
      <c r="C28" s="186" t="s">
        <v>172</v>
      </c>
      <c r="D28" s="195">
        <v>9</v>
      </c>
      <c r="E28" s="195"/>
      <c r="F28" s="193">
        <f t="shared" si="1"/>
        <v>0</v>
      </c>
    </row>
    <row r="29" spans="1:6" x14ac:dyDescent="0.3">
      <c r="A29" s="86" t="s">
        <v>281</v>
      </c>
      <c r="B29" s="94" t="s">
        <v>501</v>
      </c>
      <c r="C29" s="186" t="s">
        <v>172</v>
      </c>
      <c r="D29" s="195">
        <v>10</v>
      </c>
      <c r="E29" s="195"/>
      <c r="F29" s="193">
        <f t="shared" si="1"/>
        <v>0</v>
      </c>
    </row>
    <row r="30" spans="1:6" x14ac:dyDescent="0.3">
      <c r="A30" s="86" t="s">
        <v>282</v>
      </c>
      <c r="B30" s="94" t="s">
        <v>502</v>
      </c>
      <c r="C30" s="186" t="s">
        <v>172</v>
      </c>
      <c r="D30" s="195">
        <v>10</v>
      </c>
      <c r="E30" s="195"/>
      <c r="F30" s="193">
        <f t="shared" si="1"/>
        <v>0</v>
      </c>
    </row>
    <row r="31" spans="1:6" x14ac:dyDescent="0.3">
      <c r="A31" s="86" t="s">
        <v>577</v>
      </c>
      <c r="B31" s="94" t="s">
        <v>504</v>
      </c>
      <c r="C31" s="186" t="s">
        <v>172</v>
      </c>
      <c r="D31" s="195">
        <v>17</v>
      </c>
      <c r="E31" s="195"/>
      <c r="F31" s="193">
        <f t="shared" si="1"/>
        <v>0</v>
      </c>
    </row>
    <row r="32" spans="1:6" x14ac:dyDescent="0.3">
      <c r="A32" s="86" t="s">
        <v>283</v>
      </c>
      <c r="B32" s="94" t="s">
        <v>505</v>
      </c>
      <c r="C32" s="186" t="s">
        <v>172</v>
      </c>
      <c r="D32" s="195">
        <v>10</v>
      </c>
      <c r="E32" s="195"/>
      <c r="F32" s="193">
        <f t="shared" si="1"/>
        <v>0</v>
      </c>
    </row>
    <row r="33" spans="1:8" x14ac:dyDescent="0.3">
      <c r="A33" s="86" t="s">
        <v>284</v>
      </c>
      <c r="B33" s="94" t="s">
        <v>506</v>
      </c>
      <c r="C33" s="186" t="s">
        <v>172</v>
      </c>
      <c r="D33" s="195">
        <v>6</v>
      </c>
      <c r="E33" s="195"/>
      <c r="F33" s="193">
        <f t="shared" si="1"/>
        <v>0</v>
      </c>
    </row>
    <row r="34" spans="1:8" x14ac:dyDescent="0.3">
      <c r="A34" s="86" t="s">
        <v>285</v>
      </c>
      <c r="B34" s="94" t="s">
        <v>507</v>
      </c>
      <c r="C34" s="186" t="s">
        <v>172</v>
      </c>
      <c r="D34" s="195">
        <v>10</v>
      </c>
      <c r="E34" s="195"/>
      <c r="F34" s="193">
        <f t="shared" si="1"/>
        <v>0</v>
      </c>
    </row>
    <row r="35" spans="1:8" x14ac:dyDescent="0.3">
      <c r="A35" s="86" t="s">
        <v>286</v>
      </c>
      <c r="B35" s="94" t="s">
        <v>508</v>
      </c>
      <c r="C35" s="186" t="s">
        <v>172</v>
      </c>
      <c r="D35" s="195">
        <v>1</v>
      </c>
      <c r="E35" s="195"/>
      <c r="F35" s="193">
        <f t="shared" si="1"/>
        <v>0</v>
      </c>
    </row>
    <row r="36" spans="1:8" x14ac:dyDescent="0.3">
      <c r="A36" s="86" t="s">
        <v>287</v>
      </c>
      <c r="B36" s="94" t="s">
        <v>509</v>
      </c>
      <c r="C36" s="186" t="s">
        <v>172</v>
      </c>
      <c r="D36" s="195">
        <v>9</v>
      </c>
      <c r="E36" s="195"/>
      <c r="F36" s="193">
        <f t="shared" ref="F36" si="2">ROUND(+D36*E36,2)</f>
        <v>0</v>
      </c>
    </row>
    <row r="37" spans="1:8" x14ac:dyDescent="0.3">
      <c r="A37" s="86"/>
      <c r="B37" s="94"/>
      <c r="C37" s="186"/>
      <c r="D37" s="195"/>
      <c r="E37" s="195"/>
      <c r="F37" s="193"/>
    </row>
    <row r="38" spans="1:8" x14ac:dyDescent="0.3">
      <c r="A38" s="86"/>
      <c r="B38" s="94"/>
      <c r="C38" s="272"/>
      <c r="D38" s="195"/>
      <c r="E38" s="195"/>
      <c r="F38" s="193"/>
    </row>
    <row r="39" spans="1:8" x14ac:dyDescent="0.3">
      <c r="A39" s="91">
        <v>9.3000000000000007</v>
      </c>
      <c r="B39" s="95" t="s">
        <v>288</v>
      </c>
      <c r="C39" s="186"/>
      <c r="D39" s="192"/>
      <c r="E39" s="195"/>
      <c r="F39" s="178"/>
    </row>
    <row r="40" spans="1:8" x14ac:dyDescent="0.3">
      <c r="A40" s="86" t="s">
        <v>289</v>
      </c>
      <c r="B40" s="94" t="s">
        <v>290</v>
      </c>
      <c r="C40" s="186" t="s">
        <v>75</v>
      </c>
      <c r="D40" s="192">
        <v>1</v>
      </c>
      <c r="E40" s="195"/>
      <c r="F40" s="193">
        <f t="shared" ref="F40:F42" si="3">ROUND(+D40*E40,2)</f>
        <v>0</v>
      </c>
      <c r="H40" s="273"/>
    </row>
    <row r="41" spans="1:8" s="110" customFormat="1" ht="25.5" x14ac:dyDescent="0.25">
      <c r="A41" s="201" t="s">
        <v>291</v>
      </c>
      <c r="B41" s="178" t="s">
        <v>498</v>
      </c>
      <c r="C41" s="186" t="s">
        <v>75</v>
      </c>
      <c r="D41" s="192">
        <v>1</v>
      </c>
      <c r="E41" s="195"/>
      <c r="F41" s="193">
        <f t="shared" si="3"/>
        <v>0</v>
      </c>
    </row>
    <row r="42" spans="1:8" s="110" customFormat="1" x14ac:dyDescent="0.25">
      <c r="A42" s="201" t="s">
        <v>397</v>
      </c>
      <c r="B42" s="178" t="s">
        <v>499</v>
      </c>
      <c r="C42" s="186" t="s">
        <v>75</v>
      </c>
      <c r="D42" s="192">
        <v>1</v>
      </c>
      <c r="E42" s="195"/>
      <c r="F42" s="193">
        <f t="shared" si="3"/>
        <v>0</v>
      </c>
    </row>
    <row r="43" spans="1:8" s="110" customFormat="1" x14ac:dyDescent="0.25">
      <c r="A43" s="201" t="s">
        <v>292</v>
      </c>
      <c r="B43" s="178" t="s">
        <v>398</v>
      </c>
      <c r="C43" s="186" t="s">
        <v>75</v>
      </c>
      <c r="D43" s="192">
        <v>1</v>
      </c>
      <c r="E43" s="195"/>
      <c r="F43" s="193">
        <f t="shared" ref="F43" si="4">ROUND(+D43*E43,2)</f>
        <v>0</v>
      </c>
    </row>
    <row r="44" spans="1:8" x14ac:dyDescent="0.3">
      <c r="A44" s="188"/>
      <c r="B44" s="94"/>
      <c r="C44" s="186"/>
      <c r="D44" s="192"/>
      <c r="E44" s="195"/>
      <c r="F44" s="178"/>
    </row>
    <row r="45" spans="1:8" x14ac:dyDescent="0.3">
      <c r="A45" s="91">
        <v>9.4</v>
      </c>
      <c r="B45" s="95" t="s">
        <v>293</v>
      </c>
      <c r="C45" s="186"/>
      <c r="D45" s="192"/>
      <c r="E45" s="195"/>
      <c r="F45" s="178"/>
    </row>
    <row r="46" spans="1:8" ht="25.5" x14ac:dyDescent="0.3">
      <c r="A46" s="201" t="s">
        <v>294</v>
      </c>
      <c r="B46" s="94" t="s">
        <v>295</v>
      </c>
      <c r="C46" s="186" t="s">
        <v>172</v>
      </c>
      <c r="D46" s="192">
        <v>1</v>
      </c>
      <c r="E46" s="195"/>
      <c r="F46" s="193">
        <f t="shared" ref="F46" si="5">ROUND(+D46*E46,2)</f>
        <v>0</v>
      </c>
    </row>
    <row r="47" spans="1:8" x14ac:dyDescent="0.3">
      <c r="A47" s="188"/>
      <c r="B47" s="94"/>
      <c r="C47" s="186"/>
      <c r="D47" s="192"/>
      <c r="E47" s="195"/>
      <c r="F47" s="178"/>
    </row>
    <row r="48" spans="1:8" x14ac:dyDescent="0.3">
      <c r="A48" s="91">
        <v>9.5</v>
      </c>
      <c r="B48" s="95" t="s">
        <v>296</v>
      </c>
      <c r="C48" s="186"/>
      <c r="D48" s="192"/>
      <c r="E48" s="195"/>
      <c r="F48" s="178"/>
    </row>
    <row r="49" spans="1:6" x14ac:dyDescent="0.3">
      <c r="A49" s="201" t="s">
        <v>297</v>
      </c>
      <c r="B49" s="94" t="s">
        <v>298</v>
      </c>
      <c r="C49" s="186" t="s">
        <v>299</v>
      </c>
      <c r="D49" s="192">
        <f>8*5.8</f>
        <v>46.4</v>
      </c>
      <c r="E49" s="195"/>
      <c r="F49" s="193">
        <f t="shared" ref="F49" si="6">ROUND(+D49*E49,2)</f>
        <v>0</v>
      </c>
    </row>
    <row r="50" spans="1:6" x14ac:dyDescent="0.3">
      <c r="A50" s="188"/>
      <c r="B50" s="94"/>
      <c r="C50" s="186"/>
      <c r="D50" s="192"/>
      <c r="E50" s="195"/>
      <c r="F50" s="178"/>
    </row>
    <row r="51" spans="1:6" x14ac:dyDescent="0.3">
      <c r="A51" s="91">
        <v>9.6</v>
      </c>
      <c r="B51" s="95" t="s">
        <v>258</v>
      </c>
      <c r="C51" s="186"/>
      <c r="D51" s="192"/>
      <c r="E51" s="195"/>
      <c r="F51" s="178"/>
    </row>
    <row r="52" spans="1:6" ht="25.5" x14ac:dyDescent="0.3">
      <c r="A52" s="201" t="s">
        <v>300</v>
      </c>
      <c r="B52" s="94" t="s">
        <v>301</v>
      </c>
      <c r="C52" s="186" t="s">
        <v>75</v>
      </c>
      <c r="D52" s="192">
        <v>1</v>
      </c>
      <c r="E52" s="195"/>
      <c r="F52" s="193">
        <f t="shared" ref="F52" si="7">ROUND(+D52*E52,2)</f>
        <v>0</v>
      </c>
    </row>
    <row r="53" spans="1:6" x14ac:dyDescent="0.3">
      <c r="A53" s="188"/>
      <c r="B53" s="94"/>
      <c r="C53" s="186"/>
      <c r="D53" s="192"/>
      <c r="E53" s="195"/>
      <c r="F53" s="178"/>
    </row>
    <row r="54" spans="1:6" x14ac:dyDescent="0.3">
      <c r="A54" s="105"/>
      <c r="B54" s="106" t="s">
        <v>82</v>
      </c>
      <c r="C54" s="107"/>
      <c r="D54" s="225"/>
      <c r="E54" s="226"/>
      <c r="F54" s="109">
        <f>SUM(F21:F53)</f>
        <v>0</v>
      </c>
    </row>
  </sheetData>
  <mergeCells count="3">
    <mergeCell ref="A1:F1"/>
    <mergeCell ref="A2:D2"/>
    <mergeCell ref="A3:F3"/>
  </mergeCells>
  <pageMargins left="0.7" right="0.7" top="0.75" bottom="0.75" header="0.3" footer="0.3"/>
  <pageSetup scale="9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BreakPreview" topLeftCell="A7" zoomScale="87" zoomScaleNormal="100" zoomScaleSheetLayoutView="87" workbookViewId="0">
      <selection activeCell="D32" sqref="D32"/>
    </sheetView>
  </sheetViews>
  <sheetFormatPr defaultColWidth="9" defaultRowHeight="16.5" x14ac:dyDescent="0.3"/>
  <cols>
    <col min="1" max="1" width="5.85546875" style="85" customWidth="1"/>
    <col min="2" max="2" width="57.5703125" style="85" customWidth="1"/>
    <col min="3" max="4" width="6.5703125" style="85" customWidth="1"/>
    <col min="5" max="5" width="9.85546875" style="85" customWidth="1"/>
    <col min="6" max="6" width="11.85546875" style="85" customWidth="1"/>
    <col min="7" max="16384" width="9" style="85"/>
  </cols>
  <sheetData>
    <row r="1" spans="1:14" s="113" customFormat="1" ht="18" x14ac:dyDescent="0.25">
      <c r="A1" s="308" t="str">
        <f>Concrete!A1</f>
        <v>BILL OF QUANTITIES-CENTRE FOR HOLY QURAN BUILDING-(GN.FUVAHMULAH)</v>
      </c>
      <c r="B1" s="308"/>
      <c r="C1" s="308"/>
      <c r="D1" s="308"/>
      <c r="E1" s="308"/>
      <c r="F1" s="308"/>
      <c r="G1" s="112"/>
      <c r="H1" s="112"/>
      <c r="I1" s="112"/>
      <c r="J1" s="112"/>
      <c r="K1" s="112"/>
      <c r="L1" s="112"/>
      <c r="M1" s="112"/>
      <c r="N1" s="112"/>
    </row>
    <row r="2" spans="1:14" s="113" customFormat="1" ht="12.75" x14ac:dyDescent="0.2">
      <c r="A2" s="303"/>
      <c r="B2" s="303"/>
      <c r="C2" s="303"/>
      <c r="D2" s="303"/>
      <c r="E2" s="29"/>
      <c r="F2" s="29"/>
      <c r="G2" s="29"/>
      <c r="H2" s="29"/>
      <c r="I2" s="281"/>
      <c r="J2" s="281"/>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116"/>
      <c r="B4" s="81"/>
      <c r="C4" s="81"/>
      <c r="D4" s="282"/>
      <c r="E4" s="281"/>
      <c r="F4" s="281"/>
      <c r="G4" s="281"/>
      <c r="H4" s="281"/>
      <c r="I4" s="281"/>
      <c r="J4" s="281"/>
      <c r="K4" s="114"/>
      <c r="L4" s="114"/>
      <c r="M4" s="114"/>
      <c r="N4" s="115"/>
    </row>
    <row r="5" spans="1:14" x14ac:dyDescent="0.3">
      <c r="A5" s="82" t="s">
        <v>14</v>
      </c>
      <c r="B5" s="83" t="s">
        <v>15</v>
      </c>
      <c r="C5" s="82" t="s">
        <v>16</v>
      </c>
      <c r="D5" s="253" t="s">
        <v>17</v>
      </c>
      <c r="E5" s="84" t="s">
        <v>18</v>
      </c>
      <c r="F5" s="84" t="s">
        <v>19</v>
      </c>
    </row>
    <row r="6" spans="1:14" x14ac:dyDescent="0.3">
      <c r="A6" s="86"/>
      <c r="B6" s="87"/>
      <c r="C6" s="98"/>
      <c r="D6" s="276"/>
      <c r="E6" s="124"/>
      <c r="F6" s="101"/>
    </row>
    <row r="7" spans="1:14" x14ac:dyDescent="0.3">
      <c r="A7" s="91">
        <v>10</v>
      </c>
      <c r="B7" s="95" t="s">
        <v>537</v>
      </c>
      <c r="C7" s="98"/>
      <c r="D7" s="276"/>
      <c r="E7" s="124"/>
      <c r="F7" s="101"/>
    </row>
    <row r="8" spans="1:14" ht="25.5" x14ac:dyDescent="0.3">
      <c r="A8" s="86"/>
      <c r="B8" s="94" t="s">
        <v>528</v>
      </c>
      <c r="C8" s="88"/>
      <c r="D8" s="269"/>
      <c r="E8" s="208"/>
      <c r="F8" s="90"/>
    </row>
    <row r="9" spans="1:14" x14ac:dyDescent="0.3">
      <c r="A9" s="286"/>
      <c r="B9" s="94"/>
      <c r="C9" s="237"/>
      <c r="D9" s="269"/>
      <c r="E9" s="208"/>
      <c r="F9" s="90"/>
    </row>
    <row r="10" spans="1:14" x14ac:dyDescent="0.3">
      <c r="A10" s="236">
        <v>10.1</v>
      </c>
      <c r="B10" s="95" t="s">
        <v>529</v>
      </c>
      <c r="C10" s="237"/>
      <c r="D10" s="245"/>
      <c r="E10" s="89"/>
      <c r="F10" s="90"/>
    </row>
    <row r="11" spans="1:14" ht="25.5" x14ac:dyDescent="0.3">
      <c r="A11" s="236"/>
      <c r="B11" s="94" t="s">
        <v>530</v>
      </c>
      <c r="C11" s="237"/>
      <c r="D11" s="245"/>
      <c r="E11" s="89"/>
      <c r="F11" s="90"/>
    </row>
    <row r="12" spans="1:14" x14ac:dyDescent="0.3">
      <c r="A12" s="235" t="s">
        <v>366</v>
      </c>
      <c r="B12" s="94" t="s">
        <v>543</v>
      </c>
      <c r="C12" s="186" t="s">
        <v>211</v>
      </c>
      <c r="D12" s="245">
        <v>367.08</v>
      </c>
      <c r="E12" s="89"/>
      <c r="F12" s="193">
        <f t="shared" ref="F12" si="0">ROUND(+D12*E12,2)</f>
        <v>0</v>
      </c>
    </row>
    <row r="13" spans="1:14" x14ac:dyDescent="0.3">
      <c r="A13" s="235" t="s">
        <v>367</v>
      </c>
      <c r="B13" s="94" t="s">
        <v>545</v>
      </c>
      <c r="C13" s="169" t="s">
        <v>211</v>
      </c>
      <c r="D13" s="245">
        <v>405.72</v>
      </c>
      <c r="E13" s="89"/>
      <c r="F13" s="193">
        <f t="shared" ref="F13" si="1">ROUND(+D13*E13,2)</f>
        <v>0</v>
      </c>
    </row>
    <row r="14" spans="1:14" x14ac:dyDescent="0.3">
      <c r="A14" s="235" t="s">
        <v>368</v>
      </c>
      <c r="B14" s="94" t="s">
        <v>544</v>
      </c>
      <c r="C14" s="186" t="s">
        <v>211</v>
      </c>
      <c r="D14" s="245">
        <f>18.4*4</f>
        <v>73.599999999999994</v>
      </c>
      <c r="E14" s="89"/>
      <c r="F14" s="193">
        <f t="shared" ref="F14" si="2">ROUND(+D14*E14,2)</f>
        <v>0</v>
      </c>
    </row>
    <row r="15" spans="1:14" x14ac:dyDescent="0.3">
      <c r="A15" s="235" t="s">
        <v>403</v>
      </c>
      <c r="B15" s="94" t="s">
        <v>546</v>
      </c>
      <c r="C15" s="186" t="s">
        <v>211</v>
      </c>
      <c r="D15" s="245">
        <f>18.4+18.4+4.3</f>
        <v>41.099999999999994</v>
      </c>
      <c r="E15" s="89"/>
      <c r="F15" s="193">
        <f t="shared" ref="F15:F16" si="3">ROUND(+D15*E15,2)</f>
        <v>0</v>
      </c>
    </row>
    <row r="16" spans="1:14" x14ac:dyDescent="0.3">
      <c r="A16" s="235" t="s">
        <v>404</v>
      </c>
      <c r="B16" s="94" t="s">
        <v>547</v>
      </c>
      <c r="C16" s="186" t="s">
        <v>211</v>
      </c>
      <c r="D16" s="245">
        <v>19.850000000000001</v>
      </c>
      <c r="E16" s="89"/>
      <c r="F16" s="193">
        <f t="shared" si="3"/>
        <v>0</v>
      </c>
    </row>
    <row r="17" spans="1:6" x14ac:dyDescent="0.3">
      <c r="A17" s="93"/>
      <c r="B17" s="94"/>
      <c r="C17" s="222"/>
      <c r="D17" s="295"/>
      <c r="E17" s="124"/>
      <c r="F17" s="193"/>
    </row>
    <row r="18" spans="1:6" x14ac:dyDescent="0.3">
      <c r="A18" s="236">
        <v>10.199999999999999</v>
      </c>
      <c r="B18" s="95" t="s">
        <v>531</v>
      </c>
      <c r="C18" s="237"/>
      <c r="D18" s="245"/>
      <c r="E18" s="89"/>
      <c r="F18" s="90"/>
    </row>
    <row r="19" spans="1:6" x14ac:dyDescent="0.3">
      <c r="A19" s="236"/>
      <c r="B19" s="94" t="s">
        <v>532</v>
      </c>
      <c r="C19" s="237"/>
      <c r="D19" s="245"/>
      <c r="E19" s="89"/>
      <c r="F19" s="90"/>
    </row>
    <row r="20" spans="1:6" ht="25.5" x14ac:dyDescent="0.3">
      <c r="A20" s="235" t="s">
        <v>369</v>
      </c>
      <c r="B20" s="94" t="s">
        <v>538</v>
      </c>
      <c r="C20" s="186" t="s">
        <v>102</v>
      </c>
      <c r="D20" s="245">
        <v>205.95</v>
      </c>
      <c r="E20" s="89"/>
      <c r="F20" s="193">
        <f t="shared" ref="F20" si="4">ROUND(+D20*E20,2)</f>
        <v>0</v>
      </c>
    </row>
    <row r="21" spans="1:6" x14ac:dyDescent="0.3">
      <c r="A21" s="235" t="s">
        <v>370</v>
      </c>
      <c r="B21" s="94" t="s">
        <v>539</v>
      </c>
      <c r="C21" s="186" t="s">
        <v>102</v>
      </c>
      <c r="D21" s="245">
        <f>D20</f>
        <v>205.95</v>
      </c>
      <c r="E21" s="89"/>
      <c r="F21" s="193">
        <f t="shared" ref="F21" si="5">ROUND(+D21*E21,2)</f>
        <v>0</v>
      </c>
    </row>
    <row r="22" spans="1:6" x14ac:dyDescent="0.3">
      <c r="A22" s="235" t="s">
        <v>405</v>
      </c>
      <c r="B22" s="94" t="s">
        <v>540</v>
      </c>
      <c r="C22" s="186" t="s">
        <v>211</v>
      </c>
      <c r="D22" s="245">
        <f>36.84*1.05</f>
        <v>38.682000000000002</v>
      </c>
      <c r="E22" s="89"/>
      <c r="F22" s="193"/>
    </row>
    <row r="23" spans="1:6" x14ac:dyDescent="0.3">
      <c r="A23" s="235" t="s">
        <v>406</v>
      </c>
      <c r="B23" s="94" t="s">
        <v>533</v>
      </c>
      <c r="C23" s="186" t="s">
        <v>211</v>
      </c>
      <c r="D23" s="245">
        <f>18.7+22.4</f>
        <v>41.099999999999994</v>
      </c>
      <c r="E23" s="89"/>
      <c r="F23" s="193"/>
    </row>
    <row r="24" spans="1:6" x14ac:dyDescent="0.3">
      <c r="A24" s="235" t="s">
        <v>407</v>
      </c>
      <c r="B24" s="94" t="s">
        <v>534</v>
      </c>
      <c r="C24" s="186" t="s">
        <v>211</v>
      </c>
      <c r="D24" s="245">
        <v>58.65</v>
      </c>
      <c r="E24" s="89"/>
      <c r="F24" s="193"/>
    </row>
    <row r="25" spans="1:6" x14ac:dyDescent="0.3">
      <c r="A25" s="235"/>
      <c r="B25" s="94"/>
      <c r="C25" s="169"/>
      <c r="D25" s="245"/>
      <c r="E25" s="89"/>
      <c r="F25" s="193"/>
    </row>
    <row r="26" spans="1:6" x14ac:dyDescent="0.3">
      <c r="A26" s="236">
        <v>10.3</v>
      </c>
      <c r="B26" s="95" t="s">
        <v>535</v>
      </c>
      <c r="C26" s="237"/>
      <c r="D26" s="245"/>
      <c r="E26" s="89"/>
      <c r="F26" s="90"/>
    </row>
    <row r="27" spans="1:6" x14ac:dyDescent="0.3">
      <c r="A27" s="235" t="s">
        <v>371</v>
      </c>
      <c r="B27" s="94" t="s">
        <v>542</v>
      </c>
      <c r="C27" s="186" t="s">
        <v>211</v>
      </c>
      <c r="D27" s="245">
        <f>D22</f>
        <v>38.682000000000002</v>
      </c>
      <c r="E27" s="89"/>
      <c r="F27" s="193">
        <f t="shared" ref="F27" si="6">ROUND(+D27*E27,2)</f>
        <v>0</v>
      </c>
    </row>
    <row r="28" spans="1:6" x14ac:dyDescent="0.3">
      <c r="A28" s="235" t="s">
        <v>372</v>
      </c>
      <c r="B28" s="94" t="s">
        <v>541</v>
      </c>
      <c r="C28" s="186" t="s">
        <v>211</v>
      </c>
      <c r="D28" s="245">
        <f>7.2*4</f>
        <v>28.8</v>
      </c>
      <c r="E28" s="89"/>
      <c r="F28" s="193"/>
    </row>
    <row r="29" spans="1:6" x14ac:dyDescent="0.3">
      <c r="A29" s="93"/>
      <c r="B29" s="94"/>
      <c r="C29" s="222"/>
      <c r="D29" s="295"/>
      <c r="E29" s="124"/>
      <c r="F29" s="193"/>
    </row>
    <row r="30" spans="1:6" x14ac:dyDescent="0.3">
      <c r="A30" s="236">
        <v>10.4</v>
      </c>
      <c r="B30" s="95" t="s">
        <v>552</v>
      </c>
      <c r="C30" s="237"/>
      <c r="D30" s="245"/>
      <c r="E30" s="89"/>
      <c r="F30" s="90"/>
    </row>
    <row r="31" spans="1:6" ht="25.5" x14ac:dyDescent="0.3">
      <c r="A31" s="235" t="s">
        <v>373</v>
      </c>
      <c r="B31" s="94" t="s">
        <v>536</v>
      </c>
      <c r="C31" s="186" t="s">
        <v>102</v>
      </c>
      <c r="D31" s="245">
        <f>D20*0.85</f>
        <v>175.05749999999998</v>
      </c>
      <c r="E31" s="89"/>
      <c r="F31" s="193">
        <f t="shared" ref="F31" si="7">ROUND(+D31*E31,2)</f>
        <v>0</v>
      </c>
    </row>
    <row r="32" spans="1:6" x14ac:dyDescent="0.3">
      <c r="A32" s="93"/>
      <c r="B32" s="94"/>
      <c r="C32" s="222"/>
      <c r="D32" s="276"/>
      <c r="E32" s="124"/>
      <c r="F32" s="193"/>
    </row>
    <row r="33" spans="1:6" x14ac:dyDescent="0.3">
      <c r="A33" s="188"/>
      <c r="B33" s="188"/>
      <c r="C33" s="188"/>
      <c r="D33" s="188"/>
      <c r="E33" s="188"/>
      <c r="F33" s="188"/>
    </row>
    <row r="34" spans="1:6" x14ac:dyDescent="0.3">
      <c r="A34" s="105"/>
      <c r="B34" s="106" t="s">
        <v>82</v>
      </c>
      <c r="C34" s="152"/>
      <c r="D34" s="232"/>
      <c r="E34" s="154"/>
      <c r="F34" s="155">
        <f>SUM(F12:F33)</f>
        <v>0</v>
      </c>
    </row>
  </sheetData>
  <mergeCells count="3">
    <mergeCell ref="A1:F1"/>
    <mergeCell ref="A2:D2"/>
    <mergeCell ref="A3:F3"/>
  </mergeCells>
  <pageMargins left="0.7" right="0.7" top="0.75" bottom="0.75" header="0.3" footer="0.3"/>
  <pageSetup scale="9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BreakPreview" zoomScale="87" zoomScaleNormal="100" zoomScaleSheetLayoutView="87" workbookViewId="0">
      <selection activeCell="B17" sqref="B17"/>
    </sheetView>
  </sheetViews>
  <sheetFormatPr defaultColWidth="9" defaultRowHeight="16.5" x14ac:dyDescent="0.3"/>
  <cols>
    <col min="1" max="1" width="5.85546875" style="85" customWidth="1"/>
    <col min="2" max="2" width="57.5703125" style="85" customWidth="1"/>
    <col min="3" max="4" width="6.5703125" style="85" customWidth="1"/>
    <col min="5" max="5" width="9.85546875" style="85" customWidth="1"/>
    <col min="6" max="6" width="11.85546875" style="85" customWidth="1"/>
    <col min="7" max="16384" width="9" style="85"/>
  </cols>
  <sheetData>
    <row r="1" spans="1:14" s="113" customFormat="1" ht="18" x14ac:dyDescent="0.25">
      <c r="A1" s="308" t="str">
        <f>Concrete!A1</f>
        <v>BILL OF QUANTITIES-CENTRE FOR HOLY QURAN BUILDING-(GN.FUVAHMULAH)</v>
      </c>
      <c r="B1" s="308"/>
      <c r="C1" s="308"/>
      <c r="D1" s="308"/>
      <c r="E1" s="308"/>
      <c r="F1" s="308"/>
      <c r="G1" s="112"/>
      <c r="H1" s="112"/>
      <c r="I1" s="112"/>
      <c r="J1" s="112"/>
      <c r="K1" s="112"/>
      <c r="L1" s="112"/>
      <c r="M1" s="112"/>
      <c r="N1" s="112"/>
    </row>
    <row r="2" spans="1:14" s="113" customFormat="1" ht="12.75" x14ac:dyDescent="0.2">
      <c r="A2" s="303"/>
      <c r="B2" s="303"/>
      <c r="C2" s="303"/>
      <c r="D2" s="303"/>
      <c r="E2" s="29"/>
      <c r="F2" s="29"/>
      <c r="G2" s="29"/>
      <c r="H2" s="29"/>
      <c r="I2" s="290"/>
      <c r="J2" s="290"/>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116"/>
      <c r="B4" s="81"/>
      <c r="C4" s="81"/>
      <c r="D4" s="291"/>
      <c r="E4" s="290"/>
      <c r="F4" s="290"/>
      <c r="G4" s="290"/>
      <c r="H4" s="290"/>
      <c r="I4" s="290"/>
      <c r="J4" s="290"/>
      <c r="K4" s="114"/>
      <c r="L4" s="114"/>
      <c r="M4" s="114"/>
      <c r="N4" s="115"/>
    </row>
    <row r="5" spans="1:14" x14ac:dyDescent="0.3">
      <c r="A5" s="82" t="s">
        <v>14</v>
      </c>
      <c r="B5" s="83" t="s">
        <v>15</v>
      </c>
      <c r="C5" s="82" t="s">
        <v>16</v>
      </c>
      <c r="D5" s="253" t="s">
        <v>17</v>
      </c>
      <c r="E5" s="84" t="s">
        <v>18</v>
      </c>
      <c r="F5" s="84" t="s">
        <v>19</v>
      </c>
    </row>
    <row r="6" spans="1:14" x14ac:dyDescent="0.3">
      <c r="A6" s="86"/>
      <c r="B6" s="87"/>
      <c r="C6" s="98"/>
      <c r="D6" s="276"/>
      <c r="E6" s="124"/>
      <c r="F6" s="101"/>
    </row>
    <row r="7" spans="1:14" x14ac:dyDescent="0.3">
      <c r="A7" s="91">
        <v>11</v>
      </c>
      <c r="B7" s="95" t="s">
        <v>555</v>
      </c>
      <c r="C7" s="98"/>
      <c r="D7" s="276"/>
      <c r="E7" s="124"/>
      <c r="F7" s="101"/>
    </row>
    <row r="8" spans="1:14" x14ac:dyDescent="0.3">
      <c r="A8" s="93"/>
      <c r="B8" s="94"/>
      <c r="C8" s="98"/>
      <c r="D8" s="276"/>
      <c r="E8" s="124"/>
      <c r="F8" s="101"/>
    </row>
    <row r="9" spans="1:14" ht="25.5" x14ac:dyDescent="0.3">
      <c r="A9" s="86"/>
      <c r="B9" s="94" t="s">
        <v>358</v>
      </c>
      <c r="C9" s="88"/>
      <c r="D9" s="269"/>
      <c r="E9" s="208"/>
      <c r="F9" s="90"/>
    </row>
    <row r="10" spans="1:14" x14ac:dyDescent="0.3">
      <c r="A10" s="286"/>
      <c r="B10" s="94"/>
      <c r="C10" s="237"/>
      <c r="D10" s="269"/>
      <c r="E10" s="208"/>
      <c r="F10" s="90"/>
    </row>
    <row r="11" spans="1:14" x14ac:dyDescent="0.3">
      <c r="A11" s="236">
        <v>11.1</v>
      </c>
      <c r="B11" s="95" t="s">
        <v>360</v>
      </c>
      <c r="C11" s="237"/>
      <c r="D11" s="245"/>
      <c r="E11" s="89"/>
      <c r="F11" s="90"/>
    </row>
    <row r="12" spans="1:14" x14ac:dyDescent="0.3">
      <c r="A12" s="235" t="s">
        <v>519</v>
      </c>
      <c r="B12" s="94" t="s">
        <v>359</v>
      </c>
      <c r="C12" s="186" t="s">
        <v>75</v>
      </c>
      <c r="D12" s="245">
        <v>1</v>
      </c>
      <c r="E12" s="89"/>
      <c r="F12" s="193">
        <f t="shared" ref="F12:F14" si="0">ROUND(+D12*E12,2)</f>
        <v>0</v>
      </c>
    </row>
    <row r="13" spans="1:14" ht="18" x14ac:dyDescent="0.3">
      <c r="A13" s="235" t="s">
        <v>520</v>
      </c>
      <c r="B13" s="94" t="s">
        <v>361</v>
      </c>
      <c r="C13" s="169" t="s">
        <v>99</v>
      </c>
      <c r="D13" s="245">
        <v>0.78</v>
      </c>
      <c r="E13" s="89"/>
      <c r="F13" s="193">
        <f t="shared" si="0"/>
        <v>0</v>
      </c>
    </row>
    <row r="14" spans="1:14" x14ac:dyDescent="0.3">
      <c r="A14" s="235" t="s">
        <v>521</v>
      </c>
      <c r="B14" s="94" t="s">
        <v>362</v>
      </c>
      <c r="C14" s="186" t="s">
        <v>75</v>
      </c>
      <c r="D14" s="245">
        <v>1</v>
      </c>
      <c r="E14" s="89"/>
      <c r="F14" s="193">
        <f t="shared" si="0"/>
        <v>0</v>
      </c>
    </row>
    <row r="15" spans="1:14" x14ac:dyDescent="0.3">
      <c r="A15" s="93"/>
      <c r="B15" s="94"/>
      <c r="C15" s="222"/>
      <c r="D15" s="295"/>
      <c r="E15" s="124"/>
      <c r="F15" s="193"/>
    </row>
    <row r="16" spans="1:14" x14ac:dyDescent="0.3">
      <c r="A16" s="236">
        <v>11.2</v>
      </c>
      <c r="B16" s="95" t="s">
        <v>363</v>
      </c>
      <c r="C16" s="237"/>
      <c r="D16" s="245"/>
      <c r="E16" s="89"/>
      <c r="F16" s="90"/>
    </row>
    <row r="17" spans="1:6" x14ac:dyDescent="0.3">
      <c r="A17" s="236"/>
      <c r="B17" s="94" t="s">
        <v>517</v>
      </c>
      <c r="C17" s="237"/>
      <c r="D17" s="245"/>
      <c r="E17" s="89"/>
      <c r="F17" s="90"/>
    </row>
    <row r="18" spans="1:6" ht="18" x14ac:dyDescent="0.3">
      <c r="A18" s="235" t="s">
        <v>522</v>
      </c>
      <c r="B18" s="94" t="s">
        <v>516</v>
      </c>
      <c r="C18" s="169" t="s">
        <v>99</v>
      </c>
      <c r="D18" s="245">
        <v>4.68</v>
      </c>
      <c r="E18" s="89"/>
      <c r="F18" s="193">
        <f t="shared" ref="F18:F19" si="1">ROUND(+D18*E18,2)</f>
        <v>0</v>
      </c>
    </row>
    <row r="19" spans="1:6" ht="18" x14ac:dyDescent="0.3">
      <c r="A19" s="235" t="s">
        <v>523</v>
      </c>
      <c r="B19" s="94" t="s">
        <v>518</v>
      </c>
      <c r="C19" s="169" t="s">
        <v>99</v>
      </c>
      <c r="D19" s="245">
        <f>2.35+6.25</f>
        <v>8.6</v>
      </c>
      <c r="E19" s="89"/>
      <c r="F19" s="193">
        <f t="shared" si="1"/>
        <v>0</v>
      </c>
    </row>
    <row r="20" spans="1:6" x14ac:dyDescent="0.3">
      <c r="A20" s="93"/>
      <c r="B20" s="94"/>
      <c r="C20" s="222"/>
      <c r="D20" s="295"/>
      <c r="E20" s="124"/>
      <c r="F20" s="193"/>
    </row>
    <row r="21" spans="1:6" x14ac:dyDescent="0.3">
      <c r="A21" s="236">
        <v>11.3</v>
      </c>
      <c r="B21" s="95" t="s">
        <v>364</v>
      </c>
      <c r="C21" s="237"/>
      <c r="D21" s="245"/>
      <c r="E21" s="89"/>
      <c r="F21" s="90"/>
    </row>
    <row r="22" spans="1:6" x14ac:dyDescent="0.3">
      <c r="A22" s="235" t="s">
        <v>524</v>
      </c>
      <c r="B22" s="94" t="s">
        <v>375</v>
      </c>
      <c r="C22" s="186" t="s">
        <v>102</v>
      </c>
      <c r="D22" s="245">
        <v>93.75</v>
      </c>
      <c r="E22" s="89"/>
      <c r="F22" s="193">
        <f t="shared" ref="F22" si="2">ROUND(+D22*E22,2)</f>
        <v>0</v>
      </c>
    </row>
    <row r="23" spans="1:6" x14ac:dyDescent="0.3">
      <c r="A23" s="235" t="s">
        <v>525</v>
      </c>
      <c r="B23" s="94" t="s">
        <v>374</v>
      </c>
      <c r="C23" s="186" t="s">
        <v>102</v>
      </c>
      <c r="D23" s="245">
        <f>(D22*2)*1.03</f>
        <v>193.125</v>
      </c>
      <c r="E23" s="89"/>
      <c r="F23" s="193"/>
    </row>
    <row r="24" spans="1:6" x14ac:dyDescent="0.3">
      <c r="A24" s="235" t="s">
        <v>526</v>
      </c>
      <c r="B24" s="94" t="s">
        <v>365</v>
      </c>
      <c r="C24" s="186" t="s">
        <v>102</v>
      </c>
      <c r="D24" s="245">
        <f>D23</f>
        <v>193.125</v>
      </c>
      <c r="E24" s="89"/>
      <c r="F24" s="193">
        <f t="shared" ref="F24" si="3">ROUND(+D24*E24,2)</f>
        <v>0</v>
      </c>
    </row>
    <row r="25" spans="1:6" x14ac:dyDescent="0.3">
      <c r="A25" s="93"/>
      <c r="B25" s="94"/>
      <c r="C25" s="222"/>
      <c r="D25" s="295"/>
      <c r="E25" s="124"/>
      <c r="F25" s="193"/>
    </row>
    <row r="26" spans="1:6" x14ac:dyDescent="0.3">
      <c r="A26" s="93"/>
      <c r="B26" s="94"/>
      <c r="C26" s="222"/>
      <c r="D26" s="276"/>
      <c r="E26" s="124"/>
      <c r="F26" s="193"/>
    </row>
    <row r="27" spans="1:6" x14ac:dyDescent="0.3">
      <c r="A27" s="188"/>
      <c r="B27" s="188"/>
      <c r="C27" s="188"/>
      <c r="D27" s="188"/>
      <c r="E27" s="188"/>
      <c r="F27" s="188"/>
    </row>
    <row r="28" spans="1:6" x14ac:dyDescent="0.3">
      <c r="A28" s="105"/>
      <c r="B28" s="106" t="s">
        <v>82</v>
      </c>
      <c r="C28" s="152"/>
      <c r="D28" s="232"/>
      <c r="E28" s="154"/>
      <c r="F28" s="155">
        <f>SUM(F12:F27)</f>
        <v>0</v>
      </c>
    </row>
  </sheetData>
  <mergeCells count="3">
    <mergeCell ref="A1:F1"/>
    <mergeCell ref="A2:D2"/>
    <mergeCell ref="A3:F3"/>
  </mergeCells>
  <pageMargins left="0.7" right="0.7" top="0.75" bottom="0.75" header="0.3" footer="0.3"/>
  <pageSetup scale="9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opLeftCell="A16" zoomScaleNormal="100" workbookViewId="0">
      <selection activeCell="B30" sqref="B30"/>
    </sheetView>
  </sheetViews>
  <sheetFormatPr defaultColWidth="9" defaultRowHeight="16.5" x14ac:dyDescent="0.3"/>
  <cols>
    <col min="1" max="1" width="5.85546875" style="85" customWidth="1"/>
    <col min="2" max="2" width="57.5703125" style="85" customWidth="1"/>
    <col min="3" max="4" width="6.5703125" style="85" customWidth="1"/>
    <col min="5" max="5" width="9.85546875" style="85" customWidth="1"/>
    <col min="6" max="6" width="11.85546875" style="85" customWidth="1"/>
    <col min="7" max="16384" width="9" style="85"/>
  </cols>
  <sheetData>
    <row r="1" spans="1:14" s="113" customFormat="1" ht="18" x14ac:dyDescent="0.25">
      <c r="A1" s="308" t="str">
        <f>Concrete!A1</f>
        <v>BILL OF QUANTITIES-CENTRE FOR HOLY QURAN BUILDING-(GN.FUVAHMULAH)</v>
      </c>
      <c r="B1" s="308"/>
      <c r="C1" s="308"/>
      <c r="D1" s="308"/>
      <c r="E1" s="308"/>
      <c r="F1" s="308"/>
      <c r="G1" s="112"/>
      <c r="H1" s="112"/>
      <c r="I1" s="112"/>
      <c r="J1" s="112"/>
      <c r="K1" s="112"/>
      <c r="L1" s="112"/>
      <c r="M1" s="112"/>
      <c r="N1" s="112"/>
    </row>
    <row r="2" spans="1:14" s="113" customFormat="1" ht="12.75" x14ac:dyDescent="0.2">
      <c r="A2" s="303"/>
      <c r="B2" s="303"/>
      <c r="C2" s="303"/>
      <c r="D2" s="303"/>
      <c r="E2" s="29"/>
      <c r="F2" s="29"/>
      <c r="G2" s="29"/>
      <c r="H2" s="29"/>
      <c r="I2" s="288"/>
      <c r="J2" s="288"/>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116"/>
      <c r="B4" s="81"/>
      <c r="C4" s="81"/>
      <c r="D4" s="289"/>
      <c r="E4" s="288"/>
      <c r="F4" s="288"/>
      <c r="G4" s="288"/>
      <c r="H4" s="288"/>
      <c r="I4" s="288"/>
      <c r="J4" s="288"/>
      <c r="K4" s="114"/>
      <c r="L4" s="114"/>
      <c r="M4" s="114"/>
      <c r="N4" s="115"/>
    </row>
    <row r="5" spans="1:14" x14ac:dyDescent="0.3">
      <c r="A5" s="82" t="s">
        <v>14</v>
      </c>
      <c r="B5" s="83" t="s">
        <v>15</v>
      </c>
      <c r="C5" s="82" t="s">
        <v>16</v>
      </c>
      <c r="D5" s="253" t="s">
        <v>17</v>
      </c>
      <c r="E5" s="84" t="s">
        <v>18</v>
      </c>
      <c r="F5" s="84" t="s">
        <v>19</v>
      </c>
    </row>
    <row r="6" spans="1:14" x14ac:dyDescent="0.3">
      <c r="A6" s="86"/>
      <c r="B6" s="87"/>
      <c r="C6" s="98"/>
      <c r="D6" s="276"/>
      <c r="E6" s="124"/>
      <c r="F6" s="101"/>
    </row>
    <row r="7" spans="1:14" x14ac:dyDescent="0.3">
      <c r="A7" s="91">
        <v>12</v>
      </c>
      <c r="B7" s="95" t="s">
        <v>401</v>
      </c>
      <c r="C7" s="98"/>
      <c r="D7" s="276"/>
      <c r="E7" s="124"/>
      <c r="F7" s="101"/>
    </row>
    <row r="8" spans="1:14" x14ac:dyDescent="0.3">
      <c r="A8" s="93"/>
      <c r="B8" s="94"/>
      <c r="C8" s="98"/>
      <c r="D8" s="276"/>
      <c r="E8" s="124"/>
      <c r="F8" s="101"/>
    </row>
    <row r="9" spans="1:14" x14ac:dyDescent="0.3">
      <c r="A9" s="236">
        <v>12.1</v>
      </c>
      <c r="B9" s="95" t="s">
        <v>402</v>
      </c>
      <c r="C9" s="237"/>
      <c r="D9" s="199"/>
      <c r="E9" s="89"/>
      <c r="F9" s="90"/>
    </row>
    <row r="10" spans="1:14" x14ac:dyDescent="0.3">
      <c r="A10" s="235" t="s">
        <v>553</v>
      </c>
      <c r="B10" s="94" t="s">
        <v>69</v>
      </c>
      <c r="C10" s="186"/>
      <c r="D10" s="199"/>
      <c r="E10" s="89"/>
      <c r="F10" s="193"/>
    </row>
    <row r="11" spans="1:14" x14ac:dyDescent="0.3">
      <c r="A11" s="235" t="s">
        <v>554</v>
      </c>
      <c r="B11" s="94" t="s">
        <v>400</v>
      </c>
      <c r="C11" s="169"/>
      <c r="D11" s="199"/>
      <c r="E11" s="89"/>
      <c r="F11" s="193"/>
    </row>
    <row r="12" spans="1:14" x14ac:dyDescent="0.3">
      <c r="A12" s="235" t="s">
        <v>556</v>
      </c>
      <c r="B12" s="94" t="s">
        <v>6</v>
      </c>
      <c r="C12" s="169"/>
      <c r="D12" s="199"/>
      <c r="E12" s="89"/>
      <c r="F12" s="193"/>
    </row>
    <row r="13" spans="1:14" x14ac:dyDescent="0.3">
      <c r="A13" s="235" t="s">
        <v>557</v>
      </c>
      <c r="B13" s="94" t="s">
        <v>130</v>
      </c>
      <c r="C13" s="169"/>
      <c r="D13" s="199"/>
      <c r="E13" s="89"/>
      <c r="F13" s="193"/>
    </row>
    <row r="14" spans="1:14" x14ac:dyDescent="0.3">
      <c r="A14" s="235" t="s">
        <v>558</v>
      </c>
      <c r="B14" s="94" t="s">
        <v>7</v>
      </c>
      <c r="C14" s="169"/>
      <c r="D14" s="199"/>
      <c r="E14" s="89"/>
      <c r="F14" s="193"/>
    </row>
    <row r="15" spans="1:14" x14ac:dyDescent="0.3">
      <c r="A15" s="235" t="s">
        <v>559</v>
      </c>
      <c r="B15" s="94" t="s">
        <v>8</v>
      </c>
      <c r="C15" s="222"/>
      <c r="D15" s="276"/>
      <c r="E15" s="124"/>
      <c r="F15" s="193"/>
    </row>
    <row r="16" spans="1:14" x14ac:dyDescent="0.3">
      <c r="A16" s="235" t="s">
        <v>560</v>
      </c>
      <c r="B16" s="94" t="s">
        <v>548</v>
      </c>
      <c r="C16" s="169"/>
      <c r="D16" s="199"/>
      <c r="E16" s="89"/>
      <c r="F16" s="193"/>
    </row>
    <row r="17" spans="1:6" x14ac:dyDescent="0.3">
      <c r="A17" s="235" t="s">
        <v>561</v>
      </c>
      <c r="B17" s="94" t="s">
        <v>212</v>
      </c>
      <c r="C17" s="222"/>
      <c r="D17" s="276"/>
      <c r="E17" s="124"/>
      <c r="F17" s="193"/>
    </row>
    <row r="18" spans="1:6" x14ac:dyDescent="0.3">
      <c r="A18" s="235" t="s">
        <v>562</v>
      </c>
      <c r="B18" s="94" t="s">
        <v>260</v>
      </c>
      <c r="C18" s="186"/>
      <c r="D18" s="199"/>
      <c r="E18" s="89"/>
      <c r="F18" s="193"/>
    </row>
    <row r="19" spans="1:6" x14ac:dyDescent="0.3">
      <c r="A19" s="235" t="s">
        <v>563</v>
      </c>
      <c r="B19" s="94" t="s">
        <v>527</v>
      </c>
      <c r="C19" s="186"/>
      <c r="D19" s="199"/>
      <c r="E19" s="89"/>
      <c r="F19" s="193"/>
    </row>
    <row r="20" spans="1:6" x14ac:dyDescent="0.3">
      <c r="A20" s="235" t="s">
        <v>564</v>
      </c>
      <c r="B20" s="94" t="s">
        <v>555</v>
      </c>
      <c r="C20" s="186"/>
      <c r="D20" s="199"/>
      <c r="E20" s="89"/>
      <c r="F20" s="193"/>
    </row>
    <row r="21" spans="1:6" x14ac:dyDescent="0.3">
      <c r="A21" s="93"/>
      <c r="B21" s="94"/>
      <c r="C21" s="222"/>
      <c r="D21" s="276"/>
      <c r="E21" s="124"/>
      <c r="F21" s="193"/>
    </row>
    <row r="22" spans="1:6" x14ac:dyDescent="0.3">
      <c r="A22" s="236">
        <v>10.199999999999999</v>
      </c>
      <c r="B22" s="95" t="s">
        <v>408</v>
      </c>
      <c r="C22" s="237"/>
      <c r="D22" s="199"/>
      <c r="E22" s="89"/>
      <c r="F22" s="90"/>
    </row>
    <row r="23" spans="1:6" x14ac:dyDescent="0.3">
      <c r="A23" s="235" t="s">
        <v>565</v>
      </c>
      <c r="B23" s="94" t="s">
        <v>69</v>
      </c>
      <c r="C23" s="186"/>
      <c r="D23" s="199"/>
      <c r="E23" s="89"/>
      <c r="F23" s="193"/>
    </row>
    <row r="24" spans="1:6" x14ac:dyDescent="0.3">
      <c r="A24" s="235" t="s">
        <v>566</v>
      </c>
      <c r="B24" s="94" t="s">
        <v>400</v>
      </c>
      <c r="C24" s="169"/>
      <c r="D24" s="199"/>
      <c r="E24" s="89"/>
      <c r="F24" s="193"/>
    </row>
    <row r="25" spans="1:6" x14ac:dyDescent="0.3">
      <c r="A25" s="235" t="s">
        <v>567</v>
      </c>
      <c r="B25" s="94" t="s">
        <v>6</v>
      </c>
      <c r="C25" s="169"/>
      <c r="D25" s="199"/>
      <c r="E25" s="89"/>
      <c r="F25" s="193"/>
    </row>
    <row r="26" spans="1:6" x14ac:dyDescent="0.3">
      <c r="A26" s="235" t="s">
        <v>568</v>
      </c>
      <c r="B26" s="94" t="s">
        <v>130</v>
      </c>
      <c r="C26" s="169"/>
      <c r="D26" s="199"/>
      <c r="E26" s="89"/>
      <c r="F26" s="193"/>
    </row>
    <row r="27" spans="1:6" x14ac:dyDescent="0.3">
      <c r="A27" s="235" t="s">
        <v>569</v>
      </c>
      <c r="B27" s="94" t="s">
        <v>7</v>
      </c>
      <c r="C27" s="169"/>
      <c r="D27" s="199"/>
      <c r="E27" s="89"/>
      <c r="F27" s="193"/>
    </row>
    <row r="28" spans="1:6" x14ac:dyDescent="0.3">
      <c r="A28" s="235" t="s">
        <v>570</v>
      </c>
      <c r="B28" s="94" t="s">
        <v>548</v>
      </c>
      <c r="C28" s="222"/>
      <c r="D28" s="276"/>
      <c r="E28" s="124"/>
      <c r="F28" s="193"/>
    </row>
    <row r="29" spans="1:6" x14ac:dyDescent="0.3">
      <c r="A29" s="235" t="s">
        <v>571</v>
      </c>
      <c r="B29" s="94" t="s">
        <v>399</v>
      </c>
      <c r="C29" s="169"/>
      <c r="D29" s="199"/>
      <c r="E29" s="89"/>
      <c r="F29" s="193"/>
    </row>
    <row r="30" spans="1:6" x14ac:dyDescent="0.3">
      <c r="A30" s="235" t="s">
        <v>572</v>
      </c>
      <c r="B30" s="94" t="s">
        <v>212</v>
      </c>
      <c r="C30" s="222"/>
      <c r="D30" s="276"/>
      <c r="E30" s="124"/>
      <c r="F30" s="193"/>
    </row>
    <row r="31" spans="1:6" x14ac:dyDescent="0.3">
      <c r="A31" s="235" t="s">
        <v>573</v>
      </c>
      <c r="B31" s="94" t="s">
        <v>260</v>
      </c>
      <c r="C31" s="186"/>
      <c r="D31" s="199"/>
      <c r="E31" s="89"/>
      <c r="F31" s="193"/>
    </row>
    <row r="32" spans="1:6" x14ac:dyDescent="0.3">
      <c r="A32" s="235" t="s">
        <v>574</v>
      </c>
      <c r="B32" s="94" t="s">
        <v>527</v>
      </c>
      <c r="C32" s="186"/>
      <c r="D32" s="199"/>
      <c r="E32" s="89"/>
      <c r="F32" s="193"/>
    </row>
    <row r="33" spans="1:6" x14ac:dyDescent="0.3">
      <c r="A33" s="235" t="s">
        <v>575</v>
      </c>
      <c r="B33" s="94" t="s">
        <v>555</v>
      </c>
      <c r="C33" s="186"/>
      <c r="D33" s="199"/>
      <c r="E33" s="89"/>
      <c r="F33" s="193"/>
    </row>
    <row r="34" spans="1:6" x14ac:dyDescent="0.3">
      <c r="A34" s="93"/>
      <c r="B34" s="94"/>
      <c r="C34" s="222"/>
      <c r="D34" s="276"/>
      <c r="E34" s="124"/>
      <c r="F34" s="193"/>
    </row>
    <row r="35" spans="1:6" x14ac:dyDescent="0.3">
      <c r="A35" s="188"/>
      <c r="B35" s="188"/>
      <c r="C35" s="188"/>
      <c r="D35" s="188"/>
      <c r="E35" s="188"/>
      <c r="F35" s="188"/>
    </row>
    <row r="36" spans="1:6" x14ac:dyDescent="0.3">
      <c r="A36" s="105"/>
      <c r="B36" s="106" t="s">
        <v>82</v>
      </c>
      <c r="C36" s="152"/>
      <c r="D36" s="232"/>
      <c r="E36" s="154"/>
      <c r="F36" s="155">
        <f>SUM(F9:F35)</f>
        <v>0</v>
      </c>
    </row>
  </sheetData>
  <mergeCells count="3">
    <mergeCell ref="A1:F1"/>
    <mergeCell ref="A2:D2"/>
    <mergeCell ref="A3:F3"/>
  </mergeCells>
  <pageMargins left="0.7" right="0.7" top="0.75" bottom="0.75" header="0.3" footer="0.3"/>
  <pageSetup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5"/>
  <sheetViews>
    <sheetView zoomScaleNormal="100" workbookViewId="0">
      <selection activeCell="I9" sqref="I9"/>
    </sheetView>
  </sheetViews>
  <sheetFormatPr defaultRowHeight="12.75" x14ac:dyDescent="0.2"/>
  <cols>
    <col min="1" max="1" width="11" style="64" customWidth="1"/>
    <col min="2" max="2" width="53.42578125" style="67" customWidth="1"/>
    <col min="3" max="3" width="6.7109375" style="64" customWidth="1"/>
    <col min="4" max="4" width="17.42578125" style="60" customWidth="1"/>
    <col min="5" max="5" width="6.7109375" style="64" customWidth="1"/>
    <col min="6" max="243" width="9.140625" style="13"/>
    <col min="244" max="244" width="6.85546875" style="13" customWidth="1"/>
    <col min="245" max="245" width="32.140625" style="13" customWidth="1"/>
    <col min="246" max="246" width="5.140625" style="13" customWidth="1"/>
    <col min="247" max="247" width="15.28515625" style="13" customWidth="1"/>
    <col min="248" max="248" width="6.7109375" style="13" customWidth="1"/>
    <col min="249" max="249" width="24.28515625" style="13" customWidth="1"/>
    <col min="250" max="250" width="16" style="13" customWidth="1"/>
    <col min="251" max="499" width="9.140625" style="13"/>
    <col min="500" max="500" width="6.85546875" style="13" customWidth="1"/>
    <col min="501" max="501" width="32.140625" style="13" customWidth="1"/>
    <col min="502" max="502" width="5.140625" style="13" customWidth="1"/>
    <col min="503" max="503" width="15.28515625" style="13" customWidth="1"/>
    <col min="504" max="504" width="6.7109375" style="13" customWidth="1"/>
    <col min="505" max="505" width="24.28515625" style="13" customWidth="1"/>
    <col min="506" max="506" width="16" style="13" customWidth="1"/>
    <col min="507" max="755" width="9.140625" style="13"/>
    <col min="756" max="756" width="6.85546875" style="13" customWidth="1"/>
    <col min="757" max="757" width="32.140625" style="13" customWidth="1"/>
    <col min="758" max="758" width="5.140625" style="13" customWidth="1"/>
    <col min="759" max="759" width="15.28515625" style="13" customWidth="1"/>
    <col min="760" max="760" width="6.7109375" style="13" customWidth="1"/>
    <col min="761" max="761" width="24.28515625" style="13" customWidth="1"/>
    <col min="762" max="762" width="16" style="13" customWidth="1"/>
    <col min="763" max="1011" width="9.140625" style="13"/>
    <col min="1012" max="1012" width="6.85546875" style="13" customWidth="1"/>
    <col min="1013" max="1013" width="32.140625" style="13" customWidth="1"/>
    <col min="1014" max="1014" width="5.140625" style="13" customWidth="1"/>
    <col min="1015" max="1015" width="15.28515625" style="13" customWidth="1"/>
    <col min="1016" max="1016" width="6.7109375" style="13" customWidth="1"/>
    <col min="1017" max="1017" width="24.28515625" style="13" customWidth="1"/>
    <col min="1018" max="1018" width="16" style="13" customWidth="1"/>
    <col min="1019" max="1267" width="9.140625" style="13"/>
    <col min="1268" max="1268" width="6.85546875" style="13" customWidth="1"/>
    <col min="1269" max="1269" width="32.140625" style="13" customWidth="1"/>
    <col min="1270" max="1270" width="5.140625" style="13" customWidth="1"/>
    <col min="1271" max="1271" width="15.28515625" style="13" customWidth="1"/>
    <col min="1272" max="1272" width="6.7109375" style="13" customWidth="1"/>
    <col min="1273" max="1273" width="24.28515625" style="13" customWidth="1"/>
    <col min="1274" max="1274" width="16" style="13" customWidth="1"/>
    <col min="1275" max="1523" width="9.140625" style="13"/>
    <col min="1524" max="1524" width="6.85546875" style="13" customWidth="1"/>
    <col min="1525" max="1525" width="32.140625" style="13" customWidth="1"/>
    <col min="1526" max="1526" width="5.140625" style="13" customWidth="1"/>
    <col min="1527" max="1527" width="15.28515625" style="13" customWidth="1"/>
    <col min="1528" max="1528" width="6.7109375" style="13" customWidth="1"/>
    <col min="1529" max="1529" width="24.28515625" style="13" customWidth="1"/>
    <col min="1530" max="1530" width="16" style="13" customWidth="1"/>
    <col min="1531" max="1779" width="9.140625" style="13"/>
    <col min="1780" max="1780" width="6.85546875" style="13" customWidth="1"/>
    <col min="1781" max="1781" width="32.140625" style="13" customWidth="1"/>
    <col min="1782" max="1782" width="5.140625" style="13" customWidth="1"/>
    <col min="1783" max="1783" width="15.28515625" style="13" customWidth="1"/>
    <col min="1784" max="1784" width="6.7109375" style="13" customWidth="1"/>
    <col min="1785" max="1785" width="24.28515625" style="13" customWidth="1"/>
    <col min="1786" max="1786" width="16" style="13" customWidth="1"/>
    <col min="1787" max="2035" width="9.140625" style="13"/>
    <col min="2036" max="2036" width="6.85546875" style="13" customWidth="1"/>
    <col min="2037" max="2037" width="32.140625" style="13" customWidth="1"/>
    <col min="2038" max="2038" width="5.140625" style="13" customWidth="1"/>
    <col min="2039" max="2039" width="15.28515625" style="13" customWidth="1"/>
    <col min="2040" max="2040" width="6.7109375" style="13" customWidth="1"/>
    <col min="2041" max="2041" width="24.28515625" style="13" customWidth="1"/>
    <col min="2042" max="2042" width="16" style="13" customWidth="1"/>
    <col min="2043" max="2291" width="9.140625" style="13"/>
    <col min="2292" max="2292" width="6.85546875" style="13" customWidth="1"/>
    <col min="2293" max="2293" width="32.140625" style="13" customWidth="1"/>
    <col min="2294" max="2294" width="5.140625" style="13" customWidth="1"/>
    <col min="2295" max="2295" width="15.28515625" style="13" customWidth="1"/>
    <col min="2296" max="2296" width="6.7109375" style="13" customWidth="1"/>
    <col min="2297" max="2297" width="24.28515625" style="13" customWidth="1"/>
    <col min="2298" max="2298" width="16" style="13" customWidth="1"/>
    <col min="2299" max="2547" width="9.140625" style="13"/>
    <col min="2548" max="2548" width="6.85546875" style="13" customWidth="1"/>
    <col min="2549" max="2549" width="32.140625" style="13" customWidth="1"/>
    <col min="2550" max="2550" width="5.140625" style="13" customWidth="1"/>
    <col min="2551" max="2551" width="15.28515625" style="13" customWidth="1"/>
    <col min="2552" max="2552" width="6.7109375" style="13" customWidth="1"/>
    <col min="2553" max="2553" width="24.28515625" style="13" customWidth="1"/>
    <col min="2554" max="2554" width="16" style="13" customWidth="1"/>
    <col min="2555" max="2803" width="9.140625" style="13"/>
    <col min="2804" max="2804" width="6.85546875" style="13" customWidth="1"/>
    <col min="2805" max="2805" width="32.140625" style="13" customWidth="1"/>
    <col min="2806" max="2806" width="5.140625" style="13" customWidth="1"/>
    <col min="2807" max="2807" width="15.28515625" style="13" customWidth="1"/>
    <col min="2808" max="2808" width="6.7109375" style="13" customWidth="1"/>
    <col min="2809" max="2809" width="24.28515625" style="13" customWidth="1"/>
    <col min="2810" max="2810" width="16" style="13" customWidth="1"/>
    <col min="2811" max="3059" width="9.140625" style="13"/>
    <col min="3060" max="3060" width="6.85546875" style="13" customWidth="1"/>
    <col min="3061" max="3061" width="32.140625" style="13" customWidth="1"/>
    <col min="3062" max="3062" width="5.140625" style="13" customWidth="1"/>
    <col min="3063" max="3063" width="15.28515625" style="13" customWidth="1"/>
    <col min="3064" max="3064" width="6.7109375" style="13" customWidth="1"/>
    <col min="3065" max="3065" width="24.28515625" style="13" customWidth="1"/>
    <col min="3066" max="3066" width="16" style="13" customWidth="1"/>
    <col min="3067" max="3315" width="9.140625" style="13"/>
    <col min="3316" max="3316" width="6.85546875" style="13" customWidth="1"/>
    <col min="3317" max="3317" width="32.140625" style="13" customWidth="1"/>
    <col min="3318" max="3318" width="5.140625" style="13" customWidth="1"/>
    <col min="3319" max="3319" width="15.28515625" style="13" customWidth="1"/>
    <col min="3320" max="3320" width="6.7109375" style="13" customWidth="1"/>
    <col min="3321" max="3321" width="24.28515625" style="13" customWidth="1"/>
    <col min="3322" max="3322" width="16" style="13" customWidth="1"/>
    <col min="3323" max="3571" width="9.140625" style="13"/>
    <col min="3572" max="3572" width="6.85546875" style="13" customWidth="1"/>
    <col min="3573" max="3573" width="32.140625" style="13" customWidth="1"/>
    <col min="3574" max="3574" width="5.140625" style="13" customWidth="1"/>
    <col min="3575" max="3575" width="15.28515625" style="13" customWidth="1"/>
    <col min="3576" max="3576" width="6.7109375" style="13" customWidth="1"/>
    <col min="3577" max="3577" width="24.28515625" style="13" customWidth="1"/>
    <col min="3578" max="3578" width="16" style="13" customWidth="1"/>
    <col min="3579" max="3827" width="9.140625" style="13"/>
    <col min="3828" max="3828" width="6.85546875" style="13" customWidth="1"/>
    <col min="3829" max="3829" width="32.140625" style="13" customWidth="1"/>
    <col min="3830" max="3830" width="5.140625" style="13" customWidth="1"/>
    <col min="3831" max="3831" width="15.28515625" style="13" customWidth="1"/>
    <col min="3832" max="3832" width="6.7109375" style="13" customWidth="1"/>
    <col min="3833" max="3833" width="24.28515625" style="13" customWidth="1"/>
    <col min="3834" max="3834" width="16" style="13" customWidth="1"/>
    <col min="3835" max="4083" width="9.140625" style="13"/>
    <col min="4084" max="4084" width="6.85546875" style="13" customWidth="1"/>
    <col min="4085" max="4085" width="32.140625" style="13" customWidth="1"/>
    <col min="4086" max="4086" width="5.140625" style="13" customWidth="1"/>
    <col min="4087" max="4087" width="15.28515625" style="13" customWidth="1"/>
    <col min="4088" max="4088" width="6.7109375" style="13" customWidth="1"/>
    <col min="4089" max="4089" width="24.28515625" style="13" customWidth="1"/>
    <col min="4090" max="4090" width="16" style="13" customWidth="1"/>
    <col min="4091" max="4339" width="9.140625" style="13"/>
    <col min="4340" max="4340" width="6.85546875" style="13" customWidth="1"/>
    <col min="4341" max="4341" width="32.140625" style="13" customWidth="1"/>
    <col min="4342" max="4342" width="5.140625" style="13" customWidth="1"/>
    <col min="4343" max="4343" width="15.28515625" style="13" customWidth="1"/>
    <col min="4344" max="4344" width="6.7109375" style="13" customWidth="1"/>
    <col min="4345" max="4345" width="24.28515625" style="13" customWidth="1"/>
    <col min="4346" max="4346" width="16" style="13" customWidth="1"/>
    <col min="4347" max="4595" width="9.140625" style="13"/>
    <col min="4596" max="4596" width="6.85546875" style="13" customWidth="1"/>
    <col min="4597" max="4597" width="32.140625" style="13" customWidth="1"/>
    <col min="4598" max="4598" width="5.140625" style="13" customWidth="1"/>
    <col min="4599" max="4599" width="15.28515625" style="13" customWidth="1"/>
    <col min="4600" max="4600" width="6.7109375" style="13" customWidth="1"/>
    <col min="4601" max="4601" width="24.28515625" style="13" customWidth="1"/>
    <col min="4602" max="4602" width="16" style="13" customWidth="1"/>
    <col min="4603" max="4851" width="9.140625" style="13"/>
    <col min="4852" max="4852" width="6.85546875" style="13" customWidth="1"/>
    <col min="4853" max="4853" width="32.140625" style="13" customWidth="1"/>
    <col min="4854" max="4854" width="5.140625" style="13" customWidth="1"/>
    <col min="4855" max="4855" width="15.28515625" style="13" customWidth="1"/>
    <col min="4856" max="4856" width="6.7109375" style="13" customWidth="1"/>
    <col min="4857" max="4857" width="24.28515625" style="13" customWidth="1"/>
    <col min="4858" max="4858" width="16" style="13" customWidth="1"/>
    <col min="4859" max="5107" width="9.140625" style="13"/>
    <col min="5108" max="5108" width="6.85546875" style="13" customWidth="1"/>
    <col min="5109" max="5109" width="32.140625" style="13" customWidth="1"/>
    <col min="5110" max="5110" width="5.140625" style="13" customWidth="1"/>
    <col min="5111" max="5111" width="15.28515625" style="13" customWidth="1"/>
    <col min="5112" max="5112" width="6.7109375" style="13" customWidth="1"/>
    <col min="5113" max="5113" width="24.28515625" style="13" customWidth="1"/>
    <col min="5114" max="5114" width="16" style="13" customWidth="1"/>
    <col min="5115" max="5363" width="9.140625" style="13"/>
    <col min="5364" max="5364" width="6.85546875" style="13" customWidth="1"/>
    <col min="5365" max="5365" width="32.140625" style="13" customWidth="1"/>
    <col min="5366" max="5366" width="5.140625" style="13" customWidth="1"/>
    <col min="5367" max="5367" width="15.28515625" style="13" customWidth="1"/>
    <col min="5368" max="5368" width="6.7109375" style="13" customWidth="1"/>
    <col min="5369" max="5369" width="24.28515625" style="13" customWidth="1"/>
    <col min="5370" max="5370" width="16" style="13" customWidth="1"/>
    <col min="5371" max="5619" width="9.140625" style="13"/>
    <col min="5620" max="5620" width="6.85546875" style="13" customWidth="1"/>
    <col min="5621" max="5621" width="32.140625" style="13" customWidth="1"/>
    <col min="5622" max="5622" width="5.140625" style="13" customWidth="1"/>
    <col min="5623" max="5623" width="15.28515625" style="13" customWidth="1"/>
    <col min="5624" max="5624" width="6.7109375" style="13" customWidth="1"/>
    <col min="5625" max="5625" width="24.28515625" style="13" customWidth="1"/>
    <col min="5626" max="5626" width="16" style="13" customWidth="1"/>
    <col min="5627" max="5875" width="9.140625" style="13"/>
    <col min="5876" max="5876" width="6.85546875" style="13" customWidth="1"/>
    <col min="5877" max="5877" width="32.140625" style="13" customWidth="1"/>
    <col min="5878" max="5878" width="5.140625" style="13" customWidth="1"/>
    <col min="5879" max="5879" width="15.28515625" style="13" customWidth="1"/>
    <col min="5880" max="5880" width="6.7109375" style="13" customWidth="1"/>
    <col min="5881" max="5881" width="24.28515625" style="13" customWidth="1"/>
    <col min="5882" max="5882" width="16" style="13" customWidth="1"/>
    <col min="5883" max="6131" width="9.140625" style="13"/>
    <col min="6132" max="6132" width="6.85546875" style="13" customWidth="1"/>
    <col min="6133" max="6133" width="32.140625" style="13" customWidth="1"/>
    <col min="6134" max="6134" width="5.140625" style="13" customWidth="1"/>
    <col min="6135" max="6135" width="15.28515625" style="13" customWidth="1"/>
    <col min="6136" max="6136" width="6.7109375" style="13" customWidth="1"/>
    <col min="6137" max="6137" width="24.28515625" style="13" customWidth="1"/>
    <col min="6138" max="6138" width="16" style="13" customWidth="1"/>
    <col min="6139" max="6387" width="9.140625" style="13"/>
    <col min="6388" max="6388" width="6.85546875" style="13" customWidth="1"/>
    <col min="6389" max="6389" width="32.140625" style="13" customWidth="1"/>
    <col min="6390" max="6390" width="5.140625" style="13" customWidth="1"/>
    <col min="6391" max="6391" width="15.28515625" style="13" customWidth="1"/>
    <col min="6392" max="6392" width="6.7109375" style="13" customWidth="1"/>
    <col min="6393" max="6393" width="24.28515625" style="13" customWidth="1"/>
    <col min="6394" max="6394" width="16" style="13" customWidth="1"/>
    <col min="6395" max="6643" width="9.140625" style="13"/>
    <col min="6644" max="6644" width="6.85546875" style="13" customWidth="1"/>
    <col min="6645" max="6645" width="32.140625" style="13" customWidth="1"/>
    <col min="6646" max="6646" width="5.140625" style="13" customWidth="1"/>
    <col min="6647" max="6647" width="15.28515625" style="13" customWidth="1"/>
    <col min="6648" max="6648" width="6.7109375" style="13" customWidth="1"/>
    <col min="6649" max="6649" width="24.28515625" style="13" customWidth="1"/>
    <col min="6650" max="6650" width="16" style="13" customWidth="1"/>
    <col min="6651" max="6899" width="9.140625" style="13"/>
    <col min="6900" max="6900" width="6.85546875" style="13" customWidth="1"/>
    <col min="6901" max="6901" width="32.140625" style="13" customWidth="1"/>
    <col min="6902" max="6902" width="5.140625" style="13" customWidth="1"/>
    <col min="6903" max="6903" width="15.28515625" style="13" customWidth="1"/>
    <col min="6904" max="6904" width="6.7109375" style="13" customWidth="1"/>
    <col min="6905" max="6905" width="24.28515625" style="13" customWidth="1"/>
    <col min="6906" max="6906" width="16" style="13" customWidth="1"/>
    <col min="6907" max="7155" width="9.140625" style="13"/>
    <col min="7156" max="7156" width="6.85546875" style="13" customWidth="1"/>
    <col min="7157" max="7157" width="32.140625" style="13" customWidth="1"/>
    <col min="7158" max="7158" width="5.140625" style="13" customWidth="1"/>
    <col min="7159" max="7159" width="15.28515625" style="13" customWidth="1"/>
    <col min="7160" max="7160" width="6.7109375" style="13" customWidth="1"/>
    <col min="7161" max="7161" width="24.28515625" style="13" customWidth="1"/>
    <col min="7162" max="7162" width="16" style="13" customWidth="1"/>
    <col min="7163" max="7411" width="9.140625" style="13"/>
    <col min="7412" max="7412" width="6.85546875" style="13" customWidth="1"/>
    <col min="7413" max="7413" width="32.140625" style="13" customWidth="1"/>
    <col min="7414" max="7414" width="5.140625" style="13" customWidth="1"/>
    <col min="7415" max="7415" width="15.28515625" style="13" customWidth="1"/>
    <col min="7416" max="7416" width="6.7109375" style="13" customWidth="1"/>
    <col min="7417" max="7417" width="24.28515625" style="13" customWidth="1"/>
    <col min="7418" max="7418" width="16" style="13" customWidth="1"/>
    <col min="7419" max="7667" width="9.140625" style="13"/>
    <col min="7668" max="7668" width="6.85546875" style="13" customWidth="1"/>
    <col min="7669" max="7669" width="32.140625" style="13" customWidth="1"/>
    <col min="7670" max="7670" width="5.140625" style="13" customWidth="1"/>
    <col min="7671" max="7671" width="15.28515625" style="13" customWidth="1"/>
    <col min="7672" max="7672" width="6.7109375" style="13" customWidth="1"/>
    <col min="7673" max="7673" width="24.28515625" style="13" customWidth="1"/>
    <col min="7674" max="7674" width="16" style="13" customWidth="1"/>
    <col min="7675" max="7923" width="9.140625" style="13"/>
    <col min="7924" max="7924" width="6.85546875" style="13" customWidth="1"/>
    <col min="7925" max="7925" width="32.140625" style="13" customWidth="1"/>
    <col min="7926" max="7926" width="5.140625" style="13" customWidth="1"/>
    <col min="7927" max="7927" width="15.28515625" style="13" customWidth="1"/>
    <col min="7928" max="7928" width="6.7109375" style="13" customWidth="1"/>
    <col min="7929" max="7929" width="24.28515625" style="13" customWidth="1"/>
    <col min="7930" max="7930" width="16" style="13" customWidth="1"/>
    <col min="7931" max="8179" width="9.140625" style="13"/>
    <col min="8180" max="8180" width="6.85546875" style="13" customWidth="1"/>
    <col min="8181" max="8181" width="32.140625" style="13" customWidth="1"/>
    <col min="8182" max="8182" width="5.140625" style="13" customWidth="1"/>
    <col min="8183" max="8183" width="15.28515625" style="13" customWidth="1"/>
    <col min="8184" max="8184" width="6.7109375" style="13" customWidth="1"/>
    <col min="8185" max="8185" width="24.28515625" style="13" customWidth="1"/>
    <col min="8186" max="8186" width="16" style="13" customWidth="1"/>
    <col min="8187" max="8435" width="9.140625" style="13"/>
    <col min="8436" max="8436" width="6.85546875" style="13" customWidth="1"/>
    <col min="8437" max="8437" width="32.140625" style="13" customWidth="1"/>
    <col min="8438" max="8438" width="5.140625" style="13" customWidth="1"/>
    <col min="8439" max="8439" width="15.28515625" style="13" customWidth="1"/>
    <col min="8440" max="8440" width="6.7109375" style="13" customWidth="1"/>
    <col min="8441" max="8441" width="24.28515625" style="13" customWidth="1"/>
    <col min="8442" max="8442" width="16" style="13" customWidth="1"/>
    <col min="8443" max="8691" width="9.140625" style="13"/>
    <col min="8692" max="8692" width="6.85546875" style="13" customWidth="1"/>
    <col min="8693" max="8693" width="32.140625" style="13" customWidth="1"/>
    <col min="8694" max="8694" width="5.140625" style="13" customWidth="1"/>
    <col min="8695" max="8695" width="15.28515625" style="13" customWidth="1"/>
    <col min="8696" max="8696" width="6.7109375" style="13" customWidth="1"/>
    <col min="8697" max="8697" width="24.28515625" style="13" customWidth="1"/>
    <col min="8698" max="8698" width="16" style="13" customWidth="1"/>
    <col min="8699" max="8947" width="9.140625" style="13"/>
    <col min="8948" max="8948" width="6.85546875" style="13" customWidth="1"/>
    <col min="8949" max="8949" width="32.140625" style="13" customWidth="1"/>
    <col min="8950" max="8950" width="5.140625" style="13" customWidth="1"/>
    <col min="8951" max="8951" width="15.28515625" style="13" customWidth="1"/>
    <col min="8952" max="8952" width="6.7109375" style="13" customWidth="1"/>
    <col min="8953" max="8953" width="24.28515625" style="13" customWidth="1"/>
    <col min="8954" max="8954" width="16" style="13" customWidth="1"/>
    <col min="8955" max="9203" width="9.140625" style="13"/>
    <col min="9204" max="9204" width="6.85546875" style="13" customWidth="1"/>
    <col min="9205" max="9205" width="32.140625" style="13" customWidth="1"/>
    <col min="9206" max="9206" width="5.140625" style="13" customWidth="1"/>
    <col min="9207" max="9207" width="15.28515625" style="13" customWidth="1"/>
    <col min="9208" max="9208" width="6.7109375" style="13" customWidth="1"/>
    <col min="9209" max="9209" width="24.28515625" style="13" customWidth="1"/>
    <col min="9210" max="9210" width="16" style="13" customWidth="1"/>
    <col min="9211" max="9459" width="9.140625" style="13"/>
    <col min="9460" max="9460" width="6.85546875" style="13" customWidth="1"/>
    <col min="9461" max="9461" width="32.140625" style="13" customWidth="1"/>
    <col min="9462" max="9462" width="5.140625" style="13" customWidth="1"/>
    <col min="9463" max="9463" width="15.28515625" style="13" customWidth="1"/>
    <col min="9464" max="9464" width="6.7109375" style="13" customWidth="1"/>
    <col min="9465" max="9465" width="24.28515625" style="13" customWidth="1"/>
    <col min="9466" max="9466" width="16" style="13" customWidth="1"/>
    <col min="9467" max="9715" width="9.140625" style="13"/>
    <col min="9716" max="9716" width="6.85546875" style="13" customWidth="1"/>
    <col min="9717" max="9717" width="32.140625" style="13" customWidth="1"/>
    <col min="9718" max="9718" width="5.140625" style="13" customWidth="1"/>
    <col min="9719" max="9719" width="15.28515625" style="13" customWidth="1"/>
    <col min="9720" max="9720" width="6.7109375" style="13" customWidth="1"/>
    <col min="9721" max="9721" width="24.28515625" style="13" customWidth="1"/>
    <col min="9722" max="9722" width="16" style="13" customWidth="1"/>
    <col min="9723" max="9971" width="9.140625" style="13"/>
    <col min="9972" max="9972" width="6.85546875" style="13" customWidth="1"/>
    <col min="9973" max="9973" width="32.140625" style="13" customWidth="1"/>
    <col min="9974" max="9974" width="5.140625" style="13" customWidth="1"/>
    <col min="9975" max="9975" width="15.28515625" style="13" customWidth="1"/>
    <col min="9976" max="9976" width="6.7109375" style="13" customWidth="1"/>
    <col min="9977" max="9977" width="24.28515625" style="13" customWidth="1"/>
    <col min="9978" max="9978" width="16" style="13" customWidth="1"/>
    <col min="9979" max="10227" width="9.140625" style="13"/>
    <col min="10228" max="10228" width="6.85546875" style="13" customWidth="1"/>
    <col min="10229" max="10229" width="32.140625" style="13" customWidth="1"/>
    <col min="10230" max="10230" width="5.140625" style="13" customWidth="1"/>
    <col min="10231" max="10231" width="15.28515625" style="13" customWidth="1"/>
    <col min="10232" max="10232" width="6.7109375" style="13" customWidth="1"/>
    <col min="10233" max="10233" width="24.28515625" style="13" customWidth="1"/>
    <col min="10234" max="10234" width="16" style="13" customWidth="1"/>
    <col min="10235" max="10483" width="9.140625" style="13"/>
    <col min="10484" max="10484" width="6.85546875" style="13" customWidth="1"/>
    <col min="10485" max="10485" width="32.140625" style="13" customWidth="1"/>
    <col min="10486" max="10486" width="5.140625" style="13" customWidth="1"/>
    <col min="10487" max="10487" width="15.28515625" style="13" customWidth="1"/>
    <col min="10488" max="10488" width="6.7109375" style="13" customWidth="1"/>
    <col min="10489" max="10489" width="24.28515625" style="13" customWidth="1"/>
    <col min="10490" max="10490" width="16" style="13" customWidth="1"/>
    <col min="10491" max="10739" width="9.140625" style="13"/>
    <col min="10740" max="10740" width="6.85546875" style="13" customWidth="1"/>
    <col min="10741" max="10741" width="32.140625" style="13" customWidth="1"/>
    <col min="10742" max="10742" width="5.140625" style="13" customWidth="1"/>
    <col min="10743" max="10743" width="15.28515625" style="13" customWidth="1"/>
    <col min="10744" max="10744" width="6.7109375" style="13" customWidth="1"/>
    <col min="10745" max="10745" width="24.28515625" style="13" customWidth="1"/>
    <col min="10746" max="10746" width="16" style="13" customWidth="1"/>
    <col min="10747" max="10995" width="9.140625" style="13"/>
    <col min="10996" max="10996" width="6.85546875" style="13" customWidth="1"/>
    <col min="10997" max="10997" width="32.140625" style="13" customWidth="1"/>
    <col min="10998" max="10998" width="5.140625" style="13" customWidth="1"/>
    <col min="10999" max="10999" width="15.28515625" style="13" customWidth="1"/>
    <col min="11000" max="11000" width="6.7109375" style="13" customWidth="1"/>
    <col min="11001" max="11001" width="24.28515625" style="13" customWidth="1"/>
    <col min="11002" max="11002" width="16" style="13" customWidth="1"/>
    <col min="11003" max="11251" width="9.140625" style="13"/>
    <col min="11252" max="11252" width="6.85546875" style="13" customWidth="1"/>
    <col min="11253" max="11253" width="32.140625" style="13" customWidth="1"/>
    <col min="11254" max="11254" width="5.140625" style="13" customWidth="1"/>
    <col min="11255" max="11255" width="15.28515625" style="13" customWidth="1"/>
    <col min="11256" max="11256" width="6.7109375" style="13" customWidth="1"/>
    <col min="11257" max="11257" width="24.28515625" style="13" customWidth="1"/>
    <col min="11258" max="11258" width="16" style="13" customWidth="1"/>
    <col min="11259" max="11507" width="9.140625" style="13"/>
    <col min="11508" max="11508" width="6.85546875" style="13" customWidth="1"/>
    <col min="11509" max="11509" width="32.140625" style="13" customWidth="1"/>
    <col min="11510" max="11510" width="5.140625" style="13" customWidth="1"/>
    <col min="11511" max="11511" width="15.28515625" style="13" customWidth="1"/>
    <col min="11512" max="11512" width="6.7109375" style="13" customWidth="1"/>
    <col min="11513" max="11513" width="24.28515625" style="13" customWidth="1"/>
    <col min="11514" max="11514" width="16" style="13" customWidth="1"/>
    <col min="11515" max="11763" width="9.140625" style="13"/>
    <col min="11764" max="11764" width="6.85546875" style="13" customWidth="1"/>
    <col min="11765" max="11765" width="32.140625" style="13" customWidth="1"/>
    <col min="11766" max="11766" width="5.140625" style="13" customWidth="1"/>
    <col min="11767" max="11767" width="15.28515625" style="13" customWidth="1"/>
    <col min="11768" max="11768" width="6.7109375" style="13" customWidth="1"/>
    <col min="11769" max="11769" width="24.28515625" style="13" customWidth="1"/>
    <col min="11770" max="11770" width="16" style="13" customWidth="1"/>
    <col min="11771" max="12019" width="9.140625" style="13"/>
    <col min="12020" max="12020" width="6.85546875" style="13" customWidth="1"/>
    <col min="12021" max="12021" width="32.140625" style="13" customWidth="1"/>
    <col min="12022" max="12022" width="5.140625" style="13" customWidth="1"/>
    <col min="12023" max="12023" width="15.28515625" style="13" customWidth="1"/>
    <col min="12024" max="12024" width="6.7109375" style="13" customWidth="1"/>
    <col min="12025" max="12025" width="24.28515625" style="13" customWidth="1"/>
    <col min="12026" max="12026" width="16" style="13" customWidth="1"/>
    <col min="12027" max="12275" width="9.140625" style="13"/>
    <col min="12276" max="12276" width="6.85546875" style="13" customWidth="1"/>
    <col min="12277" max="12277" width="32.140625" style="13" customWidth="1"/>
    <col min="12278" max="12278" width="5.140625" style="13" customWidth="1"/>
    <col min="12279" max="12279" width="15.28515625" style="13" customWidth="1"/>
    <col min="12280" max="12280" width="6.7109375" style="13" customWidth="1"/>
    <col min="12281" max="12281" width="24.28515625" style="13" customWidth="1"/>
    <col min="12282" max="12282" width="16" style="13" customWidth="1"/>
    <col min="12283" max="12531" width="9.140625" style="13"/>
    <col min="12532" max="12532" width="6.85546875" style="13" customWidth="1"/>
    <col min="12533" max="12533" width="32.140625" style="13" customWidth="1"/>
    <col min="12534" max="12534" width="5.140625" style="13" customWidth="1"/>
    <col min="12535" max="12535" width="15.28515625" style="13" customWidth="1"/>
    <col min="12536" max="12536" width="6.7109375" style="13" customWidth="1"/>
    <col min="12537" max="12537" width="24.28515625" style="13" customWidth="1"/>
    <col min="12538" max="12538" width="16" style="13" customWidth="1"/>
    <col min="12539" max="12787" width="9.140625" style="13"/>
    <col min="12788" max="12788" width="6.85546875" style="13" customWidth="1"/>
    <col min="12789" max="12789" width="32.140625" style="13" customWidth="1"/>
    <col min="12790" max="12790" width="5.140625" style="13" customWidth="1"/>
    <col min="12791" max="12791" width="15.28515625" style="13" customWidth="1"/>
    <col min="12792" max="12792" width="6.7109375" style="13" customWidth="1"/>
    <col min="12793" max="12793" width="24.28515625" style="13" customWidth="1"/>
    <col min="12794" max="12794" width="16" style="13" customWidth="1"/>
    <col min="12795" max="13043" width="9.140625" style="13"/>
    <col min="13044" max="13044" width="6.85546875" style="13" customWidth="1"/>
    <col min="13045" max="13045" width="32.140625" style="13" customWidth="1"/>
    <col min="13046" max="13046" width="5.140625" style="13" customWidth="1"/>
    <col min="13047" max="13047" width="15.28515625" style="13" customWidth="1"/>
    <col min="13048" max="13048" width="6.7109375" style="13" customWidth="1"/>
    <col min="13049" max="13049" width="24.28515625" style="13" customWidth="1"/>
    <col min="13050" max="13050" width="16" style="13" customWidth="1"/>
    <col min="13051" max="13299" width="9.140625" style="13"/>
    <col min="13300" max="13300" width="6.85546875" style="13" customWidth="1"/>
    <col min="13301" max="13301" width="32.140625" style="13" customWidth="1"/>
    <col min="13302" max="13302" width="5.140625" style="13" customWidth="1"/>
    <col min="13303" max="13303" width="15.28515625" style="13" customWidth="1"/>
    <col min="13304" max="13304" width="6.7109375" style="13" customWidth="1"/>
    <col min="13305" max="13305" width="24.28515625" style="13" customWidth="1"/>
    <col min="13306" max="13306" width="16" style="13" customWidth="1"/>
    <col min="13307" max="13555" width="9.140625" style="13"/>
    <col min="13556" max="13556" width="6.85546875" style="13" customWidth="1"/>
    <col min="13557" max="13557" width="32.140625" style="13" customWidth="1"/>
    <col min="13558" max="13558" width="5.140625" style="13" customWidth="1"/>
    <col min="13559" max="13559" width="15.28515625" style="13" customWidth="1"/>
    <col min="13560" max="13560" width="6.7109375" style="13" customWidth="1"/>
    <col min="13561" max="13561" width="24.28515625" style="13" customWidth="1"/>
    <col min="13562" max="13562" width="16" style="13" customWidth="1"/>
    <col min="13563" max="13811" width="9.140625" style="13"/>
    <col min="13812" max="13812" width="6.85546875" style="13" customWidth="1"/>
    <col min="13813" max="13813" width="32.140625" style="13" customWidth="1"/>
    <col min="13814" max="13814" width="5.140625" style="13" customWidth="1"/>
    <col min="13815" max="13815" width="15.28515625" style="13" customWidth="1"/>
    <col min="13816" max="13816" width="6.7109375" style="13" customWidth="1"/>
    <col min="13817" max="13817" width="24.28515625" style="13" customWidth="1"/>
    <col min="13818" max="13818" width="16" style="13" customWidth="1"/>
    <col min="13819" max="14067" width="9.140625" style="13"/>
    <col min="14068" max="14068" width="6.85546875" style="13" customWidth="1"/>
    <col min="14069" max="14069" width="32.140625" style="13" customWidth="1"/>
    <col min="14070" max="14070" width="5.140625" style="13" customWidth="1"/>
    <col min="14071" max="14071" width="15.28515625" style="13" customWidth="1"/>
    <col min="14072" max="14072" width="6.7109375" style="13" customWidth="1"/>
    <col min="14073" max="14073" width="24.28515625" style="13" customWidth="1"/>
    <col min="14074" max="14074" width="16" style="13" customWidth="1"/>
    <col min="14075" max="14323" width="9.140625" style="13"/>
    <col min="14324" max="14324" width="6.85546875" style="13" customWidth="1"/>
    <col min="14325" max="14325" width="32.140625" style="13" customWidth="1"/>
    <col min="14326" max="14326" width="5.140625" style="13" customWidth="1"/>
    <col min="14327" max="14327" width="15.28515625" style="13" customWidth="1"/>
    <col min="14328" max="14328" width="6.7109375" style="13" customWidth="1"/>
    <col min="14329" max="14329" width="24.28515625" style="13" customWidth="1"/>
    <col min="14330" max="14330" width="16" style="13" customWidth="1"/>
    <col min="14331" max="14579" width="9.140625" style="13"/>
    <col min="14580" max="14580" width="6.85546875" style="13" customWidth="1"/>
    <col min="14581" max="14581" width="32.140625" style="13" customWidth="1"/>
    <col min="14582" max="14582" width="5.140625" style="13" customWidth="1"/>
    <col min="14583" max="14583" width="15.28515625" style="13" customWidth="1"/>
    <col min="14584" max="14584" width="6.7109375" style="13" customWidth="1"/>
    <col min="14585" max="14585" width="24.28515625" style="13" customWidth="1"/>
    <col min="14586" max="14586" width="16" style="13" customWidth="1"/>
    <col min="14587" max="14835" width="9.140625" style="13"/>
    <col min="14836" max="14836" width="6.85546875" style="13" customWidth="1"/>
    <col min="14837" max="14837" width="32.140625" style="13" customWidth="1"/>
    <col min="14838" max="14838" width="5.140625" style="13" customWidth="1"/>
    <col min="14839" max="14839" width="15.28515625" style="13" customWidth="1"/>
    <col min="14840" max="14840" width="6.7109375" style="13" customWidth="1"/>
    <col min="14841" max="14841" width="24.28515625" style="13" customWidth="1"/>
    <col min="14842" max="14842" width="16" style="13" customWidth="1"/>
    <col min="14843" max="15091" width="9.140625" style="13"/>
    <col min="15092" max="15092" width="6.85546875" style="13" customWidth="1"/>
    <col min="15093" max="15093" width="32.140625" style="13" customWidth="1"/>
    <col min="15094" max="15094" width="5.140625" style="13" customWidth="1"/>
    <col min="15095" max="15095" width="15.28515625" style="13" customWidth="1"/>
    <col min="15096" max="15096" width="6.7109375" style="13" customWidth="1"/>
    <col min="15097" max="15097" width="24.28515625" style="13" customWidth="1"/>
    <col min="15098" max="15098" width="16" style="13" customWidth="1"/>
    <col min="15099" max="15347" width="9.140625" style="13"/>
    <col min="15348" max="15348" width="6.85546875" style="13" customWidth="1"/>
    <col min="15349" max="15349" width="32.140625" style="13" customWidth="1"/>
    <col min="15350" max="15350" width="5.140625" style="13" customWidth="1"/>
    <col min="15351" max="15351" width="15.28515625" style="13" customWidth="1"/>
    <col min="15352" max="15352" width="6.7109375" style="13" customWidth="1"/>
    <col min="15353" max="15353" width="24.28515625" style="13" customWidth="1"/>
    <col min="15354" max="15354" width="16" style="13" customWidth="1"/>
    <col min="15355" max="15603" width="9.140625" style="13"/>
    <col min="15604" max="15604" width="6.85546875" style="13" customWidth="1"/>
    <col min="15605" max="15605" width="32.140625" style="13" customWidth="1"/>
    <col min="15606" max="15606" width="5.140625" style="13" customWidth="1"/>
    <col min="15607" max="15607" width="15.28515625" style="13" customWidth="1"/>
    <col min="15608" max="15608" width="6.7109375" style="13" customWidth="1"/>
    <col min="15609" max="15609" width="24.28515625" style="13" customWidth="1"/>
    <col min="15610" max="15610" width="16" style="13" customWidth="1"/>
    <col min="15611" max="15859" width="9.140625" style="13"/>
    <col min="15860" max="15860" width="6.85546875" style="13" customWidth="1"/>
    <col min="15861" max="15861" width="32.140625" style="13" customWidth="1"/>
    <col min="15862" max="15862" width="5.140625" style="13" customWidth="1"/>
    <col min="15863" max="15863" width="15.28515625" style="13" customWidth="1"/>
    <col min="15864" max="15864" width="6.7109375" style="13" customWidth="1"/>
    <col min="15865" max="15865" width="24.28515625" style="13" customWidth="1"/>
    <col min="15866" max="15866" width="16" style="13" customWidth="1"/>
    <col min="15867" max="16115" width="9.140625" style="13"/>
    <col min="16116" max="16116" width="6.85546875" style="13" customWidth="1"/>
    <col min="16117" max="16117" width="32.140625" style="13" customWidth="1"/>
    <col min="16118" max="16118" width="5.140625" style="13" customWidth="1"/>
    <col min="16119" max="16119" width="15.28515625" style="13" customWidth="1"/>
    <col min="16120" max="16120" width="6.7109375" style="13" customWidth="1"/>
    <col min="16121" max="16121" width="24.28515625" style="13" customWidth="1"/>
    <col min="16122" max="16122" width="16" style="13" customWidth="1"/>
    <col min="16123" max="16371" width="9.140625" style="13"/>
    <col min="16372" max="16381" width="9.140625" style="13" customWidth="1"/>
    <col min="16382" max="16384" width="9.140625" style="13"/>
  </cols>
  <sheetData>
    <row r="1" spans="1:10" ht="18" x14ac:dyDescent="0.2">
      <c r="A1" s="302" t="str">
        <f>Cover!B12</f>
        <v>BILL OF QUANTITIES-CENTRE FOR HOLY QURAN BUILDING-(GN.FUVAHMULAH)</v>
      </c>
      <c r="B1" s="302"/>
      <c r="C1" s="302"/>
      <c r="D1" s="302"/>
      <c r="E1" s="25"/>
      <c r="F1" s="26"/>
      <c r="G1" s="26"/>
      <c r="H1" s="27"/>
      <c r="I1" s="27"/>
      <c r="J1" s="27"/>
    </row>
    <row r="2" spans="1:10" ht="12.75" customHeight="1" x14ac:dyDescent="0.2">
      <c r="A2" s="303"/>
      <c r="B2" s="303"/>
      <c r="C2" s="303"/>
      <c r="D2" s="303"/>
      <c r="E2" s="28"/>
      <c r="F2" s="28"/>
      <c r="G2" s="28"/>
      <c r="H2" s="27"/>
      <c r="I2" s="27"/>
      <c r="J2" s="27"/>
    </row>
    <row r="3" spans="1:10" x14ac:dyDescent="0.2">
      <c r="A3" s="304" t="s">
        <v>0</v>
      </c>
      <c r="B3" s="304"/>
      <c r="C3" s="304"/>
      <c r="D3" s="304"/>
      <c r="E3" s="29"/>
      <c r="F3" s="28"/>
      <c r="G3" s="28"/>
      <c r="H3" s="27"/>
      <c r="I3" s="27"/>
      <c r="J3" s="27"/>
    </row>
    <row r="4" spans="1:10" x14ac:dyDescent="0.2">
      <c r="A4" s="304" t="s">
        <v>1</v>
      </c>
      <c r="B4" s="304"/>
      <c r="C4" s="304"/>
      <c r="D4" s="304"/>
      <c r="E4" s="28"/>
      <c r="F4" s="28"/>
      <c r="G4" s="28"/>
      <c r="H4" s="27"/>
      <c r="I4" s="27"/>
      <c r="J4" s="27"/>
    </row>
    <row r="5" spans="1:10" ht="7.5" customHeight="1" x14ac:dyDescent="0.2">
      <c r="A5" s="30"/>
      <c r="B5" s="30"/>
      <c r="C5" s="30"/>
      <c r="D5" s="30"/>
      <c r="E5" s="28"/>
      <c r="F5" s="28"/>
      <c r="G5" s="28"/>
      <c r="H5" s="27"/>
      <c r="I5" s="27"/>
      <c r="J5" s="27"/>
    </row>
    <row r="6" spans="1:10" s="33" customFormat="1" ht="37.5" customHeight="1" x14ac:dyDescent="0.25">
      <c r="A6" s="31" t="s">
        <v>2</v>
      </c>
      <c r="B6" s="32" t="s">
        <v>3</v>
      </c>
      <c r="C6" s="297" t="s">
        <v>4</v>
      </c>
      <c r="D6" s="298"/>
    </row>
    <row r="7" spans="1:10" s="38" customFormat="1" ht="20.100000000000001" customHeight="1" x14ac:dyDescent="0.25">
      <c r="A7" s="34">
        <v>1</v>
      </c>
      <c r="B7" s="35" t="str">
        <f>[1]PRELIMINARIES!C84</f>
        <v>PRELIMINARIES &amp; GENERAL ITEMS</v>
      </c>
      <c r="C7" s="36" t="s">
        <v>5</v>
      </c>
      <c r="D7" s="37">
        <f>Preliminaries!F24</f>
        <v>0</v>
      </c>
      <c r="F7" s="39"/>
    </row>
    <row r="8" spans="1:10" s="38" customFormat="1" x14ac:dyDescent="0.25">
      <c r="A8" s="40"/>
      <c r="B8" s="41"/>
      <c r="C8" s="42"/>
      <c r="D8" s="43"/>
    </row>
    <row r="9" spans="1:10" s="38" customFormat="1" x14ac:dyDescent="0.25">
      <c r="A9" s="34">
        <v>2</v>
      </c>
      <c r="B9" s="35" t="s">
        <v>400</v>
      </c>
      <c r="C9" s="36" t="s">
        <v>5</v>
      </c>
      <c r="D9" s="37">
        <f>'Earth works'!F34</f>
        <v>0</v>
      </c>
    </row>
    <row r="10" spans="1:10" s="38" customFormat="1" x14ac:dyDescent="0.25">
      <c r="A10" s="34"/>
      <c r="B10" s="35"/>
      <c r="C10" s="36"/>
      <c r="D10" s="37"/>
    </row>
    <row r="11" spans="1:10" s="38" customFormat="1" ht="16.5" customHeight="1" x14ac:dyDescent="0.25">
      <c r="A11" s="34">
        <v>3</v>
      </c>
      <c r="B11" s="44" t="s">
        <v>6</v>
      </c>
      <c r="C11" s="36" t="s">
        <v>5</v>
      </c>
      <c r="D11" s="37">
        <f>Concrete!F127</f>
        <v>0</v>
      </c>
    </row>
    <row r="12" spans="1:10" s="38" customFormat="1" x14ac:dyDescent="0.25">
      <c r="A12" s="34"/>
      <c r="B12" s="35"/>
      <c r="C12" s="36"/>
      <c r="D12" s="37"/>
    </row>
    <row r="13" spans="1:10" s="38" customFormat="1" ht="16.5" customHeight="1" x14ac:dyDescent="0.25">
      <c r="A13" s="34">
        <v>4</v>
      </c>
      <c r="B13" s="44" t="str">
        <f>+'[1]CIVIL WORK'!B37</f>
        <v>MASONRY AND PLASTERING</v>
      </c>
      <c r="C13" s="36" t="s">
        <v>5</v>
      </c>
      <c r="D13" s="37">
        <f>'Masonry works'!F65</f>
        <v>0</v>
      </c>
    </row>
    <row r="14" spans="1:10" s="38" customFormat="1" x14ac:dyDescent="0.25">
      <c r="A14" s="34"/>
      <c r="B14" s="35"/>
      <c r="C14" s="36"/>
      <c r="D14" s="37"/>
    </row>
    <row r="15" spans="1:10" s="38" customFormat="1" ht="16.5" customHeight="1" x14ac:dyDescent="0.25">
      <c r="A15" s="34">
        <v>5</v>
      </c>
      <c r="B15" s="35" t="s">
        <v>7</v>
      </c>
      <c r="C15" s="36" t="s">
        <v>5</v>
      </c>
      <c r="D15" s="37">
        <f>'Door &amp; window'!F51</f>
        <v>0</v>
      </c>
    </row>
    <row r="16" spans="1:10" s="38" customFormat="1" x14ac:dyDescent="0.25">
      <c r="A16" s="34"/>
      <c r="B16" s="35"/>
      <c r="C16" s="36"/>
      <c r="D16" s="37"/>
    </row>
    <row r="17" spans="1:5" s="38" customFormat="1" ht="16.5" customHeight="1" x14ac:dyDescent="0.25">
      <c r="A17" s="34">
        <v>6</v>
      </c>
      <c r="B17" s="35" t="s">
        <v>8</v>
      </c>
      <c r="C17" s="36" t="s">
        <v>5</v>
      </c>
      <c r="D17" s="37">
        <f>Finishes!F78</f>
        <v>0</v>
      </c>
    </row>
    <row r="18" spans="1:5" s="38" customFormat="1" x14ac:dyDescent="0.25">
      <c r="A18" s="34"/>
      <c r="B18" s="35"/>
      <c r="C18" s="36"/>
      <c r="D18" s="37"/>
    </row>
    <row r="19" spans="1:5" s="38" customFormat="1" ht="16.5" customHeight="1" x14ac:dyDescent="0.25">
      <c r="A19" s="34">
        <v>7</v>
      </c>
      <c r="B19" s="35" t="str">
        <f>'Metal &amp; Building Facade works'!B8</f>
        <v>METAL &amp; BUILDING FACADE WORKS</v>
      </c>
      <c r="C19" s="36" t="s">
        <v>5</v>
      </c>
      <c r="D19" s="37">
        <f>'Metal &amp; Building Facade works'!F24</f>
        <v>0</v>
      </c>
    </row>
    <row r="20" spans="1:5" s="38" customFormat="1" ht="14.25" customHeight="1" x14ac:dyDescent="0.25">
      <c r="A20" s="40"/>
      <c r="B20" s="41"/>
      <c r="C20" s="42"/>
      <c r="D20" s="43"/>
    </row>
    <row r="21" spans="1:5" s="38" customFormat="1" ht="16.5" customHeight="1" x14ac:dyDescent="0.25">
      <c r="A21" s="34">
        <v>8</v>
      </c>
      <c r="B21" s="35" t="str">
        <f>+'[1]Electrical '!B10</f>
        <v>ELECTRICAL INSTALLATION</v>
      </c>
      <c r="C21" s="36" t="s">
        <v>5</v>
      </c>
      <c r="D21" s="37">
        <f>Electrical!F116</f>
        <v>0</v>
      </c>
    </row>
    <row r="22" spans="1:5" s="38" customFormat="1" x14ac:dyDescent="0.25">
      <c r="A22" s="34"/>
      <c r="B22" s="35"/>
      <c r="C22" s="36"/>
      <c r="D22" s="37"/>
    </row>
    <row r="23" spans="1:5" s="38" customFormat="1" ht="16.5" customHeight="1" x14ac:dyDescent="0.25">
      <c r="A23" s="34">
        <v>9</v>
      </c>
      <c r="B23" s="35" t="str">
        <f>[1]Plumbing!B10</f>
        <v>HYDRAULIC &amp; DRAINAGE</v>
      </c>
      <c r="C23" s="36" t="s">
        <v>5</v>
      </c>
      <c r="D23" s="37">
        <f>'Hydraulic &amp; Drainage'!F54</f>
        <v>0</v>
      </c>
    </row>
    <row r="24" spans="1:5" s="38" customFormat="1" ht="14.25" customHeight="1" x14ac:dyDescent="0.25">
      <c r="A24" s="34"/>
      <c r="B24" s="35"/>
      <c r="C24" s="36"/>
      <c r="D24" s="37"/>
    </row>
    <row r="25" spans="1:5" s="38" customFormat="1" ht="16.5" customHeight="1" x14ac:dyDescent="0.25">
      <c r="A25" s="34">
        <v>10</v>
      </c>
      <c r="B25" s="35" t="str">
        <f>'Roofing works'!B7</f>
        <v>ROOFING &amp; CEILING WORKS</v>
      </c>
      <c r="C25" s="36" t="s">
        <v>5</v>
      </c>
      <c r="D25" s="37">
        <f>'Roofing works'!F34</f>
        <v>0</v>
      </c>
    </row>
    <row r="26" spans="1:5" s="38" customFormat="1" ht="14.25" customHeight="1" x14ac:dyDescent="0.25">
      <c r="A26" s="34"/>
      <c r="B26" s="35"/>
      <c r="C26" s="36"/>
      <c r="D26" s="37"/>
    </row>
    <row r="27" spans="1:5" s="38" customFormat="1" ht="14.25" customHeight="1" x14ac:dyDescent="0.25">
      <c r="A27" s="34">
        <v>11</v>
      </c>
      <c r="B27" s="35" t="str">
        <f>'Boundary wall '!B7</f>
        <v xml:space="preserve">BOUNDARY WALL </v>
      </c>
      <c r="C27" s="36" t="s">
        <v>5</v>
      </c>
      <c r="D27" s="37">
        <f>'Roofing works'!F36</f>
        <v>0</v>
      </c>
    </row>
    <row r="28" spans="1:5" s="38" customFormat="1" ht="14.25" customHeight="1" x14ac:dyDescent="0.25">
      <c r="A28" s="34"/>
      <c r="B28" s="35"/>
      <c r="C28" s="36"/>
      <c r="D28" s="37"/>
    </row>
    <row r="29" spans="1:5" s="38" customFormat="1" ht="16.5" customHeight="1" x14ac:dyDescent="0.25">
      <c r="A29" s="34">
        <v>12</v>
      </c>
      <c r="B29" s="35" t="str">
        <f>'Addition &amp; Omission'!B7</f>
        <v>ADDITION &amp; OMISSION</v>
      </c>
      <c r="C29" s="36" t="s">
        <v>5</v>
      </c>
      <c r="D29" s="37"/>
    </row>
    <row r="30" spans="1:5" ht="14.25" customHeight="1" x14ac:dyDescent="0.2">
      <c r="A30" s="45"/>
      <c r="B30" s="46"/>
      <c r="C30" s="47"/>
      <c r="D30" s="37"/>
      <c r="E30" s="13"/>
    </row>
    <row r="31" spans="1:5" ht="22.5" customHeight="1" x14ac:dyDescent="0.2">
      <c r="A31" s="299" t="s">
        <v>9</v>
      </c>
      <c r="B31" s="300"/>
      <c r="C31" s="48" t="s">
        <v>5</v>
      </c>
      <c r="D31" s="49">
        <f>SUM(D7:D30)</f>
        <v>0</v>
      </c>
      <c r="E31" s="13"/>
    </row>
    <row r="32" spans="1:5" ht="22.5" customHeight="1" x14ac:dyDescent="0.2">
      <c r="A32" s="50"/>
      <c r="B32" s="51" t="s">
        <v>10</v>
      </c>
      <c r="C32" s="48" t="s">
        <v>5</v>
      </c>
      <c r="D32" s="52">
        <f>D31*0.06</f>
        <v>0</v>
      </c>
      <c r="E32" s="13"/>
    </row>
    <row r="33" spans="1:5" ht="23.25" customHeight="1" thickBot="1" x14ac:dyDescent="0.25">
      <c r="A33" s="299" t="s">
        <v>11</v>
      </c>
      <c r="B33" s="300"/>
      <c r="C33" s="48" t="s">
        <v>5</v>
      </c>
      <c r="D33" s="53">
        <f>D31+D32</f>
        <v>0</v>
      </c>
      <c r="E33" s="13"/>
    </row>
    <row r="34" spans="1:5" ht="13.5" thickTop="1" x14ac:dyDescent="0.2">
      <c r="A34" s="54"/>
      <c r="B34" s="54"/>
      <c r="C34" s="55"/>
      <c r="D34" s="56"/>
      <c r="E34" s="55"/>
    </row>
    <row r="35" spans="1:5" x14ac:dyDescent="0.2">
      <c r="A35" s="57"/>
      <c r="B35" s="301"/>
      <c r="C35" s="301"/>
      <c r="D35" s="301"/>
      <c r="E35" s="13"/>
    </row>
    <row r="36" spans="1:5" x14ac:dyDescent="0.2">
      <c r="A36" s="54"/>
      <c r="B36" s="54"/>
      <c r="C36" s="55"/>
      <c r="D36" s="56"/>
      <c r="E36" s="55"/>
    </row>
    <row r="37" spans="1:5" x14ac:dyDescent="0.2">
      <c r="A37" s="54"/>
      <c r="B37" s="54"/>
      <c r="C37" s="55"/>
      <c r="D37" s="58"/>
      <c r="E37" s="55"/>
    </row>
    <row r="38" spans="1:5" x14ac:dyDescent="0.2">
      <c r="A38" s="54"/>
      <c r="B38" s="59"/>
      <c r="C38" s="55"/>
      <c r="E38" s="55"/>
    </row>
    <row r="39" spans="1:5" x14ac:dyDescent="0.2">
      <c r="A39" s="54"/>
      <c r="B39" s="59"/>
      <c r="C39" s="55"/>
      <c r="E39" s="55"/>
    </row>
    <row r="40" spans="1:5" x14ac:dyDescent="0.2">
      <c r="A40" s="54"/>
      <c r="B40" s="54"/>
      <c r="C40" s="55"/>
      <c r="D40" s="58"/>
      <c r="E40" s="55"/>
    </row>
    <row r="41" spans="1:5" ht="4.5" customHeight="1" x14ac:dyDescent="0.2">
      <c r="A41" s="54"/>
      <c r="B41" s="54"/>
      <c r="C41" s="55"/>
      <c r="D41" s="58"/>
      <c r="E41" s="55"/>
    </row>
    <row r="42" spans="1:5" ht="16.5" customHeight="1" x14ac:dyDescent="0.2">
      <c r="A42" s="54"/>
      <c r="B42" s="54"/>
      <c r="C42" s="55"/>
      <c r="D42" s="58"/>
      <c r="E42" s="55"/>
    </row>
    <row r="43" spans="1:5" x14ac:dyDescent="0.2">
      <c r="A43" s="61"/>
      <c r="B43" s="61"/>
      <c r="C43" s="62"/>
      <c r="D43" s="63"/>
      <c r="E43" s="62"/>
    </row>
    <row r="44" spans="1:5" x14ac:dyDescent="0.2">
      <c r="A44" s="61" t="s">
        <v>12</v>
      </c>
      <c r="B44" s="61"/>
      <c r="C44" s="62"/>
      <c r="D44" s="63"/>
      <c r="E44" s="62"/>
    </row>
    <row r="45" spans="1:5" x14ac:dyDescent="0.2">
      <c r="A45" s="54"/>
      <c r="B45" s="61"/>
      <c r="C45" s="62"/>
      <c r="D45" s="63"/>
      <c r="E45" s="62"/>
    </row>
    <row r="46" spans="1:5" x14ac:dyDescent="0.2">
      <c r="B46" s="65"/>
    </row>
    <row r="48" spans="1:5" ht="25.5" customHeight="1" x14ac:dyDescent="0.2">
      <c r="A48" s="66"/>
      <c r="C48" s="68"/>
      <c r="E48" s="68"/>
    </row>
    <row r="49" spans="1:5" x14ac:dyDescent="0.2">
      <c r="C49" s="68"/>
      <c r="E49" s="68"/>
    </row>
    <row r="50" spans="1:5" x14ac:dyDescent="0.2">
      <c r="C50" s="68"/>
      <c r="E50" s="68"/>
    </row>
    <row r="51" spans="1:5" x14ac:dyDescent="0.2">
      <c r="C51" s="68"/>
      <c r="E51" s="68"/>
    </row>
    <row r="52" spans="1:5" s="69" customFormat="1" x14ac:dyDescent="0.2">
      <c r="A52" s="64"/>
      <c r="B52" s="67"/>
      <c r="C52" s="68"/>
      <c r="D52" s="60"/>
      <c r="E52" s="68"/>
    </row>
    <row r="53" spans="1:5" s="69" customFormat="1" x14ac:dyDescent="0.2">
      <c r="A53" s="64"/>
      <c r="B53" s="67"/>
      <c r="C53" s="68"/>
      <c r="D53" s="60"/>
      <c r="E53" s="68"/>
    </row>
    <row r="54" spans="1:5" s="69" customFormat="1" x14ac:dyDescent="0.2">
      <c r="A54" s="64"/>
      <c r="B54" s="67"/>
      <c r="C54" s="68"/>
      <c r="D54" s="60"/>
      <c r="E54" s="68"/>
    </row>
    <row r="55" spans="1:5" s="69" customFormat="1" x14ac:dyDescent="0.2">
      <c r="A55" s="64"/>
      <c r="B55" s="67"/>
      <c r="C55" s="68"/>
      <c r="D55" s="60"/>
      <c r="E55" s="68"/>
    </row>
    <row r="56" spans="1:5" s="69" customFormat="1" x14ac:dyDescent="0.2">
      <c r="A56" s="64"/>
      <c r="B56" s="67"/>
      <c r="C56" s="68"/>
      <c r="D56" s="60"/>
      <c r="E56" s="68"/>
    </row>
    <row r="57" spans="1:5" s="69" customFormat="1" ht="20.25" customHeight="1" x14ac:dyDescent="0.2">
      <c r="A57" s="64"/>
      <c r="B57" s="70"/>
      <c r="C57" s="68"/>
      <c r="D57" s="60"/>
      <c r="E57" s="68"/>
    </row>
    <row r="58" spans="1:5" s="69" customFormat="1" x14ac:dyDescent="0.2">
      <c r="A58" s="64"/>
      <c r="B58" s="70"/>
      <c r="C58" s="68"/>
      <c r="D58" s="60"/>
      <c r="E58" s="68"/>
    </row>
    <row r="59" spans="1:5" s="69" customFormat="1" x14ac:dyDescent="0.2">
      <c r="A59" s="64"/>
      <c r="B59" s="70"/>
      <c r="C59" s="68"/>
      <c r="D59" s="60"/>
      <c r="E59" s="68"/>
    </row>
    <row r="60" spans="1:5" s="69" customFormat="1" x14ac:dyDescent="0.2">
      <c r="A60" s="64"/>
      <c r="B60" s="67"/>
      <c r="C60" s="68"/>
      <c r="D60" s="60"/>
      <c r="E60" s="68"/>
    </row>
    <row r="61" spans="1:5" s="69" customFormat="1" x14ac:dyDescent="0.2">
      <c r="A61" s="67"/>
      <c r="B61" s="71"/>
      <c r="C61" s="64"/>
      <c r="D61" s="60"/>
      <c r="E61" s="64"/>
    </row>
    <row r="62" spans="1:5" s="69" customFormat="1" x14ac:dyDescent="0.2">
      <c r="A62" s="67"/>
      <c r="B62" s="71"/>
      <c r="C62" s="64"/>
      <c r="D62" s="60"/>
      <c r="E62" s="64"/>
    </row>
    <row r="63" spans="1:5" s="69" customFormat="1" x14ac:dyDescent="0.2">
      <c r="A63" s="67"/>
      <c r="B63" s="71"/>
      <c r="C63" s="64"/>
      <c r="D63" s="60"/>
      <c r="E63" s="64"/>
    </row>
    <row r="64" spans="1:5" s="69" customFormat="1" x14ac:dyDescent="0.2">
      <c r="A64" s="67"/>
      <c r="B64" s="71"/>
      <c r="C64" s="64"/>
      <c r="D64" s="60"/>
      <c r="E64" s="64"/>
    </row>
    <row r="65" spans="1:5" s="69" customFormat="1" x14ac:dyDescent="0.2">
      <c r="A65" s="67"/>
      <c r="B65" s="71"/>
      <c r="C65" s="64"/>
      <c r="D65" s="60"/>
      <c r="E65" s="64"/>
    </row>
    <row r="66" spans="1:5" s="69" customFormat="1" x14ac:dyDescent="0.2">
      <c r="A66" s="67"/>
      <c r="B66" s="71"/>
      <c r="C66" s="64"/>
      <c r="D66" s="60"/>
      <c r="E66" s="64"/>
    </row>
    <row r="67" spans="1:5" s="69" customFormat="1" x14ac:dyDescent="0.2">
      <c r="A67" s="71"/>
      <c r="B67" s="67"/>
      <c r="C67" s="64"/>
      <c r="D67" s="60"/>
      <c r="E67" s="64"/>
    </row>
    <row r="68" spans="1:5" x14ac:dyDescent="0.2">
      <c r="A68" s="71"/>
    </row>
    <row r="71" spans="1:5" x14ac:dyDescent="0.2">
      <c r="B71" s="70"/>
    </row>
    <row r="80" spans="1:5" x14ac:dyDescent="0.2">
      <c r="A80" s="72"/>
      <c r="B80" s="72"/>
      <c r="C80" s="73"/>
      <c r="D80" s="74"/>
      <c r="E80" s="73"/>
    </row>
    <row r="81" spans="1:5" x14ac:dyDescent="0.2">
      <c r="A81" s="72"/>
      <c r="B81" s="72"/>
      <c r="C81" s="73"/>
      <c r="D81" s="74"/>
      <c r="E81" s="73"/>
    </row>
    <row r="82" spans="1:5" x14ac:dyDescent="0.2">
      <c r="A82" s="72"/>
      <c r="B82" s="72"/>
      <c r="C82" s="73"/>
      <c r="D82" s="74"/>
      <c r="E82" s="73"/>
    </row>
    <row r="83" spans="1:5" x14ac:dyDescent="0.2">
      <c r="A83" s="72"/>
      <c r="B83" s="72"/>
      <c r="C83" s="73"/>
      <c r="D83" s="74"/>
      <c r="E83" s="73"/>
    </row>
    <row r="84" spans="1:5" x14ac:dyDescent="0.2">
      <c r="A84" s="72"/>
      <c r="B84" s="72"/>
      <c r="C84" s="73"/>
      <c r="D84" s="74"/>
      <c r="E84" s="73"/>
    </row>
    <row r="85" spans="1:5" x14ac:dyDescent="0.2">
      <c r="A85" s="72"/>
      <c r="B85" s="72"/>
      <c r="C85" s="73"/>
      <c r="D85" s="74"/>
      <c r="E85" s="73"/>
    </row>
    <row r="86" spans="1:5" x14ac:dyDescent="0.2">
      <c r="A86" s="72"/>
      <c r="B86" s="72"/>
      <c r="C86" s="73"/>
      <c r="D86" s="74"/>
      <c r="E86" s="73"/>
    </row>
    <row r="87" spans="1:5" x14ac:dyDescent="0.2">
      <c r="A87" s="72"/>
      <c r="B87" s="72"/>
      <c r="C87" s="73"/>
      <c r="D87" s="74"/>
      <c r="E87" s="73"/>
    </row>
    <row r="88" spans="1:5" x14ac:dyDescent="0.2">
      <c r="A88" s="72"/>
      <c r="B88" s="72"/>
      <c r="C88" s="73"/>
      <c r="D88" s="74"/>
      <c r="E88" s="73"/>
    </row>
    <row r="89" spans="1:5" x14ac:dyDescent="0.2">
      <c r="A89" s="72"/>
      <c r="B89" s="72"/>
      <c r="C89" s="73"/>
      <c r="D89" s="74"/>
      <c r="E89" s="73"/>
    </row>
    <row r="90" spans="1:5" x14ac:dyDescent="0.2">
      <c r="A90" s="72"/>
      <c r="B90" s="72"/>
      <c r="C90" s="73"/>
      <c r="D90" s="74"/>
      <c r="E90" s="73"/>
    </row>
    <row r="91" spans="1:5" x14ac:dyDescent="0.2">
      <c r="A91" s="72"/>
      <c r="B91" s="72"/>
      <c r="C91" s="73"/>
      <c r="D91" s="74"/>
      <c r="E91" s="73"/>
    </row>
    <row r="92" spans="1:5" x14ac:dyDescent="0.2">
      <c r="A92" s="72"/>
      <c r="B92" s="72"/>
      <c r="C92" s="73"/>
      <c r="D92" s="74"/>
      <c r="E92" s="73"/>
    </row>
    <row r="93" spans="1:5" x14ac:dyDescent="0.2">
      <c r="A93" s="72"/>
      <c r="B93" s="72"/>
      <c r="C93" s="73"/>
      <c r="D93" s="74"/>
      <c r="E93" s="73"/>
    </row>
    <row r="94" spans="1:5" x14ac:dyDescent="0.2">
      <c r="A94" s="72"/>
      <c r="B94" s="72"/>
      <c r="C94" s="73"/>
      <c r="D94" s="74"/>
      <c r="E94" s="73"/>
    </row>
    <row r="95" spans="1:5" x14ac:dyDescent="0.2">
      <c r="A95" s="72"/>
      <c r="B95" s="72"/>
      <c r="C95" s="73"/>
      <c r="D95" s="74"/>
      <c r="E95" s="73"/>
    </row>
    <row r="96" spans="1:5" x14ac:dyDescent="0.2">
      <c r="A96" s="72"/>
      <c r="B96" s="72"/>
      <c r="C96" s="73"/>
      <c r="D96" s="74"/>
      <c r="E96" s="73"/>
    </row>
    <row r="97" spans="1:5" x14ac:dyDescent="0.2">
      <c r="A97" s="72"/>
      <c r="B97" s="72"/>
      <c r="C97" s="73"/>
      <c r="D97" s="74"/>
      <c r="E97" s="73"/>
    </row>
    <row r="98" spans="1:5" x14ac:dyDescent="0.2">
      <c r="A98" s="72"/>
      <c r="B98" s="72"/>
      <c r="C98" s="73"/>
      <c r="D98" s="74"/>
      <c r="E98" s="73"/>
    </row>
    <row r="99" spans="1:5" x14ac:dyDescent="0.2">
      <c r="A99" s="72"/>
      <c r="B99" s="72"/>
      <c r="C99" s="73"/>
      <c r="D99" s="74"/>
      <c r="E99" s="73"/>
    </row>
    <row r="100" spans="1:5" x14ac:dyDescent="0.2">
      <c r="A100" s="72"/>
      <c r="B100" s="72"/>
      <c r="C100" s="73"/>
      <c r="D100" s="74"/>
      <c r="E100" s="73"/>
    </row>
    <row r="101" spans="1:5" x14ac:dyDescent="0.2">
      <c r="A101" s="72"/>
      <c r="B101" s="72"/>
      <c r="C101" s="73"/>
      <c r="D101" s="74"/>
      <c r="E101" s="73"/>
    </row>
    <row r="102" spans="1:5" x14ac:dyDescent="0.2">
      <c r="A102" s="72"/>
      <c r="B102" s="72"/>
      <c r="C102" s="73"/>
      <c r="D102" s="74"/>
      <c r="E102" s="73"/>
    </row>
    <row r="103" spans="1:5" x14ac:dyDescent="0.2">
      <c r="A103" s="72"/>
      <c r="B103" s="72"/>
      <c r="C103" s="73"/>
      <c r="D103" s="74"/>
      <c r="E103" s="73"/>
    </row>
    <row r="104" spans="1:5" x14ac:dyDescent="0.2">
      <c r="A104" s="72"/>
      <c r="B104" s="72"/>
      <c r="C104" s="73"/>
      <c r="D104" s="74"/>
      <c r="E104" s="73"/>
    </row>
    <row r="105" spans="1:5" x14ac:dyDescent="0.2">
      <c r="A105" s="72"/>
      <c r="B105" s="72"/>
      <c r="C105" s="73"/>
      <c r="D105" s="74"/>
      <c r="E105" s="73"/>
    </row>
    <row r="106" spans="1:5" x14ac:dyDescent="0.2">
      <c r="A106" s="72"/>
      <c r="B106" s="72"/>
      <c r="C106" s="73"/>
      <c r="D106" s="74"/>
      <c r="E106" s="73"/>
    </row>
    <row r="107" spans="1:5" x14ac:dyDescent="0.2">
      <c r="A107" s="72"/>
      <c r="B107" s="72"/>
      <c r="C107" s="73"/>
      <c r="D107" s="74"/>
      <c r="E107" s="73"/>
    </row>
    <row r="108" spans="1:5" x14ac:dyDescent="0.2">
      <c r="A108" s="72"/>
      <c r="B108" s="72"/>
      <c r="C108" s="73"/>
      <c r="D108" s="74"/>
      <c r="E108" s="73"/>
    </row>
    <row r="109" spans="1:5" x14ac:dyDescent="0.2">
      <c r="A109" s="72"/>
      <c r="B109" s="72"/>
      <c r="C109" s="73"/>
      <c r="D109" s="74"/>
      <c r="E109" s="73"/>
    </row>
    <row r="110" spans="1:5" x14ac:dyDescent="0.2">
      <c r="A110" s="72"/>
      <c r="B110" s="72"/>
      <c r="C110" s="73"/>
      <c r="D110" s="74"/>
      <c r="E110" s="73"/>
    </row>
    <row r="111" spans="1:5" x14ac:dyDescent="0.2">
      <c r="A111" s="72"/>
      <c r="B111" s="72"/>
      <c r="C111" s="73"/>
      <c r="D111" s="74"/>
      <c r="E111" s="73"/>
    </row>
    <row r="112" spans="1:5" x14ac:dyDescent="0.2">
      <c r="A112" s="72"/>
      <c r="B112" s="72"/>
      <c r="C112" s="73"/>
      <c r="D112" s="74"/>
      <c r="E112" s="73"/>
    </row>
    <row r="113" spans="1:5" x14ac:dyDescent="0.2">
      <c r="A113" s="72"/>
      <c r="B113" s="72"/>
      <c r="C113" s="73"/>
      <c r="D113" s="74"/>
      <c r="E113" s="73"/>
    </row>
    <row r="114" spans="1:5" x14ac:dyDescent="0.2">
      <c r="A114" s="72"/>
      <c r="B114" s="72"/>
      <c r="C114" s="73"/>
      <c r="D114" s="74"/>
      <c r="E114" s="73"/>
    </row>
    <row r="115" spans="1:5" x14ac:dyDescent="0.2">
      <c r="A115" s="72"/>
      <c r="B115" s="72"/>
      <c r="C115" s="73"/>
      <c r="D115" s="74"/>
      <c r="E115" s="73"/>
    </row>
    <row r="116" spans="1:5" x14ac:dyDescent="0.2">
      <c r="A116" s="72"/>
      <c r="B116" s="72"/>
      <c r="C116" s="73"/>
      <c r="D116" s="74"/>
      <c r="E116" s="73"/>
    </row>
    <row r="117" spans="1:5" x14ac:dyDescent="0.2">
      <c r="A117" s="72"/>
      <c r="B117" s="72"/>
      <c r="C117" s="73"/>
      <c r="D117" s="74"/>
      <c r="E117" s="73"/>
    </row>
    <row r="118" spans="1:5" x14ac:dyDescent="0.2">
      <c r="A118" s="72"/>
      <c r="B118" s="72"/>
      <c r="C118" s="73"/>
      <c r="D118" s="74"/>
      <c r="E118" s="73"/>
    </row>
    <row r="119" spans="1:5" x14ac:dyDescent="0.2">
      <c r="A119" s="72"/>
      <c r="B119" s="72"/>
      <c r="C119" s="73"/>
      <c r="D119" s="74"/>
      <c r="E119" s="73"/>
    </row>
    <row r="120" spans="1:5" x14ac:dyDescent="0.2">
      <c r="A120" s="72"/>
      <c r="B120" s="72"/>
      <c r="C120" s="73"/>
      <c r="D120" s="74"/>
      <c r="E120" s="73"/>
    </row>
    <row r="121" spans="1:5" x14ac:dyDescent="0.2">
      <c r="A121" s="72"/>
      <c r="B121" s="72"/>
      <c r="C121" s="73"/>
      <c r="D121" s="74"/>
      <c r="E121" s="73"/>
    </row>
    <row r="122" spans="1:5" x14ac:dyDescent="0.2">
      <c r="A122" s="72"/>
      <c r="B122" s="72"/>
      <c r="C122" s="73"/>
      <c r="D122" s="74"/>
      <c r="E122" s="73"/>
    </row>
    <row r="123" spans="1:5" x14ac:dyDescent="0.2">
      <c r="A123" s="72"/>
      <c r="B123" s="72"/>
      <c r="C123" s="73"/>
      <c r="D123" s="74"/>
      <c r="E123" s="73"/>
    </row>
    <row r="124" spans="1:5" x14ac:dyDescent="0.2">
      <c r="A124" s="72"/>
      <c r="B124" s="72"/>
      <c r="C124" s="73"/>
      <c r="D124" s="74"/>
      <c r="E124" s="73"/>
    </row>
    <row r="125" spans="1:5" x14ac:dyDescent="0.2">
      <c r="A125" s="72"/>
      <c r="B125" s="72"/>
      <c r="C125" s="73"/>
      <c r="D125" s="74"/>
      <c r="E125" s="73"/>
    </row>
    <row r="126" spans="1:5" x14ac:dyDescent="0.2">
      <c r="A126" s="72"/>
      <c r="B126" s="72"/>
      <c r="C126" s="73"/>
      <c r="D126" s="74"/>
      <c r="E126" s="73"/>
    </row>
    <row r="127" spans="1:5" x14ac:dyDescent="0.2">
      <c r="A127" s="72"/>
      <c r="B127" s="72"/>
      <c r="C127" s="73"/>
      <c r="D127" s="74"/>
      <c r="E127" s="73"/>
    </row>
    <row r="128" spans="1:5" x14ac:dyDescent="0.2">
      <c r="A128" s="72"/>
      <c r="B128" s="72"/>
      <c r="C128" s="73"/>
      <c r="D128" s="74"/>
      <c r="E128" s="73"/>
    </row>
    <row r="129" spans="1:5" x14ac:dyDescent="0.2">
      <c r="A129" s="72"/>
      <c r="B129" s="72"/>
      <c r="C129" s="73"/>
      <c r="D129" s="74"/>
      <c r="E129" s="73"/>
    </row>
    <row r="130" spans="1:5" x14ac:dyDescent="0.2">
      <c r="A130" s="72"/>
      <c r="B130" s="72"/>
      <c r="C130" s="73"/>
      <c r="D130" s="74"/>
      <c r="E130" s="73"/>
    </row>
    <row r="131" spans="1:5" x14ac:dyDescent="0.2">
      <c r="A131" s="72"/>
      <c r="B131" s="72"/>
      <c r="C131" s="73"/>
      <c r="D131" s="74"/>
      <c r="E131" s="73"/>
    </row>
    <row r="132" spans="1:5" x14ac:dyDescent="0.2">
      <c r="A132" s="72"/>
      <c r="B132" s="72"/>
      <c r="C132" s="73"/>
      <c r="D132" s="74"/>
      <c r="E132" s="73"/>
    </row>
    <row r="133" spans="1:5" x14ac:dyDescent="0.2">
      <c r="A133" s="72"/>
      <c r="B133" s="72"/>
      <c r="C133" s="73"/>
      <c r="D133" s="74"/>
      <c r="E133" s="73"/>
    </row>
    <row r="134" spans="1:5" x14ac:dyDescent="0.2">
      <c r="A134" s="72"/>
      <c r="B134" s="72"/>
      <c r="C134" s="73"/>
      <c r="D134" s="74"/>
      <c r="E134" s="73"/>
    </row>
    <row r="135" spans="1:5" x14ac:dyDescent="0.2">
      <c r="A135" s="61"/>
      <c r="B135" s="61"/>
      <c r="C135" s="62"/>
      <c r="D135" s="63"/>
      <c r="E135" s="62"/>
    </row>
    <row r="136" spans="1:5" x14ac:dyDescent="0.2">
      <c r="A136" s="61"/>
      <c r="B136" s="61"/>
      <c r="C136" s="62"/>
      <c r="D136" s="63"/>
      <c r="E136" s="62"/>
    </row>
    <row r="137" spans="1:5" x14ac:dyDescent="0.2">
      <c r="A137" s="61"/>
      <c r="B137" s="61"/>
      <c r="C137" s="62"/>
      <c r="D137" s="63"/>
      <c r="E137" s="62"/>
    </row>
    <row r="138" spans="1:5" x14ac:dyDescent="0.2">
      <c r="A138" s="61"/>
      <c r="B138" s="61"/>
      <c r="C138" s="62"/>
      <c r="D138" s="63"/>
      <c r="E138" s="62"/>
    </row>
    <row r="139" spans="1:5" x14ac:dyDescent="0.2">
      <c r="A139" s="61"/>
      <c r="B139" s="61"/>
      <c r="C139" s="62"/>
      <c r="D139" s="63"/>
      <c r="E139" s="62"/>
    </row>
    <row r="140" spans="1:5" x14ac:dyDescent="0.2">
      <c r="A140" s="61"/>
      <c r="B140" s="61"/>
      <c r="C140" s="62"/>
      <c r="D140" s="63"/>
      <c r="E140" s="62"/>
    </row>
    <row r="141" spans="1:5" x14ac:dyDescent="0.2">
      <c r="A141" s="61"/>
      <c r="B141" s="61"/>
      <c r="C141" s="62"/>
      <c r="D141" s="63"/>
      <c r="E141" s="62"/>
    </row>
    <row r="142" spans="1:5" x14ac:dyDescent="0.2">
      <c r="A142" s="61"/>
      <c r="B142" s="61"/>
      <c r="C142" s="62"/>
      <c r="D142" s="63"/>
      <c r="E142" s="62"/>
    </row>
    <row r="143" spans="1:5" x14ac:dyDescent="0.2">
      <c r="A143" s="61"/>
      <c r="B143" s="61"/>
      <c r="C143" s="62"/>
      <c r="D143" s="63"/>
      <c r="E143" s="62"/>
    </row>
    <row r="144" spans="1:5" x14ac:dyDescent="0.2">
      <c r="A144" s="61"/>
      <c r="B144" s="61"/>
      <c r="C144" s="62"/>
      <c r="D144" s="63"/>
      <c r="E144" s="62"/>
    </row>
    <row r="145" spans="1:5" x14ac:dyDescent="0.2">
      <c r="A145" s="61"/>
      <c r="B145" s="61"/>
      <c r="C145" s="62"/>
      <c r="D145" s="63"/>
      <c r="E145" s="62"/>
    </row>
    <row r="146" spans="1:5" x14ac:dyDescent="0.2">
      <c r="A146" s="61"/>
      <c r="B146" s="61"/>
      <c r="C146" s="62"/>
      <c r="D146" s="63"/>
      <c r="E146" s="62"/>
    </row>
    <row r="147" spans="1:5" x14ac:dyDescent="0.2">
      <c r="A147" s="61"/>
      <c r="B147" s="61"/>
      <c r="C147" s="62"/>
      <c r="D147" s="63"/>
      <c r="E147" s="62"/>
    </row>
    <row r="148" spans="1:5" x14ac:dyDescent="0.2">
      <c r="A148" s="61"/>
      <c r="B148" s="61"/>
      <c r="C148" s="62"/>
      <c r="D148" s="63"/>
      <c r="E148" s="62"/>
    </row>
    <row r="149" spans="1:5" x14ac:dyDescent="0.2">
      <c r="A149" s="61"/>
      <c r="B149" s="61"/>
      <c r="C149" s="62"/>
      <c r="D149" s="63"/>
      <c r="E149" s="62"/>
    </row>
    <row r="150" spans="1:5" x14ac:dyDescent="0.2">
      <c r="A150" s="61"/>
      <c r="B150" s="61"/>
      <c r="C150" s="62"/>
      <c r="D150" s="63"/>
      <c r="E150" s="62"/>
    </row>
    <row r="151" spans="1:5" x14ac:dyDescent="0.2">
      <c r="A151" s="61"/>
      <c r="B151" s="61"/>
      <c r="C151" s="62"/>
      <c r="D151" s="63"/>
      <c r="E151" s="62"/>
    </row>
    <row r="152" spans="1:5" x14ac:dyDescent="0.2">
      <c r="A152" s="61"/>
      <c r="B152" s="61"/>
      <c r="C152" s="62"/>
      <c r="D152" s="63"/>
      <c r="E152" s="62"/>
    </row>
    <row r="153" spans="1:5" x14ac:dyDescent="0.2">
      <c r="A153" s="61"/>
      <c r="B153" s="61"/>
      <c r="C153" s="62"/>
      <c r="D153" s="63"/>
      <c r="E153" s="62"/>
    </row>
    <row r="154" spans="1:5" x14ac:dyDescent="0.2">
      <c r="A154" s="61"/>
      <c r="B154" s="61"/>
      <c r="C154" s="62"/>
      <c r="D154" s="63"/>
      <c r="E154" s="62"/>
    </row>
    <row r="155" spans="1:5" x14ac:dyDescent="0.2">
      <c r="A155" s="61"/>
      <c r="B155" s="61"/>
      <c r="C155" s="62"/>
      <c r="D155" s="63"/>
      <c r="E155" s="62"/>
    </row>
    <row r="156" spans="1:5" x14ac:dyDescent="0.2">
      <c r="A156" s="61"/>
      <c r="B156" s="61"/>
      <c r="C156" s="62"/>
      <c r="D156" s="63"/>
      <c r="E156" s="62"/>
    </row>
    <row r="157" spans="1:5" x14ac:dyDescent="0.2">
      <c r="A157" s="61"/>
      <c r="B157" s="61"/>
      <c r="C157" s="62"/>
      <c r="D157" s="63"/>
      <c r="E157" s="62"/>
    </row>
    <row r="158" spans="1:5" x14ac:dyDescent="0.2">
      <c r="A158" s="61"/>
      <c r="B158" s="61"/>
      <c r="C158" s="62"/>
      <c r="D158" s="63"/>
      <c r="E158" s="62"/>
    </row>
    <row r="159" spans="1:5" x14ac:dyDescent="0.2">
      <c r="A159" s="61"/>
      <c r="B159" s="61"/>
      <c r="C159" s="62"/>
      <c r="D159" s="63"/>
      <c r="E159" s="62"/>
    </row>
    <row r="160" spans="1:5" x14ac:dyDescent="0.2">
      <c r="A160" s="61"/>
      <c r="B160" s="61"/>
      <c r="C160" s="62"/>
      <c r="D160" s="63"/>
      <c r="E160" s="62"/>
    </row>
    <row r="161" spans="1:5" x14ac:dyDescent="0.2">
      <c r="A161" s="61"/>
      <c r="B161" s="61"/>
      <c r="C161" s="62"/>
      <c r="D161" s="63"/>
      <c r="E161" s="62"/>
    </row>
    <row r="162" spans="1:5" x14ac:dyDescent="0.2">
      <c r="A162" s="61"/>
      <c r="B162" s="61"/>
      <c r="C162" s="62"/>
      <c r="D162" s="63"/>
      <c r="E162" s="62"/>
    </row>
    <row r="163" spans="1:5" x14ac:dyDescent="0.2">
      <c r="A163" s="61"/>
      <c r="B163" s="61"/>
      <c r="C163" s="62"/>
      <c r="D163" s="63"/>
      <c r="E163" s="62"/>
    </row>
    <row r="164" spans="1:5" x14ac:dyDescent="0.2">
      <c r="A164" s="61"/>
      <c r="B164" s="61"/>
      <c r="C164" s="62"/>
      <c r="D164" s="63"/>
      <c r="E164" s="62"/>
    </row>
    <row r="165" spans="1:5" x14ac:dyDescent="0.2">
      <c r="A165" s="61"/>
      <c r="B165" s="75"/>
      <c r="C165" s="62"/>
      <c r="D165" s="63"/>
      <c r="E165" s="62"/>
    </row>
    <row r="166" spans="1:5" x14ac:dyDescent="0.2">
      <c r="A166" s="61"/>
      <c r="B166" s="61"/>
      <c r="C166" s="62"/>
      <c r="D166" s="63"/>
      <c r="E166" s="62"/>
    </row>
    <row r="167" spans="1:5" x14ac:dyDescent="0.2">
      <c r="A167" s="61"/>
      <c r="B167" s="75"/>
      <c r="C167" s="62"/>
      <c r="D167" s="63"/>
      <c r="E167" s="62"/>
    </row>
    <row r="168" spans="1:5" x14ac:dyDescent="0.2">
      <c r="A168" s="61"/>
      <c r="B168" s="61"/>
      <c r="C168" s="62"/>
      <c r="D168" s="63"/>
      <c r="E168" s="62"/>
    </row>
    <row r="169" spans="1:5" x14ac:dyDescent="0.2">
      <c r="A169" s="61"/>
      <c r="B169" s="61"/>
      <c r="C169" s="62"/>
      <c r="D169" s="63"/>
      <c r="E169" s="62"/>
    </row>
    <row r="170" spans="1:5" x14ac:dyDescent="0.2">
      <c r="A170" s="61"/>
      <c r="B170" s="61"/>
      <c r="C170" s="62"/>
      <c r="D170" s="63"/>
      <c r="E170" s="62"/>
    </row>
    <row r="171" spans="1:5" x14ac:dyDescent="0.2">
      <c r="A171" s="76"/>
      <c r="B171" s="61"/>
      <c r="C171" s="62"/>
      <c r="D171" s="63"/>
      <c r="E171" s="62"/>
    </row>
    <row r="172" spans="1:5" x14ac:dyDescent="0.2">
      <c r="A172" s="76"/>
      <c r="B172" s="61"/>
      <c r="C172" s="62"/>
      <c r="D172" s="63"/>
      <c r="E172" s="62"/>
    </row>
    <row r="173" spans="1:5" x14ac:dyDescent="0.2">
      <c r="A173" s="76"/>
      <c r="B173" s="61"/>
      <c r="C173" s="62"/>
      <c r="D173" s="63"/>
      <c r="E173" s="62"/>
    </row>
    <row r="174" spans="1:5" x14ac:dyDescent="0.2">
      <c r="A174" s="76"/>
      <c r="B174" s="61"/>
      <c r="C174" s="62"/>
      <c r="D174" s="63"/>
      <c r="E174" s="62"/>
    </row>
    <row r="175" spans="1:5" x14ac:dyDescent="0.2">
      <c r="A175" s="61"/>
      <c r="B175" s="61"/>
      <c r="C175" s="62"/>
      <c r="D175" s="63"/>
      <c r="E175" s="62"/>
    </row>
    <row r="176" spans="1:5" x14ac:dyDescent="0.2">
      <c r="A176" s="61"/>
      <c r="B176" s="61"/>
      <c r="C176" s="62"/>
      <c r="D176" s="63"/>
      <c r="E176" s="62"/>
    </row>
    <row r="177" spans="1:5" x14ac:dyDescent="0.2">
      <c r="A177" s="61"/>
      <c r="B177" s="61"/>
      <c r="C177" s="62"/>
      <c r="D177" s="63"/>
      <c r="E177" s="62"/>
    </row>
    <row r="178" spans="1:5" x14ac:dyDescent="0.2">
      <c r="A178" s="61"/>
      <c r="B178" s="61"/>
      <c r="C178" s="62"/>
      <c r="D178" s="63"/>
      <c r="E178" s="62"/>
    </row>
    <row r="179" spans="1:5" x14ac:dyDescent="0.2">
      <c r="A179" s="61"/>
      <c r="B179" s="61"/>
      <c r="C179" s="62"/>
      <c r="D179" s="63"/>
      <c r="E179" s="62"/>
    </row>
    <row r="180" spans="1:5" x14ac:dyDescent="0.2">
      <c r="A180" s="61"/>
      <c r="B180" s="61"/>
      <c r="C180" s="62"/>
      <c r="D180" s="63"/>
      <c r="E180" s="62"/>
    </row>
    <row r="181" spans="1:5" x14ac:dyDescent="0.2">
      <c r="A181" s="61"/>
      <c r="B181" s="61"/>
      <c r="C181" s="62"/>
      <c r="D181" s="63"/>
      <c r="E181" s="62"/>
    </row>
    <row r="182" spans="1:5" x14ac:dyDescent="0.2">
      <c r="A182" s="61"/>
      <c r="B182" s="61"/>
      <c r="C182" s="62"/>
      <c r="D182" s="63"/>
      <c r="E182" s="62"/>
    </row>
    <row r="183" spans="1:5" x14ac:dyDescent="0.2">
      <c r="A183" s="61"/>
      <c r="B183" s="61"/>
      <c r="C183" s="62"/>
      <c r="D183" s="63"/>
      <c r="E183" s="62"/>
    </row>
    <row r="184" spans="1:5" x14ac:dyDescent="0.2">
      <c r="A184" s="61"/>
      <c r="B184" s="61"/>
      <c r="C184" s="62"/>
      <c r="D184" s="63"/>
      <c r="E184" s="62"/>
    </row>
    <row r="185" spans="1:5" x14ac:dyDescent="0.2">
      <c r="A185" s="61"/>
      <c r="B185" s="61"/>
      <c r="C185" s="62"/>
      <c r="D185" s="63"/>
      <c r="E185" s="62"/>
    </row>
    <row r="186" spans="1:5" x14ac:dyDescent="0.2">
      <c r="A186" s="61"/>
      <c r="B186" s="61"/>
      <c r="C186" s="62"/>
      <c r="D186" s="63"/>
      <c r="E186" s="62"/>
    </row>
    <row r="187" spans="1:5" x14ac:dyDescent="0.2">
      <c r="A187" s="61"/>
      <c r="B187" s="61"/>
      <c r="C187" s="62"/>
      <c r="D187" s="63"/>
      <c r="E187" s="62"/>
    </row>
    <row r="188" spans="1:5" x14ac:dyDescent="0.2">
      <c r="A188" s="61"/>
      <c r="B188" s="61"/>
      <c r="C188" s="62"/>
      <c r="D188" s="63"/>
      <c r="E188" s="62"/>
    </row>
    <row r="189" spans="1:5" x14ac:dyDescent="0.2">
      <c r="A189" s="61"/>
      <c r="B189" s="61"/>
      <c r="C189" s="62"/>
      <c r="D189" s="63"/>
      <c r="E189" s="62"/>
    </row>
    <row r="190" spans="1:5" x14ac:dyDescent="0.2">
      <c r="A190" s="61"/>
      <c r="B190" s="61"/>
      <c r="C190" s="62"/>
      <c r="D190" s="63"/>
      <c r="E190" s="62"/>
    </row>
    <row r="191" spans="1:5" x14ac:dyDescent="0.2">
      <c r="A191" s="61"/>
      <c r="B191" s="61"/>
      <c r="C191" s="62"/>
      <c r="D191" s="63"/>
      <c r="E191" s="62"/>
    </row>
    <row r="192" spans="1:5" x14ac:dyDescent="0.2">
      <c r="A192" s="61"/>
      <c r="B192" s="75"/>
      <c r="C192" s="62"/>
      <c r="D192" s="63"/>
      <c r="E192" s="62"/>
    </row>
    <row r="193" spans="1:5" x14ac:dyDescent="0.2">
      <c r="A193" s="61"/>
      <c r="B193" s="61"/>
      <c r="C193" s="62"/>
      <c r="D193" s="63"/>
      <c r="E193" s="62"/>
    </row>
    <row r="194" spans="1:5" x14ac:dyDescent="0.2">
      <c r="A194" s="61"/>
      <c r="B194" s="75"/>
      <c r="C194" s="62"/>
      <c r="D194" s="63"/>
      <c r="E194" s="62"/>
    </row>
    <row r="195" spans="1:5" x14ac:dyDescent="0.2">
      <c r="A195" s="61"/>
      <c r="B195" s="61"/>
      <c r="C195" s="62"/>
      <c r="D195" s="63"/>
      <c r="E195" s="62"/>
    </row>
    <row r="196" spans="1:5" x14ac:dyDescent="0.2">
      <c r="A196" s="61"/>
      <c r="B196" s="61"/>
      <c r="C196" s="62"/>
      <c r="D196" s="63"/>
      <c r="E196" s="62"/>
    </row>
    <row r="197" spans="1:5" x14ac:dyDescent="0.2">
      <c r="A197" s="61"/>
      <c r="B197" s="61"/>
      <c r="C197" s="62"/>
      <c r="D197" s="63"/>
      <c r="E197" s="62"/>
    </row>
    <row r="198" spans="1:5" x14ac:dyDescent="0.2">
      <c r="A198" s="76"/>
      <c r="B198" s="61"/>
      <c r="C198" s="62"/>
      <c r="D198" s="63"/>
      <c r="E198" s="62"/>
    </row>
    <row r="199" spans="1:5" x14ac:dyDescent="0.2">
      <c r="A199" s="76"/>
      <c r="B199" s="61"/>
      <c r="C199" s="62"/>
      <c r="D199" s="63"/>
      <c r="E199" s="62"/>
    </row>
    <row r="200" spans="1:5" x14ac:dyDescent="0.2">
      <c r="A200" s="76"/>
      <c r="B200" s="61"/>
      <c r="C200" s="62"/>
      <c r="D200" s="63"/>
      <c r="E200" s="62"/>
    </row>
    <row r="201" spans="1:5" x14ac:dyDescent="0.2">
      <c r="A201" s="76"/>
      <c r="B201" s="61"/>
      <c r="C201" s="62"/>
      <c r="D201" s="63"/>
      <c r="E201" s="62"/>
    </row>
    <row r="202" spans="1:5" x14ac:dyDescent="0.2">
      <c r="A202" s="61"/>
      <c r="B202" s="61"/>
      <c r="C202" s="62"/>
      <c r="D202" s="63"/>
      <c r="E202" s="62"/>
    </row>
    <row r="203" spans="1:5" x14ac:dyDescent="0.2">
      <c r="A203" s="61"/>
      <c r="B203" s="61"/>
      <c r="C203" s="62"/>
      <c r="D203" s="63"/>
      <c r="E203" s="62"/>
    </row>
    <row r="204" spans="1:5" x14ac:dyDescent="0.2">
      <c r="A204" s="61"/>
      <c r="B204" s="61"/>
      <c r="C204" s="62"/>
      <c r="D204" s="63"/>
      <c r="E204" s="62"/>
    </row>
    <row r="205" spans="1:5" x14ac:dyDescent="0.2">
      <c r="A205" s="61"/>
      <c r="B205" s="61"/>
      <c r="C205" s="62"/>
      <c r="D205" s="63"/>
      <c r="E205" s="62"/>
    </row>
    <row r="206" spans="1:5" x14ac:dyDescent="0.2">
      <c r="A206" s="61"/>
      <c r="B206" s="61"/>
      <c r="C206" s="62"/>
      <c r="D206" s="63"/>
      <c r="E206" s="62"/>
    </row>
    <row r="207" spans="1:5" x14ac:dyDescent="0.2">
      <c r="A207" s="61"/>
      <c r="B207" s="61"/>
      <c r="C207" s="62"/>
      <c r="D207" s="63"/>
      <c r="E207" s="62"/>
    </row>
    <row r="208" spans="1:5" x14ac:dyDescent="0.2">
      <c r="A208" s="61"/>
      <c r="B208" s="61"/>
      <c r="C208" s="62"/>
      <c r="D208" s="63"/>
      <c r="E208" s="62"/>
    </row>
    <row r="209" spans="1:5" x14ac:dyDescent="0.2">
      <c r="A209" s="61"/>
      <c r="B209" s="61"/>
      <c r="C209" s="62"/>
      <c r="D209" s="63"/>
      <c r="E209" s="62"/>
    </row>
    <row r="210" spans="1:5" x14ac:dyDescent="0.2">
      <c r="A210" s="61"/>
      <c r="B210" s="61"/>
      <c r="C210" s="62"/>
      <c r="D210" s="63"/>
      <c r="E210" s="62"/>
    </row>
    <row r="211" spans="1:5" x14ac:dyDescent="0.2">
      <c r="A211" s="61"/>
      <c r="B211" s="61"/>
      <c r="C211" s="62"/>
      <c r="D211" s="63"/>
      <c r="E211" s="62"/>
    </row>
    <row r="212" spans="1:5" x14ac:dyDescent="0.2">
      <c r="A212" s="61"/>
      <c r="B212" s="61"/>
      <c r="C212" s="62"/>
      <c r="D212" s="63"/>
      <c r="E212" s="62"/>
    </row>
    <row r="213" spans="1:5" x14ac:dyDescent="0.2">
      <c r="A213" s="61"/>
      <c r="B213" s="61"/>
      <c r="C213" s="62"/>
      <c r="D213" s="63"/>
      <c r="E213" s="62"/>
    </row>
    <row r="214" spans="1:5" x14ac:dyDescent="0.2">
      <c r="A214" s="61"/>
      <c r="B214" s="61"/>
      <c r="C214" s="62"/>
      <c r="D214" s="63"/>
      <c r="E214" s="62"/>
    </row>
    <row r="215" spans="1:5" x14ac:dyDescent="0.2">
      <c r="A215" s="61"/>
      <c r="B215" s="61"/>
      <c r="C215" s="62"/>
      <c r="D215" s="63"/>
      <c r="E215" s="62"/>
    </row>
    <row r="216" spans="1:5" x14ac:dyDescent="0.2">
      <c r="A216" s="61"/>
      <c r="B216" s="61"/>
      <c r="C216" s="76"/>
      <c r="D216" s="63"/>
      <c r="E216" s="76"/>
    </row>
    <row r="217" spans="1:5" x14ac:dyDescent="0.2">
      <c r="A217" s="61"/>
      <c r="B217" s="61"/>
      <c r="C217" s="62"/>
      <c r="D217" s="63"/>
      <c r="E217" s="62"/>
    </row>
    <row r="218" spans="1:5" x14ac:dyDescent="0.2">
      <c r="A218" s="61"/>
      <c r="B218" s="61"/>
      <c r="C218" s="62"/>
      <c r="D218" s="63"/>
      <c r="E218" s="62"/>
    </row>
    <row r="219" spans="1:5" x14ac:dyDescent="0.2">
      <c r="A219" s="61"/>
      <c r="B219" s="61"/>
      <c r="C219" s="62"/>
      <c r="D219" s="63"/>
      <c r="E219" s="62"/>
    </row>
    <row r="220" spans="1:5" x14ac:dyDescent="0.2">
      <c r="A220" s="61"/>
      <c r="B220" s="61"/>
      <c r="C220" s="62"/>
      <c r="D220" s="63"/>
      <c r="E220" s="62"/>
    </row>
    <row r="221" spans="1:5" x14ac:dyDescent="0.2">
      <c r="A221" s="61"/>
      <c r="B221" s="61"/>
      <c r="C221" s="62"/>
      <c r="D221" s="63"/>
      <c r="E221" s="62"/>
    </row>
    <row r="222" spans="1:5" x14ac:dyDescent="0.2">
      <c r="A222" s="61"/>
      <c r="B222" s="61"/>
      <c r="C222" s="62"/>
      <c r="D222" s="63"/>
      <c r="E222" s="62"/>
    </row>
    <row r="223" spans="1:5" x14ac:dyDescent="0.2">
      <c r="A223" s="61"/>
      <c r="B223" s="61"/>
      <c r="C223" s="62"/>
      <c r="D223" s="63"/>
      <c r="E223" s="62"/>
    </row>
    <row r="224" spans="1:5" x14ac:dyDescent="0.2">
      <c r="A224" s="61"/>
      <c r="B224" s="61"/>
      <c r="C224" s="62"/>
      <c r="D224" s="63"/>
      <c r="E224" s="62"/>
    </row>
    <row r="225" spans="1:5" x14ac:dyDescent="0.2">
      <c r="A225" s="61"/>
      <c r="B225" s="61"/>
      <c r="C225" s="62"/>
      <c r="D225" s="63"/>
      <c r="E225" s="62"/>
    </row>
    <row r="226" spans="1:5" x14ac:dyDescent="0.2">
      <c r="A226" s="61"/>
      <c r="B226" s="61"/>
      <c r="C226" s="62"/>
      <c r="D226" s="63"/>
      <c r="E226" s="62"/>
    </row>
    <row r="227" spans="1:5" x14ac:dyDescent="0.2">
      <c r="A227" s="67"/>
    </row>
    <row r="228" spans="1:5" s="64" customFormat="1" x14ac:dyDescent="0.2">
      <c r="A228" s="67"/>
      <c r="B228" s="67"/>
      <c r="D228" s="60"/>
    </row>
    <row r="229" spans="1:5" s="64" customFormat="1" x14ac:dyDescent="0.2">
      <c r="A229" s="67"/>
      <c r="B229" s="67"/>
      <c r="D229" s="60"/>
    </row>
    <row r="230" spans="1:5" s="64" customFormat="1" x14ac:dyDescent="0.2">
      <c r="A230" s="67"/>
      <c r="B230" s="67"/>
      <c r="D230" s="60"/>
    </row>
    <row r="231" spans="1:5" s="64" customFormat="1" x14ac:dyDescent="0.2">
      <c r="A231" s="67"/>
      <c r="B231" s="67"/>
      <c r="D231" s="60"/>
    </row>
    <row r="232" spans="1:5" s="64" customFormat="1" x14ac:dyDescent="0.2">
      <c r="A232" s="67"/>
      <c r="B232" s="67"/>
      <c r="D232" s="60"/>
    </row>
    <row r="233" spans="1:5" s="64" customFormat="1" x14ac:dyDescent="0.2">
      <c r="A233" s="67"/>
      <c r="B233" s="67"/>
      <c r="D233" s="60"/>
    </row>
    <row r="234" spans="1:5" s="64" customFormat="1" x14ac:dyDescent="0.2">
      <c r="A234" s="67"/>
      <c r="B234" s="67"/>
      <c r="D234" s="60"/>
    </row>
    <row r="235" spans="1:5" s="64" customFormat="1" x14ac:dyDescent="0.2">
      <c r="A235" s="67"/>
      <c r="B235" s="67"/>
      <c r="D235" s="60"/>
    </row>
    <row r="236" spans="1:5" s="64" customFormat="1" x14ac:dyDescent="0.2">
      <c r="A236" s="67"/>
      <c r="B236" s="67"/>
      <c r="D236" s="60"/>
    </row>
    <row r="237" spans="1:5" s="64" customFormat="1" x14ac:dyDescent="0.2">
      <c r="A237" s="67"/>
      <c r="B237" s="67"/>
      <c r="D237" s="60"/>
    </row>
    <row r="238" spans="1:5" s="64" customFormat="1" x14ac:dyDescent="0.2">
      <c r="A238" s="67"/>
      <c r="B238" s="67"/>
      <c r="D238" s="60"/>
    </row>
    <row r="239" spans="1:5" s="64" customFormat="1" x14ac:dyDescent="0.2">
      <c r="A239" s="67"/>
      <c r="B239" s="67"/>
      <c r="D239" s="60"/>
    </row>
    <row r="240" spans="1:5" s="64" customFormat="1" x14ac:dyDescent="0.2">
      <c r="A240" s="67"/>
      <c r="B240" s="67"/>
      <c r="D240" s="60"/>
    </row>
    <row r="241" spans="1:4" s="64" customFormat="1" x14ac:dyDescent="0.2">
      <c r="A241" s="67"/>
      <c r="B241" s="67"/>
      <c r="D241" s="60"/>
    </row>
    <row r="242" spans="1:4" s="64" customFormat="1" x14ac:dyDescent="0.2">
      <c r="A242" s="67"/>
      <c r="B242" s="67"/>
      <c r="D242" s="60"/>
    </row>
    <row r="243" spans="1:4" s="64" customFormat="1" x14ac:dyDescent="0.2">
      <c r="A243" s="67"/>
      <c r="B243" s="67"/>
      <c r="D243" s="60"/>
    </row>
    <row r="244" spans="1:4" s="64" customFormat="1" x14ac:dyDescent="0.2">
      <c r="A244" s="67"/>
      <c r="B244" s="67"/>
      <c r="D244" s="60"/>
    </row>
    <row r="245" spans="1:4" s="64" customFormat="1" x14ac:dyDescent="0.2">
      <c r="A245" s="67"/>
      <c r="B245" s="67"/>
      <c r="D245" s="60"/>
    </row>
    <row r="246" spans="1:4" s="64" customFormat="1" x14ac:dyDescent="0.2">
      <c r="A246" s="67"/>
      <c r="B246" s="67"/>
      <c r="D246" s="60"/>
    </row>
    <row r="247" spans="1:4" s="64" customFormat="1" x14ac:dyDescent="0.2">
      <c r="A247" s="67"/>
      <c r="B247" s="67"/>
      <c r="D247" s="60"/>
    </row>
    <row r="248" spans="1:4" s="64" customFormat="1" x14ac:dyDescent="0.2">
      <c r="A248" s="67"/>
      <c r="B248" s="67"/>
      <c r="D248" s="60"/>
    </row>
    <row r="249" spans="1:4" s="64" customFormat="1" x14ac:dyDescent="0.2">
      <c r="A249" s="67"/>
      <c r="B249" s="67"/>
      <c r="D249" s="60"/>
    </row>
    <row r="250" spans="1:4" s="64" customFormat="1" x14ac:dyDescent="0.2">
      <c r="A250" s="67"/>
      <c r="B250" s="67"/>
      <c r="D250" s="60"/>
    </row>
    <row r="251" spans="1:4" s="64" customFormat="1" x14ac:dyDescent="0.2">
      <c r="A251" s="67"/>
      <c r="B251" s="67"/>
      <c r="D251" s="60"/>
    </row>
    <row r="252" spans="1:4" s="64" customFormat="1" x14ac:dyDescent="0.2">
      <c r="A252" s="67"/>
      <c r="B252" s="67"/>
      <c r="D252" s="60"/>
    </row>
    <row r="253" spans="1:4" s="64" customFormat="1" x14ac:dyDescent="0.2">
      <c r="A253" s="67"/>
      <c r="B253" s="67"/>
      <c r="D253" s="60"/>
    </row>
    <row r="254" spans="1:4" s="64" customFormat="1" x14ac:dyDescent="0.2">
      <c r="A254" s="67"/>
      <c r="B254" s="67"/>
      <c r="D254" s="60"/>
    </row>
    <row r="255" spans="1:4" s="64" customFormat="1" x14ac:dyDescent="0.2">
      <c r="A255" s="67"/>
      <c r="B255" s="67"/>
      <c r="D255" s="60"/>
    </row>
    <row r="256" spans="1:4" s="64" customFormat="1" x14ac:dyDescent="0.2">
      <c r="A256" s="67"/>
      <c r="B256" s="67"/>
      <c r="D256" s="60"/>
    </row>
    <row r="257" spans="1:4" s="64" customFormat="1" x14ac:dyDescent="0.2">
      <c r="A257" s="67"/>
      <c r="B257" s="67"/>
      <c r="D257" s="60"/>
    </row>
    <row r="258" spans="1:4" s="64" customFormat="1" x14ac:dyDescent="0.2">
      <c r="A258" s="67"/>
      <c r="B258" s="67"/>
      <c r="D258" s="60"/>
    </row>
    <row r="259" spans="1:4" s="64" customFormat="1" x14ac:dyDescent="0.2">
      <c r="A259" s="67"/>
      <c r="B259" s="67"/>
      <c r="D259" s="60"/>
    </row>
    <row r="260" spans="1:4" s="64" customFormat="1" x14ac:dyDescent="0.2">
      <c r="A260" s="67"/>
      <c r="B260" s="67"/>
      <c r="D260" s="60"/>
    </row>
    <row r="261" spans="1:4" s="64" customFormat="1" x14ac:dyDescent="0.2">
      <c r="A261" s="67"/>
      <c r="B261" s="67"/>
      <c r="D261" s="60"/>
    </row>
    <row r="262" spans="1:4" s="64" customFormat="1" x14ac:dyDescent="0.2">
      <c r="A262" s="67"/>
      <c r="B262" s="67"/>
      <c r="D262" s="60"/>
    </row>
    <row r="263" spans="1:4" s="64" customFormat="1" x14ac:dyDescent="0.2">
      <c r="A263" s="67"/>
      <c r="B263" s="67"/>
      <c r="D263" s="60"/>
    </row>
    <row r="264" spans="1:4" s="64" customFormat="1" x14ac:dyDescent="0.2">
      <c r="A264" s="67"/>
      <c r="B264" s="67"/>
      <c r="D264" s="60"/>
    </row>
    <row r="265" spans="1:4" s="64" customFormat="1" x14ac:dyDescent="0.2">
      <c r="A265" s="67"/>
      <c r="B265" s="67"/>
      <c r="D265" s="60"/>
    </row>
    <row r="266" spans="1:4" s="64" customFormat="1" x14ac:dyDescent="0.2">
      <c r="A266" s="67"/>
      <c r="B266" s="67"/>
      <c r="D266" s="60"/>
    </row>
    <row r="267" spans="1:4" s="64" customFormat="1" x14ac:dyDescent="0.2">
      <c r="A267" s="67"/>
      <c r="B267" s="67"/>
      <c r="D267" s="60"/>
    </row>
    <row r="268" spans="1:4" s="64" customFormat="1" x14ac:dyDescent="0.2">
      <c r="A268" s="67"/>
      <c r="B268" s="67"/>
      <c r="D268" s="60"/>
    </row>
    <row r="269" spans="1:4" s="64" customFormat="1" x14ac:dyDescent="0.2">
      <c r="A269" s="67"/>
      <c r="B269" s="67"/>
      <c r="D269" s="60"/>
    </row>
    <row r="270" spans="1:4" s="64" customFormat="1" x14ac:dyDescent="0.2">
      <c r="A270" s="67"/>
      <c r="B270" s="67"/>
      <c r="D270" s="60"/>
    </row>
    <row r="271" spans="1:4" s="64" customFormat="1" x14ac:dyDescent="0.2">
      <c r="A271" s="67"/>
      <c r="B271" s="67"/>
      <c r="D271" s="60"/>
    </row>
    <row r="272" spans="1:4" s="64" customFormat="1" x14ac:dyDescent="0.2">
      <c r="A272" s="67"/>
      <c r="B272" s="67"/>
      <c r="D272" s="60"/>
    </row>
    <row r="273" spans="1:4" s="64" customFormat="1" x14ac:dyDescent="0.2">
      <c r="A273" s="67"/>
      <c r="B273" s="67"/>
      <c r="D273" s="60"/>
    </row>
    <row r="274" spans="1:4" s="64" customFormat="1" x14ac:dyDescent="0.2">
      <c r="A274" s="67"/>
      <c r="B274" s="67"/>
      <c r="D274" s="60"/>
    </row>
    <row r="275" spans="1:4" s="64" customFormat="1" x14ac:dyDescent="0.2">
      <c r="A275" s="67"/>
      <c r="B275" s="67"/>
      <c r="D275" s="60"/>
    </row>
    <row r="276" spans="1:4" s="64" customFormat="1" x14ac:dyDescent="0.2">
      <c r="A276" s="67"/>
      <c r="B276" s="67"/>
      <c r="D276" s="60"/>
    </row>
    <row r="277" spans="1:4" s="64" customFormat="1" x14ac:dyDescent="0.2">
      <c r="A277" s="67"/>
      <c r="B277" s="67"/>
      <c r="D277" s="60"/>
    </row>
    <row r="278" spans="1:4" s="64" customFormat="1" x14ac:dyDescent="0.2">
      <c r="A278" s="67"/>
      <c r="B278" s="67"/>
      <c r="D278" s="60"/>
    </row>
    <row r="279" spans="1:4" s="64" customFormat="1" x14ac:dyDescent="0.2">
      <c r="A279" s="67"/>
      <c r="B279" s="67"/>
      <c r="D279" s="60"/>
    </row>
    <row r="280" spans="1:4" s="64" customFormat="1" x14ac:dyDescent="0.2">
      <c r="A280" s="67"/>
      <c r="B280" s="67"/>
      <c r="D280" s="60"/>
    </row>
    <row r="281" spans="1:4" s="64" customFormat="1" x14ac:dyDescent="0.2">
      <c r="A281" s="67"/>
      <c r="B281" s="67"/>
      <c r="D281" s="60"/>
    </row>
    <row r="282" spans="1:4" s="64" customFormat="1" x14ac:dyDescent="0.2">
      <c r="A282" s="67"/>
      <c r="B282" s="67"/>
      <c r="D282" s="60"/>
    </row>
    <row r="283" spans="1:4" s="64" customFormat="1" x14ac:dyDescent="0.2">
      <c r="A283" s="67"/>
      <c r="B283" s="67"/>
      <c r="D283" s="60"/>
    </row>
    <row r="284" spans="1:4" s="64" customFormat="1" x14ac:dyDescent="0.2">
      <c r="A284" s="67"/>
      <c r="B284" s="67"/>
      <c r="D284" s="60"/>
    </row>
    <row r="285" spans="1:4" s="64" customFormat="1" x14ac:dyDescent="0.2">
      <c r="A285" s="67"/>
      <c r="B285" s="67"/>
      <c r="D285" s="60"/>
    </row>
    <row r="286" spans="1:4" s="64" customFormat="1" x14ac:dyDescent="0.2">
      <c r="A286" s="67"/>
      <c r="B286" s="67"/>
      <c r="D286" s="60"/>
    </row>
    <row r="287" spans="1:4" s="64" customFormat="1" x14ac:dyDescent="0.2">
      <c r="A287" s="67"/>
      <c r="B287" s="67"/>
      <c r="D287" s="60"/>
    </row>
    <row r="288" spans="1:4" s="64" customFormat="1" x14ac:dyDescent="0.2">
      <c r="A288" s="67"/>
      <c r="B288" s="67"/>
      <c r="D288" s="60"/>
    </row>
    <row r="289" spans="1:4" s="64" customFormat="1" x14ac:dyDescent="0.2">
      <c r="A289" s="67"/>
      <c r="B289" s="67"/>
      <c r="D289" s="60"/>
    </row>
    <row r="290" spans="1:4" s="64" customFormat="1" x14ac:dyDescent="0.2">
      <c r="A290" s="67"/>
      <c r="B290" s="67"/>
      <c r="D290" s="60"/>
    </row>
    <row r="291" spans="1:4" s="64" customFormat="1" x14ac:dyDescent="0.2">
      <c r="A291" s="67"/>
      <c r="B291" s="67"/>
      <c r="D291" s="60"/>
    </row>
    <row r="292" spans="1:4" s="64" customFormat="1" x14ac:dyDescent="0.2">
      <c r="A292" s="67"/>
      <c r="B292" s="67"/>
      <c r="D292" s="60"/>
    </row>
    <row r="293" spans="1:4" s="64" customFormat="1" x14ac:dyDescent="0.2">
      <c r="A293" s="67"/>
      <c r="B293" s="67"/>
      <c r="D293" s="60"/>
    </row>
    <row r="294" spans="1:4" s="64" customFormat="1" x14ac:dyDescent="0.2">
      <c r="A294" s="67"/>
      <c r="B294" s="67"/>
      <c r="D294" s="60"/>
    </row>
    <row r="295" spans="1:4" s="64" customFormat="1" x14ac:dyDescent="0.2">
      <c r="A295" s="67"/>
      <c r="B295" s="67"/>
      <c r="D295" s="60"/>
    </row>
    <row r="296" spans="1:4" s="64" customFormat="1" x14ac:dyDescent="0.2">
      <c r="A296" s="67"/>
      <c r="B296" s="67"/>
      <c r="D296" s="60"/>
    </row>
    <row r="297" spans="1:4" s="64" customFormat="1" x14ac:dyDescent="0.2">
      <c r="A297" s="67"/>
      <c r="B297" s="67"/>
      <c r="D297" s="60"/>
    </row>
    <row r="298" spans="1:4" s="64" customFormat="1" x14ac:dyDescent="0.2">
      <c r="A298" s="67"/>
      <c r="B298" s="67"/>
      <c r="D298" s="60"/>
    </row>
    <row r="299" spans="1:4" s="64" customFormat="1" x14ac:dyDescent="0.2">
      <c r="A299" s="67"/>
      <c r="B299" s="67"/>
      <c r="D299" s="60"/>
    </row>
    <row r="300" spans="1:4" s="64" customFormat="1" x14ac:dyDescent="0.2">
      <c r="A300" s="67"/>
      <c r="B300" s="67"/>
      <c r="D300" s="60"/>
    </row>
    <row r="301" spans="1:4" s="64" customFormat="1" x14ac:dyDescent="0.2">
      <c r="A301" s="67"/>
      <c r="B301" s="67"/>
      <c r="D301" s="60"/>
    </row>
    <row r="302" spans="1:4" s="64" customFormat="1" x14ac:dyDescent="0.2">
      <c r="A302" s="67"/>
      <c r="B302" s="67"/>
      <c r="D302" s="60"/>
    </row>
    <row r="303" spans="1:4" s="64" customFormat="1" x14ac:dyDescent="0.2">
      <c r="A303" s="67"/>
      <c r="B303" s="67"/>
      <c r="D303" s="60"/>
    </row>
    <row r="304" spans="1:4" s="64" customFormat="1" x14ac:dyDescent="0.2">
      <c r="A304" s="67"/>
      <c r="B304" s="67"/>
      <c r="D304" s="60"/>
    </row>
    <row r="305" spans="1:4" s="64" customFormat="1" x14ac:dyDescent="0.2">
      <c r="A305" s="67"/>
      <c r="B305" s="67"/>
      <c r="D305" s="60"/>
    </row>
    <row r="306" spans="1:4" s="64" customFormat="1" x14ac:dyDescent="0.2">
      <c r="A306" s="67"/>
      <c r="B306" s="67"/>
      <c r="D306" s="60"/>
    </row>
    <row r="307" spans="1:4" s="64" customFormat="1" x14ac:dyDescent="0.2">
      <c r="A307" s="67"/>
      <c r="B307" s="67"/>
      <c r="D307" s="60"/>
    </row>
    <row r="308" spans="1:4" s="64" customFormat="1" x14ac:dyDescent="0.2">
      <c r="A308" s="67"/>
      <c r="B308" s="67"/>
      <c r="D308" s="60"/>
    </row>
    <row r="309" spans="1:4" s="64" customFormat="1" x14ac:dyDescent="0.2">
      <c r="A309" s="67"/>
      <c r="B309" s="67"/>
      <c r="D309" s="60"/>
    </row>
    <row r="310" spans="1:4" s="64" customFormat="1" x14ac:dyDescent="0.2">
      <c r="A310" s="67"/>
      <c r="B310" s="67"/>
      <c r="D310" s="60"/>
    </row>
    <row r="311" spans="1:4" s="64" customFormat="1" x14ac:dyDescent="0.2">
      <c r="A311" s="67"/>
      <c r="B311" s="67"/>
      <c r="D311" s="60"/>
    </row>
    <row r="312" spans="1:4" s="64" customFormat="1" x14ac:dyDescent="0.2">
      <c r="A312" s="67"/>
      <c r="B312" s="67"/>
      <c r="D312" s="60"/>
    </row>
    <row r="313" spans="1:4" s="64" customFormat="1" x14ac:dyDescent="0.2">
      <c r="A313" s="67"/>
      <c r="B313" s="67"/>
      <c r="D313" s="60"/>
    </row>
    <row r="314" spans="1:4" s="64" customFormat="1" x14ac:dyDescent="0.2">
      <c r="A314" s="67"/>
      <c r="B314" s="67"/>
      <c r="D314" s="60"/>
    </row>
    <row r="315" spans="1:4" s="64" customFormat="1" x14ac:dyDescent="0.2">
      <c r="A315" s="67"/>
      <c r="B315" s="67"/>
      <c r="D315" s="60"/>
    </row>
    <row r="316" spans="1:4" s="64" customFormat="1" x14ac:dyDescent="0.2">
      <c r="A316" s="67"/>
      <c r="B316" s="67"/>
      <c r="D316" s="60"/>
    </row>
    <row r="317" spans="1:4" s="64" customFormat="1" x14ac:dyDescent="0.2">
      <c r="A317" s="67"/>
      <c r="B317" s="67"/>
      <c r="D317" s="60"/>
    </row>
    <row r="318" spans="1:4" s="64" customFormat="1" x14ac:dyDescent="0.2">
      <c r="A318" s="67"/>
      <c r="B318" s="67"/>
      <c r="D318" s="60"/>
    </row>
    <row r="319" spans="1:4" s="64" customFormat="1" x14ac:dyDescent="0.2">
      <c r="A319" s="67"/>
      <c r="B319" s="67"/>
      <c r="D319" s="60"/>
    </row>
    <row r="320" spans="1:4" s="64" customFormat="1" x14ac:dyDescent="0.2">
      <c r="A320" s="67"/>
      <c r="B320" s="67"/>
      <c r="D320" s="60"/>
    </row>
    <row r="321" spans="1:4" s="64" customFormat="1" x14ac:dyDescent="0.2">
      <c r="A321" s="67"/>
      <c r="B321" s="67"/>
      <c r="D321" s="60"/>
    </row>
    <row r="322" spans="1:4" s="64" customFormat="1" x14ac:dyDescent="0.2">
      <c r="A322" s="67"/>
      <c r="B322" s="67"/>
      <c r="D322" s="60"/>
    </row>
    <row r="323" spans="1:4" s="64" customFormat="1" x14ac:dyDescent="0.2">
      <c r="A323" s="67"/>
      <c r="B323" s="67"/>
      <c r="D323" s="60"/>
    </row>
    <row r="324" spans="1:4" s="64" customFormat="1" x14ac:dyDescent="0.2">
      <c r="A324" s="67"/>
      <c r="B324" s="67"/>
      <c r="D324" s="60"/>
    </row>
    <row r="325" spans="1:4" s="64" customFormat="1" x14ac:dyDescent="0.2">
      <c r="A325" s="67"/>
      <c r="B325" s="67"/>
      <c r="D325" s="60"/>
    </row>
    <row r="326" spans="1:4" s="64" customFormat="1" x14ac:dyDescent="0.2">
      <c r="A326" s="67"/>
      <c r="B326" s="67"/>
      <c r="D326" s="60"/>
    </row>
    <row r="327" spans="1:4" s="64" customFormat="1" x14ac:dyDescent="0.2">
      <c r="A327" s="67"/>
      <c r="B327" s="67"/>
      <c r="D327" s="60"/>
    </row>
    <row r="328" spans="1:4" s="64" customFormat="1" x14ac:dyDescent="0.2">
      <c r="A328" s="67"/>
      <c r="B328" s="67"/>
      <c r="D328" s="60"/>
    </row>
    <row r="329" spans="1:4" s="64" customFormat="1" x14ac:dyDescent="0.2">
      <c r="A329" s="67"/>
      <c r="B329" s="67"/>
      <c r="D329" s="60"/>
    </row>
    <row r="330" spans="1:4" s="64" customFormat="1" x14ac:dyDescent="0.2">
      <c r="A330" s="67"/>
      <c r="B330" s="67"/>
      <c r="D330" s="60"/>
    </row>
    <row r="331" spans="1:4" s="64" customFormat="1" x14ac:dyDescent="0.2">
      <c r="A331" s="67"/>
      <c r="B331" s="67"/>
      <c r="D331" s="60"/>
    </row>
    <row r="332" spans="1:4" s="64" customFormat="1" x14ac:dyDescent="0.2">
      <c r="A332" s="67"/>
      <c r="B332" s="67"/>
      <c r="D332" s="60"/>
    </row>
    <row r="333" spans="1:4" s="64" customFormat="1" x14ac:dyDescent="0.2">
      <c r="A333" s="67"/>
      <c r="B333" s="67"/>
      <c r="D333" s="60"/>
    </row>
    <row r="334" spans="1:4" s="64" customFormat="1" x14ac:dyDescent="0.2">
      <c r="A334" s="67"/>
      <c r="B334" s="67"/>
      <c r="D334" s="60"/>
    </row>
    <row r="335" spans="1:4" s="64" customFormat="1" x14ac:dyDescent="0.2">
      <c r="A335" s="67"/>
      <c r="B335" s="67"/>
      <c r="D335" s="60"/>
    </row>
    <row r="336" spans="1:4" s="64" customFormat="1" x14ac:dyDescent="0.2">
      <c r="A336" s="67"/>
      <c r="B336" s="67"/>
      <c r="D336" s="60"/>
    </row>
    <row r="337" spans="1:4" s="64" customFormat="1" x14ac:dyDescent="0.2">
      <c r="A337" s="67"/>
      <c r="B337" s="67"/>
      <c r="D337" s="60"/>
    </row>
    <row r="338" spans="1:4" s="64" customFormat="1" x14ac:dyDescent="0.2">
      <c r="A338" s="67"/>
      <c r="B338" s="67"/>
      <c r="D338" s="60"/>
    </row>
    <row r="339" spans="1:4" s="64" customFormat="1" x14ac:dyDescent="0.2">
      <c r="A339" s="67"/>
      <c r="B339" s="67"/>
      <c r="D339" s="60"/>
    </row>
    <row r="340" spans="1:4" s="64" customFormat="1" x14ac:dyDescent="0.2">
      <c r="A340" s="67"/>
      <c r="B340" s="67"/>
      <c r="D340" s="60"/>
    </row>
    <row r="341" spans="1:4" s="64" customFormat="1" x14ac:dyDescent="0.2">
      <c r="A341" s="67"/>
      <c r="B341" s="67"/>
      <c r="D341" s="60"/>
    </row>
    <row r="342" spans="1:4" s="64" customFormat="1" x14ac:dyDescent="0.2">
      <c r="A342" s="67"/>
      <c r="B342" s="67"/>
      <c r="D342" s="60"/>
    </row>
    <row r="343" spans="1:4" s="64" customFormat="1" x14ac:dyDescent="0.2">
      <c r="A343" s="67"/>
      <c r="B343" s="67"/>
      <c r="D343" s="60"/>
    </row>
    <row r="344" spans="1:4" s="64" customFormat="1" x14ac:dyDescent="0.2">
      <c r="A344" s="67"/>
      <c r="B344" s="67"/>
      <c r="D344" s="60"/>
    </row>
    <row r="345" spans="1:4" s="64" customFormat="1" x14ac:dyDescent="0.2">
      <c r="A345" s="67"/>
      <c r="B345" s="67"/>
      <c r="D345" s="60"/>
    </row>
    <row r="346" spans="1:4" s="64" customFormat="1" x14ac:dyDescent="0.2">
      <c r="A346" s="67"/>
      <c r="B346" s="67"/>
      <c r="D346" s="60"/>
    </row>
    <row r="347" spans="1:4" s="64" customFormat="1" x14ac:dyDescent="0.2">
      <c r="A347" s="67"/>
      <c r="B347" s="67"/>
      <c r="D347" s="60"/>
    </row>
    <row r="348" spans="1:4" s="64" customFormat="1" x14ac:dyDescent="0.2">
      <c r="A348" s="67"/>
      <c r="B348" s="67"/>
      <c r="D348" s="60"/>
    </row>
    <row r="349" spans="1:4" s="64" customFormat="1" x14ac:dyDescent="0.2">
      <c r="A349" s="67"/>
      <c r="B349" s="67"/>
      <c r="D349" s="60"/>
    </row>
    <row r="350" spans="1:4" s="64" customFormat="1" x14ac:dyDescent="0.2">
      <c r="A350" s="67"/>
      <c r="B350" s="67"/>
      <c r="D350" s="60"/>
    </row>
    <row r="351" spans="1:4" s="64" customFormat="1" x14ac:dyDescent="0.2">
      <c r="A351" s="67"/>
      <c r="B351" s="67"/>
      <c r="D351" s="60"/>
    </row>
    <row r="352" spans="1:4" s="64" customFormat="1" x14ac:dyDescent="0.2">
      <c r="A352" s="67"/>
      <c r="B352" s="67"/>
      <c r="D352" s="60"/>
    </row>
    <row r="353" spans="1:4" s="64" customFormat="1" x14ac:dyDescent="0.2">
      <c r="A353" s="67"/>
      <c r="B353" s="67"/>
      <c r="D353" s="60"/>
    </row>
    <row r="354" spans="1:4" s="64" customFormat="1" x14ac:dyDescent="0.2">
      <c r="A354" s="67"/>
      <c r="B354" s="67"/>
      <c r="D354" s="60"/>
    </row>
    <row r="355" spans="1:4" s="64" customFormat="1" x14ac:dyDescent="0.2">
      <c r="A355" s="67"/>
      <c r="B355" s="67"/>
      <c r="D355" s="60"/>
    </row>
    <row r="356" spans="1:4" s="64" customFormat="1" x14ac:dyDescent="0.2">
      <c r="A356" s="67"/>
      <c r="B356" s="67"/>
      <c r="D356" s="60"/>
    </row>
    <row r="357" spans="1:4" s="64" customFormat="1" x14ac:dyDescent="0.2">
      <c r="A357" s="67"/>
      <c r="B357" s="67"/>
      <c r="D357" s="60"/>
    </row>
    <row r="358" spans="1:4" s="64" customFormat="1" x14ac:dyDescent="0.2">
      <c r="A358" s="67"/>
      <c r="B358" s="67"/>
      <c r="D358" s="60"/>
    </row>
    <row r="359" spans="1:4" s="64" customFormat="1" x14ac:dyDescent="0.2">
      <c r="A359" s="67"/>
      <c r="B359" s="67"/>
      <c r="D359" s="60"/>
    </row>
    <row r="360" spans="1:4" s="64" customFormat="1" x14ac:dyDescent="0.2">
      <c r="A360" s="67"/>
      <c r="B360" s="67"/>
      <c r="D360" s="60"/>
    </row>
    <row r="361" spans="1:4" s="64" customFormat="1" x14ac:dyDescent="0.2">
      <c r="A361" s="67"/>
      <c r="B361" s="67"/>
      <c r="D361" s="60"/>
    </row>
    <row r="362" spans="1:4" s="64" customFormat="1" x14ac:dyDescent="0.2">
      <c r="A362" s="67"/>
      <c r="B362" s="67"/>
      <c r="D362" s="60"/>
    </row>
    <row r="363" spans="1:4" s="64" customFormat="1" x14ac:dyDescent="0.2">
      <c r="A363" s="67"/>
      <c r="B363" s="67"/>
      <c r="D363" s="60"/>
    </row>
    <row r="364" spans="1:4" s="64" customFormat="1" x14ac:dyDescent="0.2">
      <c r="A364" s="67"/>
      <c r="B364" s="67"/>
      <c r="D364" s="60"/>
    </row>
    <row r="365" spans="1:4" s="64" customFormat="1" x14ac:dyDescent="0.2">
      <c r="A365" s="67"/>
      <c r="B365" s="67"/>
      <c r="D365" s="60"/>
    </row>
    <row r="366" spans="1:4" s="64" customFormat="1" x14ac:dyDescent="0.2">
      <c r="A366" s="67"/>
      <c r="B366" s="67"/>
      <c r="D366" s="60"/>
    </row>
    <row r="367" spans="1:4" s="64" customFormat="1" x14ac:dyDescent="0.2">
      <c r="A367" s="67"/>
      <c r="B367" s="67"/>
      <c r="D367" s="60"/>
    </row>
    <row r="368" spans="1:4" s="64" customFormat="1" x14ac:dyDescent="0.2">
      <c r="A368" s="67"/>
      <c r="B368" s="67"/>
      <c r="D368" s="60"/>
    </row>
    <row r="369" spans="1:4" s="64" customFormat="1" x14ac:dyDescent="0.2">
      <c r="A369" s="67"/>
      <c r="B369" s="67"/>
      <c r="D369" s="60"/>
    </row>
    <row r="370" spans="1:4" s="64" customFormat="1" x14ac:dyDescent="0.2">
      <c r="A370" s="67"/>
      <c r="B370" s="67"/>
      <c r="D370" s="60"/>
    </row>
    <row r="371" spans="1:4" s="64" customFormat="1" x14ac:dyDescent="0.2">
      <c r="A371" s="67"/>
      <c r="B371" s="67"/>
      <c r="D371" s="60"/>
    </row>
    <row r="372" spans="1:4" s="64" customFormat="1" x14ac:dyDescent="0.2">
      <c r="A372" s="67"/>
      <c r="B372" s="67"/>
      <c r="D372" s="60"/>
    </row>
    <row r="373" spans="1:4" s="64" customFormat="1" x14ac:dyDescent="0.2">
      <c r="A373" s="67"/>
      <c r="B373" s="67"/>
      <c r="D373" s="60"/>
    </row>
    <row r="374" spans="1:4" s="64" customFormat="1" x14ac:dyDescent="0.2">
      <c r="A374" s="67"/>
      <c r="B374" s="67"/>
      <c r="D374" s="60"/>
    </row>
    <row r="375" spans="1:4" s="64" customFormat="1" x14ac:dyDescent="0.2">
      <c r="A375" s="67"/>
      <c r="B375" s="67"/>
      <c r="D375" s="60"/>
    </row>
    <row r="376" spans="1:4" s="64" customFormat="1" x14ac:dyDescent="0.2">
      <c r="A376" s="67"/>
      <c r="B376" s="67"/>
      <c r="D376" s="60"/>
    </row>
    <row r="377" spans="1:4" s="64" customFormat="1" x14ac:dyDescent="0.2">
      <c r="A377" s="67"/>
      <c r="B377" s="67"/>
      <c r="D377" s="60"/>
    </row>
    <row r="378" spans="1:4" s="64" customFormat="1" x14ac:dyDescent="0.2">
      <c r="A378" s="67"/>
      <c r="B378" s="67"/>
      <c r="D378" s="60"/>
    </row>
    <row r="379" spans="1:4" s="64" customFormat="1" x14ac:dyDescent="0.2">
      <c r="A379" s="67"/>
      <c r="B379" s="67"/>
      <c r="D379" s="60"/>
    </row>
    <row r="380" spans="1:4" s="64" customFormat="1" x14ac:dyDescent="0.2">
      <c r="A380" s="67"/>
      <c r="B380" s="67"/>
      <c r="D380" s="60"/>
    </row>
    <row r="381" spans="1:4" s="64" customFormat="1" x14ac:dyDescent="0.2">
      <c r="A381" s="67"/>
      <c r="B381" s="67"/>
      <c r="D381" s="60"/>
    </row>
    <row r="382" spans="1:4" s="64" customFormat="1" x14ac:dyDescent="0.2">
      <c r="A382" s="67"/>
      <c r="B382" s="67"/>
      <c r="D382" s="60"/>
    </row>
    <row r="383" spans="1:4" s="64" customFormat="1" x14ac:dyDescent="0.2">
      <c r="A383" s="67"/>
      <c r="B383" s="67"/>
      <c r="D383" s="60"/>
    </row>
    <row r="384" spans="1:4" s="64" customFormat="1" x14ac:dyDescent="0.2">
      <c r="A384" s="67"/>
      <c r="B384" s="67"/>
      <c r="D384" s="60"/>
    </row>
    <row r="385" spans="1:4" s="64" customFormat="1" x14ac:dyDescent="0.2">
      <c r="A385" s="67"/>
      <c r="B385" s="67"/>
      <c r="D385" s="60"/>
    </row>
    <row r="386" spans="1:4" s="64" customFormat="1" x14ac:dyDescent="0.2">
      <c r="A386" s="67"/>
      <c r="B386" s="67"/>
      <c r="D386" s="60"/>
    </row>
    <row r="387" spans="1:4" s="64" customFormat="1" x14ac:dyDescent="0.2">
      <c r="A387" s="67"/>
      <c r="B387" s="67"/>
      <c r="D387" s="60"/>
    </row>
    <row r="388" spans="1:4" s="64" customFormat="1" x14ac:dyDescent="0.2">
      <c r="A388" s="67"/>
      <c r="B388" s="67"/>
      <c r="D388" s="60"/>
    </row>
    <row r="389" spans="1:4" s="64" customFormat="1" x14ac:dyDescent="0.2">
      <c r="A389" s="67"/>
      <c r="B389" s="67"/>
      <c r="D389" s="60"/>
    </row>
    <row r="390" spans="1:4" s="64" customFormat="1" x14ac:dyDescent="0.2">
      <c r="A390" s="67"/>
      <c r="B390" s="67"/>
      <c r="D390" s="60"/>
    </row>
    <row r="391" spans="1:4" s="64" customFormat="1" x14ac:dyDescent="0.2">
      <c r="A391" s="67"/>
      <c r="B391" s="67"/>
      <c r="D391" s="60"/>
    </row>
    <row r="392" spans="1:4" s="64" customFormat="1" x14ac:dyDescent="0.2">
      <c r="A392" s="67"/>
      <c r="B392" s="67"/>
      <c r="D392" s="60"/>
    </row>
    <row r="393" spans="1:4" s="64" customFormat="1" x14ac:dyDescent="0.2">
      <c r="A393" s="67"/>
      <c r="B393" s="67"/>
      <c r="D393" s="60"/>
    </row>
    <row r="394" spans="1:4" s="64" customFormat="1" x14ac:dyDescent="0.2">
      <c r="A394" s="67"/>
      <c r="B394" s="67"/>
      <c r="D394" s="60"/>
    </row>
    <row r="395" spans="1:4" s="64" customFormat="1" x14ac:dyDescent="0.2">
      <c r="A395" s="67"/>
      <c r="B395" s="67"/>
      <c r="D395" s="60"/>
    </row>
    <row r="396" spans="1:4" s="64" customFormat="1" x14ac:dyDescent="0.2">
      <c r="A396" s="67"/>
      <c r="B396" s="67"/>
      <c r="D396" s="60"/>
    </row>
    <row r="397" spans="1:4" s="64" customFormat="1" x14ac:dyDescent="0.2">
      <c r="A397" s="67"/>
      <c r="B397" s="67"/>
      <c r="D397" s="60"/>
    </row>
    <row r="398" spans="1:4" s="64" customFormat="1" x14ac:dyDescent="0.2">
      <c r="A398" s="67"/>
      <c r="B398" s="67"/>
      <c r="D398" s="60"/>
    </row>
    <row r="399" spans="1:4" s="64" customFormat="1" x14ac:dyDescent="0.2">
      <c r="A399" s="67"/>
      <c r="B399" s="67"/>
      <c r="D399" s="60"/>
    </row>
    <row r="400" spans="1:4" s="64" customFormat="1" x14ac:dyDescent="0.2">
      <c r="A400" s="67"/>
      <c r="B400" s="67"/>
      <c r="D400" s="60"/>
    </row>
    <row r="401" spans="1:4" s="64" customFormat="1" x14ac:dyDescent="0.2">
      <c r="A401" s="67"/>
      <c r="B401" s="67"/>
      <c r="D401" s="60"/>
    </row>
    <row r="402" spans="1:4" s="64" customFormat="1" x14ac:dyDescent="0.2">
      <c r="A402" s="67"/>
      <c r="B402" s="67"/>
      <c r="D402" s="60"/>
    </row>
    <row r="403" spans="1:4" s="64" customFormat="1" x14ac:dyDescent="0.2">
      <c r="A403" s="67"/>
      <c r="B403" s="67"/>
      <c r="D403" s="60"/>
    </row>
    <row r="404" spans="1:4" s="64" customFormat="1" x14ac:dyDescent="0.2">
      <c r="A404" s="67"/>
      <c r="B404" s="67"/>
      <c r="D404" s="60"/>
    </row>
    <row r="405" spans="1:4" s="64" customFormat="1" x14ac:dyDescent="0.2">
      <c r="A405" s="67"/>
      <c r="B405" s="67"/>
      <c r="D405" s="60"/>
    </row>
    <row r="406" spans="1:4" s="64" customFormat="1" x14ac:dyDescent="0.2">
      <c r="A406" s="67"/>
      <c r="B406" s="67"/>
      <c r="D406" s="60"/>
    </row>
    <row r="407" spans="1:4" s="64" customFormat="1" x14ac:dyDescent="0.2">
      <c r="A407" s="67"/>
      <c r="B407" s="67"/>
      <c r="D407" s="60"/>
    </row>
    <row r="408" spans="1:4" s="64" customFormat="1" x14ac:dyDescent="0.2">
      <c r="A408" s="67"/>
      <c r="B408" s="67"/>
      <c r="D408" s="60"/>
    </row>
    <row r="409" spans="1:4" s="64" customFormat="1" x14ac:dyDescent="0.2">
      <c r="A409" s="67"/>
      <c r="B409" s="67"/>
      <c r="D409" s="60"/>
    </row>
    <row r="410" spans="1:4" s="64" customFormat="1" x14ac:dyDescent="0.2">
      <c r="A410" s="67"/>
      <c r="B410" s="67"/>
      <c r="D410" s="60"/>
    </row>
    <row r="411" spans="1:4" s="64" customFormat="1" x14ac:dyDescent="0.2">
      <c r="A411" s="67"/>
      <c r="B411" s="67"/>
      <c r="D411" s="60"/>
    </row>
    <row r="412" spans="1:4" s="64" customFormat="1" x14ac:dyDescent="0.2">
      <c r="A412" s="67"/>
      <c r="B412" s="67"/>
      <c r="D412" s="60"/>
    </row>
    <row r="413" spans="1:4" s="64" customFormat="1" x14ac:dyDescent="0.2">
      <c r="A413" s="67"/>
      <c r="B413" s="67"/>
      <c r="D413" s="60"/>
    </row>
    <row r="414" spans="1:4" s="64" customFormat="1" x14ac:dyDescent="0.2">
      <c r="A414" s="67"/>
      <c r="B414" s="67"/>
      <c r="D414" s="60"/>
    </row>
    <row r="415" spans="1:4" s="64" customFormat="1" x14ac:dyDescent="0.2">
      <c r="A415" s="67"/>
      <c r="B415" s="67"/>
      <c r="D415" s="60"/>
    </row>
    <row r="416" spans="1:4" s="64" customFormat="1" x14ac:dyDescent="0.2">
      <c r="A416" s="67"/>
      <c r="B416" s="67"/>
      <c r="D416" s="60"/>
    </row>
    <row r="417" spans="1:4" s="64" customFormat="1" x14ac:dyDescent="0.2">
      <c r="A417" s="67"/>
      <c r="B417" s="67"/>
      <c r="D417" s="60"/>
    </row>
    <row r="418" spans="1:4" s="64" customFormat="1" x14ac:dyDescent="0.2">
      <c r="A418" s="67"/>
      <c r="B418" s="67"/>
      <c r="D418" s="60"/>
    </row>
    <row r="419" spans="1:4" s="64" customFormat="1" x14ac:dyDescent="0.2">
      <c r="A419" s="67"/>
      <c r="B419" s="67"/>
      <c r="D419" s="60"/>
    </row>
    <row r="420" spans="1:4" s="64" customFormat="1" x14ac:dyDescent="0.2">
      <c r="A420" s="67"/>
      <c r="B420" s="67"/>
      <c r="D420" s="60"/>
    </row>
    <row r="421" spans="1:4" s="64" customFormat="1" x14ac:dyDescent="0.2">
      <c r="A421" s="67"/>
      <c r="B421" s="67"/>
      <c r="D421" s="60"/>
    </row>
    <row r="422" spans="1:4" s="64" customFormat="1" x14ac:dyDescent="0.2">
      <c r="A422" s="67"/>
      <c r="B422" s="67"/>
      <c r="D422" s="60"/>
    </row>
    <row r="423" spans="1:4" s="64" customFormat="1" x14ac:dyDescent="0.2">
      <c r="A423" s="67"/>
      <c r="B423" s="67"/>
      <c r="D423" s="60"/>
    </row>
    <row r="424" spans="1:4" s="64" customFormat="1" x14ac:dyDescent="0.2">
      <c r="A424" s="67"/>
      <c r="B424" s="67"/>
      <c r="D424" s="60"/>
    </row>
    <row r="425" spans="1:4" s="64" customFormat="1" x14ac:dyDescent="0.2">
      <c r="A425" s="67"/>
      <c r="B425" s="67"/>
      <c r="D425" s="60"/>
    </row>
    <row r="426" spans="1:4" s="64" customFormat="1" x14ac:dyDescent="0.2">
      <c r="A426" s="67"/>
      <c r="B426" s="67"/>
      <c r="D426" s="60"/>
    </row>
    <row r="427" spans="1:4" s="64" customFormat="1" x14ac:dyDescent="0.2">
      <c r="A427" s="67"/>
      <c r="B427" s="67"/>
      <c r="D427" s="60"/>
    </row>
    <row r="428" spans="1:4" s="64" customFormat="1" x14ac:dyDescent="0.2">
      <c r="A428" s="67"/>
      <c r="B428" s="67"/>
      <c r="D428" s="60"/>
    </row>
    <row r="429" spans="1:4" s="64" customFormat="1" x14ac:dyDescent="0.2">
      <c r="A429" s="67"/>
      <c r="B429" s="67"/>
      <c r="D429" s="60"/>
    </row>
    <row r="430" spans="1:4" s="64" customFormat="1" x14ac:dyDescent="0.2">
      <c r="A430" s="67"/>
      <c r="B430" s="67"/>
      <c r="D430" s="60"/>
    </row>
    <row r="431" spans="1:4" s="64" customFormat="1" x14ac:dyDescent="0.2">
      <c r="A431" s="67"/>
      <c r="B431" s="67"/>
      <c r="D431" s="60"/>
    </row>
    <row r="432" spans="1:4" s="64" customFormat="1" x14ac:dyDescent="0.2">
      <c r="A432" s="67"/>
      <c r="B432" s="67"/>
      <c r="D432" s="60"/>
    </row>
    <row r="433" spans="1:4" s="64" customFormat="1" x14ac:dyDescent="0.2">
      <c r="A433" s="67"/>
      <c r="B433" s="67"/>
      <c r="D433" s="60"/>
    </row>
    <row r="434" spans="1:4" s="64" customFormat="1" x14ac:dyDescent="0.2">
      <c r="A434" s="67"/>
      <c r="B434" s="67"/>
      <c r="D434" s="60"/>
    </row>
    <row r="435" spans="1:4" s="64" customFormat="1" x14ac:dyDescent="0.2">
      <c r="A435" s="67"/>
      <c r="B435" s="67"/>
      <c r="D435" s="60"/>
    </row>
    <row r="436" spans="1:4" x14ac:dyDescent="0.2">
      <c r="A436" s="67"/>
    </row>
    <row r="437" spans="1:4" x14ac:dyDescent="0.2">
      <c r="A437" s="67"/>
    </row>
    <row r="438" spans="1:4" x14ac:dyDescent="0.2">
      <c r="A438" s="67"/>
    </row>
    <row r="439" spans="1:4" x14ac:dyDescent="0.2">
      <c r="A439" s="67"/>
    </row>
    <row r="440" spans="1:4" x14ac:dyDescent="0.2">
      <c r="A440" s="67"/>
    </row>
    <row r="441" spans="1:4" x14ac:dyDescent="0.2">
      <c r="A441" s="67"/>
    </row>
    <row r="442" spans="1:4" x14ac:dyDescent="0.2">
      <c r="A442" s="67"/>
    </row>
    <row r="443" spans="1:4" x14ac:dyDescent="0.2">
      <c r="A443" s="67"/>
    </row>
    <row r="444" spans="1:4" x14ac:dyDescent="0.2">
      <c r="A444" s="67"/>
      <c r="D444" s="77"/>
    </row>
    <row r="445" spans="1:4" x14ac:dyDescent="0.2">
      <c r="A445" s="67"/>
      <c r="D445" s="77"/>
    </row>
    <row r="446" spans="1:4" x14ac:dyDescent="0.2">
      <c r="A446" s="67"/>
      <c r="D446" s="77"/>
    </row>
    <row r="447" spans="1:4" x14ac:dyDescent="0.2">
      <c r="A447" s="67"/>
      <c r="D447" s="77"/>
    </row>
    <row r="448" spans="1:4" x14ac:dyDescent="0.2">
      <c r="A448" s="67"/>
      <c r="D448" s="77"/>
    </row>
    <row r="449" spans="1:4" x14ac:dyDescent="0.2">
      <c r="A449" s="67"/>
      <c r="D449" s="77"/>
    </row>
    <row r="450" spans="1:4" x14ac:dyDescent="0.2">
      <c r="A450" s="67"/>
      <c r="D450" s="77"/>
    </row>
    <row r="451" spans="1:4" x14ac:dyDescent="0.2">
      <c r="A451" s="67"/>
      <c r="D451" s="77"/>
    </row>
    <row r="452" spans="1:4" x14ac:dyDescent="0.2">
      <c r="A452" s="67"/>
      <c r="D452" s="77"/>
    </row>
    <row r="453" spans="1:4" x14ac:dyDescent="0.2">
      <c r="A453" s="67"/>
      <c r="D453" s="77"/>
    </row>
    <row r="454" spans="1:4" x14ac:dyDescent="0.2">
      <c r="A454" s="67"/>
      <c r="D454" s="77"/>
    </row>
    <row r="455" spans="1:4" x14ac:dyDescent="0.2">
      <c r="A455" s="67"/>
      <c r="D455" s="77"/>
    </row>
    <row r="456" spans="1:4" x14ac:dyDescent="0.2">
      <c r="A456" s="67"/>
      <c r="D456" s="77"/>
    </row>
    <row r="457" spans="1:4" x14ac:dyDescent="0.2">
      <c r="A457" s="67"/>
      <c r="D457" s="77"/>
    </row>
    <row r="458" spans="1:4" x14ac:dyDescent="0.2">
      <c r="A458" s="67"/>
      <c r="D458" s="77"/>
    </row>
    <row r="459" spans="1:4" x14ac:dyDescent="0.2">
      <c r="A459" s="67"/>
      <c r="D459" s="77"/>
    </row>
    <row r="460" spans="1:4" x14ac:dyDescent="0.2">
      <c r="A460" s="67"/>
      <c r="D460" s="77"/>
    </row>
    <row r="461" spans="1:4" x14ac:dyDescent="0.2">
      <c r="A461" s="67"/>
      <c r="D461" s="77"/>
    </row>
    <row r="462" spans="1:4" x14ac:dyDescent="0.2">
      <c r="A462" s="67"/>
      <c r="D462" s="77"/>
    </row>
    <row r="463" spans="1:4" x14ac:dyDescent="0.2">
      <c r="A463" s="67"/>
      <c r="D463" s="77"/>
    </row>
    <row r="464" spans="1:4" x14ac:dyDescent="0.2">
      <c r="A464" s="67"/>
      <c r="D464" s="77"/>
    </row>
    <row r="465" spans="1:4" x14ac:dyDescent="0.2">
      <c r="A465" s="67"/>
      <c r="D465" s="77"/>
    </row>
    <row r="466" spans="1:4" x14ac:dyDescent="0.2">
      <c r="A466" s="67"/>
      <c r="D466" s="77"/>
    </row>
    <row r="467" spans="1:4" x14ac:dyDescent="0.2">
      <c r="A467" s="67"/>
      <c r="D467" s="77"/>
    </row>
    <row r="468" spans="1:4" x14ac:dyDescent="0.2">
      <c r="A468" s="67"/>
      <c r="D468" s="77"/>
    </row>
    <row r="469" spans="1:4" x14ac:dyDescent="0.2">
      <c r="A469" s="67"/>
      <c r="D469" s="77"/>
    </row>
    <row r="470" spans="1:4" x14ac:dyDescent="0.2">
      <c r="A470" s="67"/>
      <c r="D470" s="77"/>
    </row>
    <row r="471" spans="1:4" x14ac:dyDescent="0.2">
      <c r="A471" s="67"/>
      <c r="D471" s="77"/>
    </row>
    <row r="472" spans="1:4" x14ac:dyDescent="0.2">
      <c r="A472" s="67"/>
      <c r="D472" s="77"/>
    </row>
    <row r="473" spans="1:4" x14ac:dyDescent="0.2">
      <c r="A473" s="67"/>
      <c r="D473" s="77"/>
    </row>
    <row r="474" spans="1:4" x14ac:dyDescent="0.2">
      <c r="A474" s="67"/>
      <c r="D474" s="77"/>
    </row>
    <row r="475" spans="1:4" x14ac:dyDescent="0.2">
      <c r="A475" s="67"/>
      <c r="D475" s="77"/>
    </row>
    <row r="476" spans="1:4" x14ac:dyDescent="0.2">
      <c r="A476" s="67"/>
      <c r="D476" s="77"/>
    </row>
    <row r="477" spans="1:4" x14ac:dyDescent="0.2">
      <c r="A477" s="67"/>
      <c r="D477" s="77"/>
    </row>
    <row r="478" spans="1:4" x14ac:dyDescent="0.2">
      <c r="A478" s="67"/>
      <c r="D478" s="77"/>
    </row>
    <row r="479" spans="1:4" x14ac:dyDescent="0.2">
      <c r="A479" s="67"/>
      <c r="D479" s="77"/>
    </row>
    <row r="480" spans="1:4" x14ac:dyDescent="0.2">
      <c r="A480" s="67"/>
      <c r="D480" s="77"/>
    </row>
    <row r="481" spans="1:4" x14ac:dyDescent="0.2">
      <c r="A481" s="67"/>
      <c r="D481" s="77"/>
    </row>
    <row r="482" spans="1:4" x14ac:dyDescent="0.2">
      <c r="A482" s="67"/>
      <c r="D482" s="77"/>
    </row>
    <row r="483" spans="1:4" x14ac:dyDescent="0.2">
      <c r="A483" s="67"/>
      <c r="D483" s="77"/>
    </row>
    <row r="484" spans="1:4" x14ac:dyDescent="0.2">
      <c r="A484" s="67"/>
      <c r="D484" s="77"/>
    </row>
    <row r="485" spans="1:4" x14ac:dyDescent="0.2">
      <c r="A485" s="67"/>
      <c r="D485" s="77"/>
    </row>
    <row r="486" spans="1:4" x14ac:dyDescent="0.2">
      <c r="A486" s="67"/>
      <c r="D486" s="77"/>
    </row>
    <row r="487" spans="1:4" x14ac:dyDescent="0.2">
      <c r="A487" s="67"/>
      <c r="D487" s="77"/>
    </row>
    <row r="488" spans="1:4" x14ac:dyDescent="0.2">
      <c r="A488" s="67"/>
      <c r="D488" s="77"/>
    </row>
    <row r="489" spans="1:4" x14ac:dyDescent="0.2">
      <c r="A489" s="67"/>
      <c r="D489" s="77"/>
    </row>
    <row r="490" spans="1:4" x14ac:dyDescent="0.2">
      <c r="A490" s="67"/>
      <c r="D490" s="77"/>
    </row>
    <row r="491" spans="1:4" x14ac:dyDescent="0.2">
      <c r="A491" s="67"/>
      <c r="D491" s="77"/>
    </row>
    <row r="492" spans="1:4" x14ac:dyDescent="0.2">
      <c r="A492" s="67"/>
      <c r="D492" s="77"/>
    </row>
    <row r="493" spans="1:4" x14ac:dyDescent="0.2">
      <c r="A493" s="67"/>
      <c r="D493" s="77"/>
    </row>
    <row r="494" spans="1:4" x14ac:dyDescent="0.2">
      <c r="A494" s="67"/>
      <c r="D494" s="77"/>
    </row>
    <row r="495" spans="1:4" x14ac:dyDescent="0.2">
      <c r="A495" s="67"/>
      <c r="D495" s="77"/>
    </row>
    <row r="496" spans="1:4" x14ac:dyDescent="0.2">
      <c r="A496" s="67"/>
      <c r="D496" s="77"/>
    </row>
    <row r="497" spans="1:4" x14ac:dyDescent="0.2">
      <c r="A497" s="67"/>
      <c r="D497" s="77"/>
    </row>
    <row r="498" spans="1:4" x14ac:dyDescent="0.2">
      <c r="A498" s="67"/>
      <c r="D498" s="77"/>
    </row>
    <row r="499" spans="1:4" x14ac:dyDescent="0.2">
      <c r="A499" s="67"/>
      <c r="D499" s="77"/>
    </row>
    <row r="500" spans="1:4" x14ac:dyDescent="0.2">
      <c r="A500" s="67"/>
      <c r="D500" s="77"/>
    </row>
    <row r="501" spans="1:4" x14ac:dyDescent="0.2">
      <c r="A501" s="67"/>
      <c r="D501" s="77"/>
    </row>
    <row r="502" spans="1:4" x14ac:dyDescent="0.2">
      <c r="A502" s="67"/>
      <c r="D502" s="77"/>
    </row>
    <row r="503" spans="1:4" x14ac:dyDescent="0.2">
      <c r="A503" s="67"/>
      <c r="D503" s="77"/>
    </row>
    <row r="504" spans="1:4" x14ac:dyDescent="0.2">
      <c r="A504" s="67"/>
      <c r="D504" s="77"/>
    </row>
    <row r="505" spans="1:4" x14ac:dyDescent="0.2">
      <c r="A505" s="67"/>
      <c r="D505" s="77"/>
    </row>
    <row r="506" spans="1:4" x14ac:dyDescent="0.2">
      <c r="A506" s="67"/>
      <c r="D506" s="77"/>
    </row>
    <row r="507" spans="1:4" x14ac:dyDescent="0.2">
      <c r="A507" s="67"/>
      <c r="D507" s="77"/>
    </row>
    <row r="508" spans="1:4" x14ac:dyDescent="0.2">
      <c r="A508" s="67"/>
      <c r="D508" s="77"/>
    </row>
    <row r="509" spans="1:4" x14ac:dyDescent="0.2">
      <c r="A509" s="67"/>
      <c r="D509" s="77"/>
    </row>
    <row r="510" spans="1:4" x14ac:dyDescent="0.2">
      <c r="A510" s="67"/>
      <c r="D510" s="77"/>
    </row>
    <row r="511" spans="1:4" x14ac:dyDescent="0.2">
      <c r="A511" s="67"/>
      <c r="D511" s="77"/>
    </row>
    <row r="512" spans="1:4" x14ac:dyDescent="0.2">
      <c r="A512" s="67"/>
      <c r="D512" s="77"/>
    </row>
    <row r="513" spans="1:4" x14ac:dyDescent="0.2">
      <c r="A513" s="67"/>
      <c r="D513" s="77"/>
    </row>
    <row r="514" spans="1:4" x14ac:dyDescent="0.2">
      <c r="A514" s="67"/>
      <c r="D514" s="77"/>
    </row>
    <row r="515" spans="1:4" x14ac:dyDescent="0.2">
      <c r="A515" s="67"/>
      <c r="D515" s="77"/>
    </row>
    <row r="516" spans="1:4" x14ac:dyDescent="0.2">
      <c r="A516" s="67"/>
      <c r="D516" s="77"/>
    </row>
    <row r="517" spans="1:4" x14ac:dyDescent="0.2">
      <c r="A517" s="67"/>
      <c r="D517" s="77"/>
    </row>
    <row r="518" spans="1:4" x14ac:dyDescent="0.2">
      <c r="A518" s="67"/>
      <c r="D518" s="77"/>
    </row>
    <row r="519" spans="1:4" x14ac:dyDescent="0.2">
      <c r="A519" s="67"/>
      <c r="D519" s="77"/>
    </row>
    <row r="520" spans="1:4" x14ac:dyDescent="0.2">
      <c r="A520" s="67"/>
      <c r="D520" s="77"/>
    </row>
    <row r="521" spans="1:4" x14ac:dyDescent="0.2">
      <c r="A521" s="67"/>
      <c r="D521" s="77"/>
    </row>
    <row r="522" spans="1:4" x14ac:dyDescent="0.2">
      <c r="A522" s="67"/>
      <c r="D522" s="77"/>
    </row>
    <row r="523" spans="1:4" x14ac:dyDescent="0.2">
      <c r="A523" s="67"/>
      <c r="D523" s="77"/>
    </row>
    <row r="524" spans="1:4" x14ac:dyDescent="0.2">
      <c r="A524" s="67"/>
      <c r="D524" s="77"/>
    </row>
    <row r="525" spans="1:4" x14ac:dyDescent="0.2">
      <c r="A525" s="67"/>
      <c r="D525" s="77"/>
    </row>
    <row r="526" spans="1:4" x14ac:dyDescent="0.2">
      <c r="A526" s="67"/>
      <c r="D526" s="77"/>
    </row>
    <row r="527" spans="1:4" x14ac:dyDescent="0.2">
      <c r="A527" s="67"/>
      <c r="D527" s="77"/>
    </row>
    <row r="528" spans="1:4" x14ac:dyDescent="0.2">
      <c r="A528" s="67"/>
      <c r="D528" s="77"/>
    </row>
    <row r="529" spans="1:4" x14ac:dyDescent="0.2">
      <c r="A529" s="67"/>
      <c r="D529" s="77"/>
    </row>
    <row r="530" spans="1:4" x14ac:dyDescent="0.2">
      <c r="A530" s="67"/>
      <c r="D530" s="77"/>
    </row>
    <row r="531" spans="1:4" x14ac:dyDescent="0.2">
      <c r="A531" s="67"/>
      <c r="D531" s="77"/>
    </row>
    <row r="532" spans="1:4" x14ac:dyDescent="0.2">
      <c r="A532" s="67"/>
      <c r="D532" s="77"/>
    </row>
    <row r="533" spans="1:4" x14ac:dyDescent="0.2">
      <c r="A533" s="67"/>
      <c r="D533" s="77"/>
    </row>
    <row r="534" spans="1:4" x14ac:dyDescent="0.2">
      <c r="A534" s="67"/>
      <c r="D534" s="77"/>
    </row>
    <row r="535" spans="1:4" x14ac:dyDescent="0.2">
      <c r="A535" s="67"/>
      <c r="D535" s="77"/>
    </row>
    <row r="536" spans="1:4" x14ac:dyDescent="0.2">
      <c r="A536" s="67"/>
      <c r="D536" s="77"/>
    </row>
    <row r="537" spans="1:4" x14ac:dyDescent="0.2">
      <c r="A537" s="67"/>
      <c r="D537" s="77"/>
    </row>
    <row r="538" spans="1:4" x14ac:dyDescent="0.2">
      <c r="A538" s="67"/>
      <c r="D538" s="77"/>
    </row>
    <row r="539" spans="1:4" x14ac:dyDescent="0.2">
      <c r="A539" s="67"/>
      <c r="D539" s="77"/>
    </row>
    <row r="540" spans="1:4" x14ac:dyDescent="0.2">
      <c r="A540" s="67"/>
      <c r="D540" s="77"/>
    </row>
    <row r="541" spans="1:4" x14ac:dyDescent="0.2">
      <c r="A541" s="67"/>
      <c r="D541" s="77"/>
    </row>
    <row r="542" spans="1:4" x14ac:dyDescent="0.2">
      <c r="A542" s="67"/>
      <c r="D542" s="77"/>
    </row>
    <row r="543" spans="1:4" x14ac:dyDescent="0.2">
      <c r="A543" s="67"/>
      <c r="D543" s="77"/>
    </row>
    <row r="544" spans="1:4" x14ac:dyDescent="0.2">
      <c r="A544" s="67"/>
      <c r="D544" s="77"/>
    </row>
    <row r="545" spans="1:4" x14ac:dyDescent="0.2">
      <c r="A545" s="67"/>
      <c r="D545" s="77"/>
    </row>
    <row r="546" spans="1:4" x14ac:dyDescent="0.2">
      <c r="A546" s="67"/>
      <c r="D546" s="77"/>
    </row>
    <row r="547" spans="1:4" x14ac:dyDescent="0.2">
      <c r="A547" s="67"/>
      <c r="D547" s="77"/>
    </row>
    <row r="548" spans="1:4" x14ac:dyDescent="0.2">
      <c r="A548" s="67"/>
      <c r="D548" s="77"/>
    </row>
    <row r="549" spans="1:4" x14ac:dyDescent="0.2">
      <c r="A549" s="67"/>
      <c r="D549" s="77"/>
    </row>
    <row r="550" spans="1:4" x14ac:dyDescent="0.2">
      <c r="A550" s="67"/>
      <c r="D550" s="77"/>
    </row>
    <row r="551" spans="1:4" x14ac:dyDescent="0.2">
      <c r="A551" s="67"/>
      <c r="D551" s="77"/>
    </row>
    <row r="552" spans="1:4" x14ac:dyDescent="0.2">
      <c r="A552" s="67"/>
      <c r="D552" s="77"/>
    </row>
    <row r="553" spans="1:4" x14ac:dyDescent="0.2">
      <c r="A553" s="67"/>
      <c r="D553" s="77"/>
    </row>
    <row r="554" spans="1:4" x14ac:dyDescent="0.2">
      <c r="A554" s="67"/>
      <c r="D554" s="77"/>
    </row>
    <row r="555" spans="1:4" x14ac:dyDescent="0.2">
      <c r="A555" s="67"/>
      <c r="D555" s="77"/>
    </row>
    <row r="556" spans="1:4" x14ac:dyDescent="0.2">
      <c r="A556" s="67"/>
      <c r="D556" s="77"/>
    </row>
    <row r="557" spans="1:4" x14ac:dyDescent="0.2">
      <c r="A557" s="67"/>
      <c r="D557" s="77"/>
    </row>
    <row r="558" spans="1:4" x14ac:dyDescent="0.2">
      <c r="A558" s="67"/>
      <c r="D558" s="77"/>
    </row>
    <row r="559" spans="1:4" x14ac:dyDescent="0.2">
      <c r="A559" s="67"/>
      <c r="D559" s="77"/>
    </row>
    <row r="560" spans="1:4" x14ac:dyDescent="0.2">
      <c r="A560" s="67"/>
      <c r="D560" s="77"/>
    </row>
    <row r="561" spans="1:4" x14ac:dyDescent="0.2">
      <c r="A561" s="67"/>
      <c r="D561" s="77"/>
    </row>
    <row r="562" spans="1:4" x14ac:dyDescent="0.2">
      <c r="A562" s="67"/>
      <c r="D562" s="77"/>
    </row>
    <row r="563" spans="1:4" x14ac:dyDescent="0.2">
      <c r="A563" s="67"/>
      <c r="D563" s="77"/>
    </row>
    <row r="564" spans="1:4" x14ac:dyDescent="0.2">
      <c r="A564" s="67"/>
      <c r="D564" s="77"/>
    </row>
    <row r="565" spans="1:4" x14ac:dyDescent="0.2">
      <c r="A565" s="67"/>
      <c r="D565" s="77"/>
    </row>
    <row r="566" spans="1:4" x14ac:dyDescent="0.2">
      <c r="A566" s="67"/>
      <c r="D566" s="77"/>
    </row>
    <row r="567" spans="1:4" x14ac:dyDescent="0.2">
      <c r="A567" s="67"/>
      <c r="D567" s="77"/>
    </row>
    <row r="568" spans="1:4" x14ac:dyDescent="0.2">
      <c r="A568" s="67"/>
      <c r="D568" s="77"/>
    </row>
    <row r="569" spans="1:4" x14ac:dyDescent="0.2">
      <c r="A569" s="67"/>
      <c r="D569" s="77"/>
    </row>
    <row r="570" spans="1:4" x14ac:dyDescent="0.2">
      <c r="A570" s="67"/>
      <c r="D570" s="77"/>
    </row>
    <row r="571" spans="1:4" x14ac:dyDescent="0.2">
      <c r="A571" s="67"/>
      <c r="D571" s="77"/>
    </row>
    <row r="572" spans="1:4" x14ac:dyDescent="0.2">
      <c r="A572" s="67"/>
      <c r="D572" s="77"/>
    </row>
    <row r="573" spans="1:4" x14ac:dyDescent="0.2">
      <c r="A573" s="67"/>
      <c r="D573" s="77"/>
    </row>
    <row r="574" spans="1:4" x14ac:dyDescent="0.2">
      <c r="A574" s="67"/>
      <c r="D574" s="77"/>
    </row>
    <row r="575" spans="1:4" x14ac:dyDescent="0.2">
      <c r="A575" s="67"/>
      <c r="D575" s="77"/>
    </row>
    <row r="576" spans="1:4" x14ac:dyDescent="0.2">
      <c r="A576" s="67"/>
      <c r="D576" s="77"/>
    </row>
    <row r="577" spans="1:4" x14ac:dyDescent="0.2">
      <c r="A577" s="67"/>
      <c r="D577" s="77"/>
    </row>
    <row r="578" spans="1:4" x14ac:dyDescent="0.2">
      <c r="A578" s="67"/>
      <c r="D578" s="77"/>
    </row>
    <row r="579" spans="1:4" x14ac:dyDescent="0.2">
      <c r="A579" s="67"/>
      <c r="D579" s="77"/>
    </row>
    <row r="580" spans="1:4" x14ac:dyDescent="0.2">
      <c r="A580" s="67"/>
      <c r="D580" s="77"/>
    </row>
    <row r="581" spans="1:4" x14ac:dyDescent="0.2">
      <c r="A581" s="67"/>
      <c r="D581" s="77"/>
    </row>
    <row r="582" spans="1:4" x14ac:dyDescent="0.2">
      <c r="A582" s="67"/>
      <c r="D582" s="77"/>
    </row>
    <row r="583" spans="1:4" x14ac:dyDescent="0.2">
      <c r="A583" s="67"/>
      <c r="D583" s="77"/>
    </row>
    <row r="584" spans="1:4" x14ac:dyDescent="0.2">
      <c r="A584" s="67"/>
      <c r="D584" s="77"/>
    </row>
    <row r="585" spans="1:4" x14ac:dyDescent="0.2">
      <c r="A585" s="67"/>
      <c r="D585" s="77"/>
    </row>
    <row r="586" spans="1:4" x14ac:dyDescent="0.2">
      <c r="A586" s="67"/>
      <c r="D586" s="77"/>
    </row>
    <row r="587" spans="1:4" x14ac:dyDescent="0.2">
      <c r="A587" s="67"/>
      <c r="D587" s="77"/>
    </row>
    <row r="588" spans="1:4" x14ac:dyDescent="0.2">
      <c r="A588" s="67"/>
      <c r="D588" s="77"/>
    </row>
    <row r="589" spans="1:4" x14ac:dyDescent="0.2">
      <c r="A589" s="67"/>
      <c r="D589" s="77"/>
    </row>
    <row r="590" spans="1:4" x14ac:dyDescent="0.2">
      <c r="A590" s="67"/>
      <c r="D590" s="77"/>
    </row>
    <row r="591" spans="1:4" x14ac:dyDescent="0.2">
      <c r="A591" s="67"/>
      <c r="D591" s="77"/>
    </row>
    <row r="592" spans="1:4" x14ac:dyDescent="0.2">
      <c r="A592" s="67"/>
      <c r="D592" s="77"/>
    </row>
    <row r="593" spans="1:4" x14ac:dyDescent="0.2">
      <c r="A593" s="67"/>
      <c r="D593" s="77"/>
    </row>
    <row r="594" spans="1:4" x14ac:dyDescent="0.2">
      <c r="A594" s="67"/>
      <c r="D594" s="77"/>
    </row>
    <row r="595" spans="1:4" x14ac:dyDescent="0.2">
      <c r="A595" s="67"/>
      <c r="D595" s="77"/>
    </row>
  </sheetData>
  <mergeCells count="8">
    <mergeCell ref="C6:D6"/>
    <mergeCell ref="A31:B31"/>
    <mergeCell ref="A33:B33"/>
    <mergeCell ref="B35:D35"/>
    <mergeCell ref="A1:D1"/>
    <mergeCell ref="A2:D2"/>
    <mergeCell ref="A3:D3"/>
    <mergeCell ref="A4:D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view="pageBreakPreview" zoomScale="60" zoomScaleNormal="100" workbookViewId="0">
      <selection activeCell="Z55" sqref="Z55"/>
    </sheetView>
  </sheetViews>
  <sheetFormatPr defaultColWidth="9" defaultRowHeight="16.5" x14ac:dyDescent="0.3"/>
  <cols>
    <col min="1" max="1" width="5.7109375" style="85" customWidth="1"/>
    <col min="2" max="2" width="48.42578125" style="85" customWidth="1"/>
    <col min="3" max="3" width="6.5703125" style="110" customWidth="1"/>
    <col min="4" max="4" width="6.5703125" style="111" customWidth="1"/>
    <col min="5" max="5" width="9.85546875" style="111" customWidth="1"/>
    <col min="6" max="6" width="11.85546875" style="110" customWidth="1"/>
    <col min="7" max="16384" width="9" style="85"/>
  </cols>
  <sheetData>
    <row r="1" spans="1:14" s="13" customFormat="1" ht="18" x14ac:dyDescent="0.2">
      <c r="A1" s="302" t="str">
        <f>Summary!A1</f>
        <v>BILL OF QUANTITIES-CENTRE FOR HOLY QURAN BUILDING-(GN.FUVAHMULAH)</v>
      </c>
      <c r="B1" s="302"/>
      <c r="C1" s="302"/>
      <c r="D1" s="302"/>
      <c r="E1" s="302"/>
      <c r="F1" s="302"/>
      <c r="G1" s="78"/>
      <c r="H1" s="78"/>
      <c r="I1" s="78"/>
      <c r="J1" s="78"/>
      <c r="K1" s="78"/>
      <c r="L1" s="78"/>
      <c r="M1" s="78"/>
      <c r="N1" s="78"/>
    </row>
    <row r="2" spans="1:14" s="13" customFormat="1" ht="6.75" customHeight="1" x14ac:dyDescent="0.2">
      <c r="A2" s="303"/>
      <c r="B2" s="303"/>
      <c r="C2" s="303"/>
      <c r="D2" s="303"/>
      <c r="E2" s="29"/>
      <c r="F2" s="29"/>
      <c r="G2" s="29"/>
      <c r="H2" s="29"/>
      <c r="I2" s="283"/>
      <c r="J2" s="283"/>
      <c r="K2" s="27"/>
      <c r="L2" s="27"/>
      <c r="M2" s="27"/>
      <c r="N2" s="79"/>
    </row>
    <row r="3" spans="1:14" s="13" customFormat="1" x14ac:dyDescent="0.3">
      <c r="A3" s="306" t="str">
        <f>[2]Summary!A3</f>
        <v>BILL OF QUANTITIES</v>
      </c>
      <c r="B3" s="306"/>
      <c r="C3" s="306"/>
      <c r="D3" s="306"/>
      <c r="E3" s="306"/>
      <c r="F3" s="306"/>
      <c r="G3" s="80"/>
      <c r="H3" s="80"/>
      <c r="I3" s="80"/>
      <c r="J3" s="80"/>
      <c r="K3" s="80"/>
      <c r="L3" s="80"/>
      <c r="M3" s="80"/>
      <c r="N3" s="80"/>
    </row>
    <row r="4" spans="1:14" s="13" customFormat="1" ht="12.75" x14ac:dyDescent="0.2">
      <c r="A4" s="81" t="s">
        <v>13</v>
      </c>
      <c r="B4" s="81"/>
      <c r="C4" s="81"/>
      <c r="D4" s="284"/>
      <c r="E4" s="283"/>
      <c r="F4" s="283"/>
      <c r="G4" s="283"/>
      <c r="H4" s="283"/>
      <c r="I4" s="283"/>
      <c r="J4" s="283"/>
      <c r="K4" s="27"/>
      <c r="L4" s="27"/>
      <c r="M4" s="27"/>
      <c r="N4" s="79"/>
    </row>
    <row r="5" spans="1:14" x14ac:dyDescent="0.3">
      <c r="A5" s="82" t="s">
        <v>14</v>
      </c>
      <c r="B5" s="83" t="s">
        <v>15</v>
      </c>
      <c r="C5" s="82" t="s">
        <v>16</v>
      </c>
      <c r="D5" s="82" t="s">
        <v>17</v>
      </c>
      <c r="E5" s="84" t="s">
        <v>18</v>
      </c>
      <c r="F5" s="84" t="s">
        <v>19</v>
      </c>
    </row>
    <row r="6" spans="1:14" x14ac:dyDescent="0.3">
      <c r="A6" s="86"/>
      <c r="B6" s="87"/>
      <c r="C6" s="88"/>
      <c r="D6" s="88"/>
      <c r="E6" s="89"/>
      <c r="F6" s="90"/>
    </row>
    <row r="7" spans="1:14" x14ac:dyDescent="0.3">
      <c r="A7" s="86"/>
      <c r="B7" s="87" t="s">
        <v>20</v>
      </c>
      <c r="C7" s="88"/>
      <c r="D7" s="88"/>
      <c r="E7" s="89"/>
      <c r="F7" s="90"/>
    </row>
    <row r="8" spans="1:14" ht="6.75" customHeight="1" x14ac:dyDescent="0.3">
      <c r="A8" s="86"/>
      <c r="B8" s="87"/>
      <c r="C8" s="88"/>
      <c r="D8" s="88"/>
      <c r="E8" s="89"/>
      <c r="F8" s="90"/>
    </row>
    <row r="9" spans="1:14" ht="15.75" customHeight="1" x14ac:dyDescent="0.3">
      <c r="A9" s="86"/>
      <c r="B9" s="87" t="s">
        <v>21</v>
      </c>
      <c r="C9" s="88"/>
      <c r="D9" s="88"/>
      <c r="E9" s="89"/>
      <c r="F9" s="90"/>
    </row>
    <row r="10" spans="1:14" ht="15.75" customHeight="1" x14ac:dyDescent="0.3">
      <c r="A10" s="86"/>
      <c r="B10" s="87" t="s">
        <v>22</v>
      </c>
      <c r="C10" s="88"/>
      <c r="D10" s="88"/>
      <c r="E10" s="89"/>
      <c r="F10" s="90"/>
    </row>
    <row r="11" spans="1:14" ht="15.75" customHeight="1" x14ac:dyDescent="0.3">
      <c r="A11" s="86"/>
      <c r="B11" s="87" t="s">
        <v>23</v>
      </c>
      <c r="C11" s="88"/>
      <c r="D11" s="88"/>
      <c r="E11" s="89"/>
      <c r="F11" s="90"/>
    </row>
    <row r="12" spans="1:14" ht="15.75" customHeight="1" x14ac:dyDescent="0.3">
      <c r="A12" s="86"/>
      <c r="B12" s="87" t="s">
        <v>24</v>
      </c>
      <c r="C12" s="88"/>
      <c r="D12" s="88"/>
      <c r="E12" s="89"/>
      <c r="F12" s="90"/>
    </row>
    <row r="13" spans="1:14" ht="15.75" customHeight="1" x14ac:dyDescent="0.3">
      <c r="A13" s="86"/>
      <c r="B13" s="87"/>
      <c r="C13" s="88"/>
      <c r="D13" s="88"/>
      <c r="E13" s="89"/>
      <c r="F13" s="90"/>
    </row>
    <row r="14" spans="1:14" ht="15.75" customHeight="1" x14ac:dyDescent="0.3">
      <c r="A14" s="86"/>
      <c r="B14" s="87" t="s">
        <v>25</v>
      </c>
      <c r="C14" s="88"/>
      <c r="D14" s="88"/>
      <c r="E14" s="89"/>
      <c r="F14" s="90"/>
    </row>
    <row r="15" spans="1:14" ht="15.75" customHeight="1" x14ac:dyDescent="0.3">
      <c r="A15" s="86"/>
      <c r="B15" s="87" t="s">
        <v>26</v>
      </c>
      <c r="C15" s="88"/>
      <c r="D15" s="88"/>
      <c r="E15" s="89"/>
      <c r="F15" s="90"/>
    </row>
    <row r="16" spans="1:14" ht="15.75" customHeight="1" x14ac:dyDescent="0.3">
      <c r="A16" s="86"/>
      <c r="B16" s="87" t="s">
        <v>27</v>
      </c>
      <c r="C16" s="88"/>
      <c r="D16" s="88"/>
      <c r="E16" s="89"/>
      <c r="F16" s="90"/>
    </row>
    <row r="17" spans="1:6" ht="15.75" customHeight="1" x14ac:dyDescent="0.3">
      <c r="A17" s="86"/>
      <c r="B17" s="87" t="s">
        <v>28</v>
      </c>
      <c r="C17" s="88"/>
      <c r="D17" s="88"/>
      <c r="E17" s="89"/>
      <c r="F17" s="90"/>
    </row>
    <row r="18" spans="1:6" ht="15.75" customHeight="1" x14ac:dyDescent="0.3">
      <c r="A18" s="86"/>
      <c r="B18" s="87" t="s">
        <v>29</v>
      </c>
      <c r="C18" s="88"/>
      <c r="D18" s="88"/>
      <c r="E18" s="89"/>
      <c r="F18" s="90"/>
    </row>
    <row r="19" spans="1:6" ht="15.75" customHeight="1" x14ac:dyDescent="0.3">
      <c r="A19" s="86"/>
      <c r="B19" s="87" t="s">
        <v>30</v>
      </c>
      <c r="C19" s="88"/>
      <c r="D19" s="88"/>
      <c r="E19" s="89"/>
      <c r="F19" s="90"/>
    </row>
    <row r="20" spans="1:6" ht="15.75" customHeight="1" x14ac:dyDescent="0.3">
      <c r="A20" s="86"/>
      <c r="B20" s="87" t="s">
        <v>31</v>
      </c>
      <c r="C20" s="88"/>
      <c r="D20" s="88"/>
      <c r="E20" s="89"/>
      <c r="F20" s="90"/>
    </row>
    <row r="21" spans="1:6" ht="15.75" customHeight="1" x14ac:dyDescent="0.3">
      <c r="A21" s="86"/>
      <c r="B21" s="87"/>
      <c r="C21" s="88"/>
      <c r="D21" s="88"/>
      <c r="E21" s="89"/>
      <c r="F21" s="90"/>
    </row>
    <row r="22" spans="1:6" ht="15.75" customHeight="1" x14ac:dyDescent="0.3">
      <c r="A22" s="86"/>
      <c r="B22" s="87" t="s">
        <v>32</v>
      </c>
      <c r="C22" s="88"/>
      <c r="D22" s="88"/>
      <c r="E22" s="89"/>
      <c r="F22" s="90"/>
    </row>
    <row r="23" spans="1:6" ht="15.75" customHeight="1" x14ac:dyDescent="0.3">
      <c r="A23" s="86"/>
      <c r="B23" s="87" t="s">
        <v>33</v>
      </c>
      <c r="C23" s="88"/>
      <c r="D23" s="88"/>
      <c r="E23" s="89"/>
      <c r="F23" s="90"/>
    </row>
    <row r="24" spans="1:6" ht="15.75" customHeight="1" x14ac:dyDescent="0.3">
      <c r="A24" s="86"/>
      <c r="B24" s="87" t="s">
        <v>34</v>
      </c>
      <c r="C24" s="88"/>
      <c r="D24" s="88"/>
      <c r="E24" s="89"/>
      <c r="F24" s="90"/>
    </row>
    <row r="25" spans="1:6" ht="15.75" customHeight="1" x14ac:dyDescent="0.3">
      <c r="A25" s="86"/>
      <c r="B25" s="87"/>
      <c r="C25" s="88"/>
      <c r="D25" s="88"/>
      <c r="E25" s="89"/>
      <c r="F25" s="90"/>
    </row>
    <row r="26" spans="1:6" ht="15.75" customHeight="1" x14ac:dyDescent="0.3">
      <c r="A26" s="86"/>
      <c r="B26" s="87"/>
      <c r="C26" s="88"/>
      <c r="D26" s="88"/>
      <c r="E26" s="89"/>
      <c r="F26" s="90"/>
    </row>
    <row r="27" spans="1:6" ht="15.75" customHeight="1" x14ac:dyDescent="0.3">
      <c r="A27" s="86"/>
      <c r="B27" s="87" t="s">
        <v>35</v>
      </c>
      <c r="C27" s="88"/>
      <c r="D27" s="88"/>
      <c r="E27" s="89"/>
      <c r="F27" s="90"/>
    </row>
    <row r="28" spans="1:6" ht="15.75" customHeight="1" x14ac:dyDescent="0.3">
      <c r="A28" s="86"/>
      <c r="B28" s="87" t="s">
        <v>36</v>
      </c>
      <c r="C28" s="88"/>
      <c r="D28" s="88"/>
      <c r="E28" s="89"/>
      <c r="F28" s="90"/>
    </row>
    <row r="29" spans="1:6" ht="15.75" customHeight="1" x14ac:dyDescent="0.3">
      <c r="A29" s="86"/>
      <c r="B29" s="87"/>
      <c r="C29" s="88"/>
      <c r="D29" s="88"/>
      <c r="E29" s="89"/>
      <c r="F29" s="90"/>
    </row>
    <row r="30" spans="1:6" ht="15.75" customHeight="1" x14ac:dyDescent="0.3">
      <c r="A30" s="86"/>
      <c r="B30" s="87" t="s">
        <v>37</v>
      </c>
      <c r="C30" s="88"/>
      <c r="D30" s="88"/>
      <c r="E30" s="89"/>
      <c r="F30" s="90"/>
    </row>
    <row r="31" spans="1:6" ht="15.75" customHeight="1" x14ac:dyDescent="0.3">
      <c r="A31" s="86"/>
      <c r="B31" s="87" t="s">
        <v>38</v>
      </c>
      <c r="C31" s="88"/>
      <c r="D31" s="88"/>
      <c r="E31" s="89"/>
      <c r="F31" s="90"/>
    </row>
    <row r="32" spans="1:6" ht="15.75" customHeight="1" x14ac:dyDescent="0.3">
      <c r="A32" s="86"/>
      <c r="B32" s="87" t="s">
        <v>39</v>
      </c>
      <c r="C32" s="88"/>
      <c r="D32" s="88"/>
      <c r="E32" s="89"/>
      <c r="F32" s="90"/>
    </row>
    <row r="33" spans="1:6" ht="15.75" customHeight="1" x14ac:dyDescent="0.3">
      <c r="A33" s="86"/>
      <c r="B33" s="87" t="s">
        <v>40</v>
      </c>
      <c r="C33" s="88"/>
      <c r="D33" s="88"/>
      <c r="E33" s="89"/>
      <c r="F33" s="90"/>
    </row>
    <row r="34" spans="1:6" ht="15.75" customHeight="1" x14ac:dyDescent="0.3">
      <c r="A34" s="86"/>
      <c r="B34" s="87" t="s">
        <v>41</v>
      </c>
      <c r="C34" s="88"/>
      <c r="D34" s="88"/>
      <c r="E34" s="89"/>
      <c r="F34" s="90"/>
    </row>
    <row r="35" spans="1:6" ht="15.75" customHeight="1" x14ac:dyDescent="0.3">
      <c r="A35" s="86"/>
      <c r="B35" s="87"/>
      <c r="C35" s="88"/>
      <c r="D35" s="88"/>
      <c r="E35" s="89"/>
      <c r="F35" s="90"/>
    </row>
    <row r="36" spans="1:6" ht="15.75" customHeight="1" x14ac:dyDescent="0.3">
      <c r="A36" s="86"/>
      <c r="B36" s="307" t="s">
        <v>42</v>
      </c>
      <c r="C36" s="88"/>
      <c r="D36" s="88"/>
      <c r="E36" s="89"/>
      <c r="F36" s="90"/>
    </row>
    <row r="37" spans="1:6" ht="15.75" customHeight="1" x14ac:dyDescent="0.3">
      <c r="A37" s="86"/>
      <c r="B37" s="307"/>
      <c r="C37" s="88"/>
      <c r="D37" s="88"/>
      <c r="E37" s="89"/>
      <c r="F37" s="90"/>
    </row>
    <row r="38" spans="1:6" ht="15.75" customHeight="1" x14ac:dyDescent="0.3">
      <c r="A38" s="86"/>
      <c r="B38" s="307"/>
      <c r="C38" s="88"/>
      <c r="D38" s="88"/>
      <c r="E38" s="89"/>
      <c r="F38" s="90"/>
    </row>
    <row r="39" spans="1:6" ht="15.75" customHeight="1" x14ac:dyDescent="0.3">
      <c r="A39" s="86"/>
      <c r="B39" s="307"/>
      <c r="C39" s="88"/>
      <c r="D39" s="88"/>
      <c r="E39" s="89"/>
      <c r="F39" s="90"/>
    </row>
    <row r="40" spans="1:6" ht="15.75" customHeight="1" x14ac:dyDescent="0.3">
      <c r="A40" s="86"/>
      <c r="B40" s="87"/>
      <c r="C40" s="88"/>
      <c r="D40" s="88"/>
      <c r="E40" s="89"/>
      <c r="F40" s="90"/>
    </row>
    <row r="41" spans="1:6" ht="15.75" customHeight="1" x14ac:dyDescent="0.3">
      <c r="A41" s="86"/>
      <c r="B41" s="87" t="s">
        <v>43</v>
      </c>
      <c r="C41" s="88"/>
      <c r="D41" s="88"/>
      <c r="E41" s="89"/>
      <c r="F41" s="90"/>
    </row>
    <row r="42" spans="1:6" ht="15.75" customHeight="1" x14ac:dyDescent="0.3">
      <c r="A42" s="86"/>
      <c r="B42" s="87" t="s">
        <v>44</v>
      </c>
      <c r="C42" s="88"/>
      <c r="D42" s="88"/>
      <c r="E42" s="89"/>
      <c r="F42" s="90"/>
    </row>
    <row r="43" spans="1:6" ht="15.75" customHeight="1" x14ac:dyDescent="0.3">
      <c r="A43" s="86"/>
      <c r="B43" s="87" t="s">
        <v>45</v>
      </c>
      <c r="C43" s="88"/>
      <c r="D43" s="88"/>
      <c r="E43" s="89"/>
      <c r="F43" s="90"/>
    </row>
    <row r="44" spans="1:6" ht="15.75" customHeight="1" x14ac:dyDescent="0.3">
      <c r="A44" s="86"/>
      <c r="B44" s="87"/>
      <c r="C44" s="88"/>
      <c r="D44" s="88"/>
      <c r="E44" s="89"/>
      <c r="F44" s="90"/>
    </row>
    <row r="45" spans="1:6" ht="15.75" customHeight="1" x14ac:dyDescent="0.3">
      <c r="A45" s="86"/>
      <c r="B45" s="87" t="s">
        <v>46</v>
      </c>
      <c r="C45" s="88"/>
      <c r="D45" s="88"/>
      <c r="E45" s="89"/>
      <c r="F45" s="90"/>
    </row>
    <row r="46" spans="1:6" ht="15.75" customHeight="1" x14ac:dyDescent="0.3">
      <c r="A46" s="86"/>
      <c r="B46" s="87" t="s">
        <v>47</v>
      </c>
      <c r="C46" s="88"/>
      <c r="D46" s="88"/>
      <c r="E46" s="89"/>
      <c r="F46" s="90"/>
    </row>
    <row r="47" spans="1:6" ht="15.75" customHeight="1" x14ac:dyDescent="0.3">
      <c r="A47" s="86"/>
      <c r="B47" s="87" t="s">
        <v>48</v>
      </c>
      <c r="C47" s="88"/>
      <c r="D47" s="88"/>
      <c r="E47" s="89"/>
      <c r="F47" s="90"/>
    </row>
    <row r="48" spans="1:6" ht="15.75" customHeight="1" x14ac:dyDescent="0.3">
      <c r="A48" s="86"/>
      <c r="B48" s="87" t="s">
        <v>49</v>
      </c>
      <c r="C48" s="88"/>
      <c r="D48" s="88"/>
      <c r="E48" s="89"/>
      <c r="F48" s="90"/>
    </row>
    <row r="49" spans="1:6" ht="15.75" customHeight="1" x14ac:dyDescent="0.3">
      <c r="A49" s="86"/>
      <c r="B49" s="87" t="s">
        <v>50</v>
      </c>
      <c r="C49" s="88"/>
      <c r="D49" s="88"/>
      <c r="E49" s="89"/>
      <c r="F49" s="90"/>
    </row>
    <row r="50" spans="1:6" ht="15.75" customHeight="1" x14ac:dyDescent="0.3">
      <c r="A50" s="86"/>
      <c r="B50" s="87" t="s">
        <v>51</v>
      </c>
      <c r="C50" s="88"/>
      <c r="D50" s="88"/>
      <c r="E50" s="89"/>
      <c r="F50" s="90"/>
    </row>
    <row r="51" spans="1:6" ht="15.75" customHeight="1" x14ac:dyDescent="0.3">
      <c r="A51" s="86"/>
      <c r="B51" s="87" t="s">
        <v>52</v>
      </c>
      <c r="C51" s="88"/>
      <c r="D51" s="88"/>
      <c r="E51" s="89"/>
      <c r="F51" s="90"/>
    </row>
    <row r="52" spans="1:6" ht="15.75" customHeight="1" x14ac:dyDescent="0.3">
      <c r="A52" s="86"/>
      <c r="B52" s="87"/>
      <c r="C52" s="88"/>
      <c r="D52" s="88"/>
      <c r="E52" s="89"/>
      <c r="F52" s="90"/>
    </row>
    <row r="53" spans="1:6" ht="15.75" customHeight="1" x14ac:dyDescent="0.3">
      <c r="A53" s="86"/>
      <c r="B53" s="87" t="s">
        <v>53</v>
      </c>
      <c r="C53" s="88"/>
      <c r="D53" s="88"/>
      <c r="E53" s="89"/>
      <c r="F53" s="90"/>
    </row>
    <row r="54" spans="1:6" ht="15.75" customHeight="1" x14ac:dyDescent="0.3">
      <c r="A54" s="86"/>
      <c r="B54" s="87" t="s">
        <v>54</v>
      </c>
      <c r="C54" s="88"/>
      <c r="D54" s="88"/>
      <c r="E54" s="89"/>
      <c r="F54" s="90"/>
    </row>
    <row r="55" spans="1:6" ht="15.75" customHeight="1" x14ac:dyDescent="0.3">
      <c r="A55" s="86"/>
      <c r="B55" s="87" t="s">
        <v>55</v>
      </c>
      <c r="C55" s="88"/>
      <c r="D55" s="88"/>
      <c r="E55" s="89"/>
      <c r="F55" s="90"/>
    </row>
    <row r="56" spans="1:6" ht="15.75" customHeight="1" x14ac:dyDescent="0.3">
      <c r="A56" s="86"/>
      <c r="B56" s="87" t="s">
        <v>56</v>
      </c>
      <c r="C56" s="88"/>
      <c r="D56" s="88"/>
      <c r="E56" s="89"/>
      <c r="F56" s="90"/>
    </row>
    <row r="57" spans="1:6" ht="15.75" customHeight="1" x14ac:dyDescent="0.3">
      <c r="A57" s="86"/>
      <c r="B57" s="87" t="s">
        <v>57</v>
      </c>
      <c r="C57" s="88"/>
      <c r="D57" s="88"/>
      <c r="E57" s="89"/>
      <c r="F57" s="90"/>
    </row>
    <row r="58" spans="1:6" ht="15.75" customHeight="1" x14ac:dyDescent="0.3">
      <c r="A58" s="86"/>
      <c r="B58" s="87"/>
      <c r="C58" s="88"/>
      <c r="D58" s="88"/>
      <c r="E58" s="89"/>
      <c r="F58" s="90"/>
    </row>
    <row r="59" spans="1:6" ht="15.75" customHeight="1" x14ac:dyDescent="0.3">
      <c r="A59" s="86"/>
      <c r="B59" s="87" t="s">
        <v>58</v>
      </c>
      <c r="C59" s="88"/>
      <c r="D59" s="88"/>
      <c r="E59" s="89"/>
      <c r="F59" s="90"/>
    </row>
    <row r="60" spans="1:6" ht="15.75" customHeight="1" x14ac:dyDescent="0.3">
      <c r="A60" s="86"/>
      <c r="B60" s="87" t="s">
        <v>59</v>
      </c>
      <c r="C60" s="88"/>
      <c r="D60" s="88"/>
      <c r="E60" s="89"/>
      <c r="F60" s="90"/>
    </row>
    <row r="61" spans="1:6" ht="15" customHeight="1" x14ac:dyDescent="0.3">
      <c r="A61" s="86"/>
      <c r="B61" s="87"/>
      <c r="C61" s="88"/>
      <c r="D61" s="88"/>
      <c r="E61" s="89"/>
      <c r="F61" s="90"/>
    </row>
    <row r="62" spans="1:6" ht="15.75" customHeight="1" x14ac:dyDescent="0.3">
      <c r="A62" s="86"/>
      <c r="B62" s="87" t="s">
        <v>60</v>
      </c>
      <c r="C62" s="88"/>
      <c r="D62" s="88"/>
      <c r="E62" s="89"/>
      <c r="F62" s="90"/>
    </row>
    <row r="63" spans="1:6" ht="15.75" customHeight="1" x14ac:dyDescent="0.3">
      <c r="A63" s="86"/>
      <c r="B63" s="87" t="s">
        <v>61</v>
      </c>
      <c r="C63" s="88"/>
      <c r="D63" s="88"/>
      <c r="E63" s="89"/>
      <c r="F63" s="90"/>
    </row>
    <row r="64" spans="1:6" ht="15.75" customHeight="1" x14ac:dyDescent="0.3">
      <c r="A64" s="86"/>
      <c r="B64" s="87"/>
      <c r="C64" s="88"/>
      <c r="D64" s="88"/>
      <c r="E64" s="89"/>
      <c r="F64" s="90"/>
    </row>
    <row r="65" spans="1:6" ht="15.75" customHeight="1" x14ac:dyDescent="0.3">
      <c r="A65" s="86"/>
      <c r="B65" s="87" t="s">
        <v>62</v>
      </c>
      <c r="C65" s="88"/>
      <c r="D65" s="88"/>
      <c r="E65" s="89"/>
      <c r="F65" s="90"/>
    </row>
    <row r="66" spans="1:6" ht="15.75" customHeight="1" x14ac:dyDescent="0.3">
      <c r="A66" s="86"/>
      <c r="B66" s="87" t="s">
        <v>63</v>
      </c>
      <c r="C66" s="88"/>
      <c r="D66" s="88"/>
      <c r="E66" s="89"/>
      <c r="F66" s="90"/>
    </row>
    <row r="67" spans="1:6" ht="15.75" customHeight="1" x14ac:dyDescent="0.3">
      <c r="A67" s="86"/>
      <c r="B67" s="87" t="s">
        <v>64</v>
      </c>
      <c r="C67" s="88"/>
      <c r="D67" s="88"/>
      <c r="E67" s="89"/>
      <c r="F67" s="90"/>
    </row>
    <row r="68" spans="1:6" ht="15.75" customHeight="1" x14ac:dyDescent="0.3">
      <c r="A68" s="86"/>
      <c r="B68" s="87" t="s">
        <v>65</v>
      </c>
      <c r="C68" s="88"/>
      <c r="D68" s="88"/>
      <c r="E68" s="89"/>
      <c r="F68" s="90"/>
    </row>
    <row r="69" spans="1:6" ht="15.75" customHeight="1" x14ac:dyDescent="0.3">
      <c r="A69" s="86"/>
      <c r="B69" s="87"/>
      <c r="C69" s="88"/>
      <c r="D69" s="88"/>
      <c r="E69" s="89"/>
      <c r="F69" s="90"/>
    </row>
    <row r="70" spans="1:6" ht="103.5" x14ac:dyDescent="0.3">
      <c r="A70" s="86"/>
      <c r="B70" s="292" t="s">
        <v>66</v>
      </c>
      <c r="C70" s="88"/>
      <c r="D70" s="88"/>
      <c r="E70" s="89"/>
      <c r="F70" s="90"/>
    </row>
    <row r="71" spans="1:6" ht="15.75" customHeight="1" x14ac:dyDescent="0.3">
      <c r="A71" s="86"/>
      <c r="B71" s="87"/>
      <c r="C71" s="88"/>
      <c r="D71" s="88"/>
      <c r="E71" s="89"/>
      <c r="F71" s="90"/>
    </row>
    <row r="72" spans="1:6" ht="22.5" customHeight="1" x14ac:dyDescent="0.3">
      <c r="A72" s="86"/>
      <c r="B72" s="305" t="s">
        <v>67</v>
      </c>
      <c r="C72" s="88"/>
      <c r="D72" s="88"/>
      <c r="E72" s="89"/>
      <c r="F72" s="90"/>
    </row>
    <row r="73" spans="1:6" ht="22.5" customHeight="1" x14ac:dyDescent="0.3">
      <c r="A73" s="86"/>
      <c r="B73" s="305"/>
      <c r="C73" s="88"/>
      <c r="D73" s="88"/>
      <c r="E73" s="89"/>
      <c r="F73" s="90"/>
    </row>
    <row r="74" spans="1:6" ht="33.75" customHeight="1" x14ac:dyDescent="0.3">
      <c r="A74" s="86"/>
      <c r="B74" s="305"/>
      <c r="C74" s="88"/>
      <c r="D74" s="88"/>
      <c r="E74" s="89"/>
      <c r="F74" s="90"/>
    </row>
    <row r="75" spans="1:6" x14ac:dyDescent="0.3">
      <c r="A75" s="86"/>
      <c r="B75" s="87"/>
      <c r="C75" s="88"/>
      <c r="D75" s="88"/>
      <c r="E75" s="89"/>
      <c r="F75" s="90"/>
    </row>
    <row r="76" spans="1:6" x14ac:dyDescent="0.3">
      <c r="A76" s="86"/>
      <c r="B76" s="305" t="s">
        <v>68</v>
      </c>
      <c r="C76" s="88"/>
      <c r="D76" s="88"/>
      <c r="E76" s="89"/>
      <c r="F76" s="90"/>
    </row>
    <row r="77" spans="1:6" x14ac:dyDescent="0.3">
      <c r="A77" s="86"/>
      <c r="B77" s="305"/>
      <c r="C77" s="88"/>
      <c r="D77" s="88"/>
      <c r="E77" s="89"/>
      <c r="F77" s="90"/>
    </row>
    <row r="78" spans="1:6" ht="33" customHeight="1" x14ac:dyDescent="0.3">
      <c r="A78" s="86"/>
      <c r="B78" s="305"/>
      <c r="C78" s="88"/>
      <c r="D78" s="88"/>
      <c r="E78" s="89"/>
      <c r="F78" s="90"/>
    </row>
    <row r="79" spans="1:6" x14ac:dyDescent="0.3">
      <c r="A79" s="86"/>
      <c r="B79" s="87"/>
      <c r="C79" s="88"/>
      <c r="D79" s="88"/>
      <c r="E79" s="89"/>
      <c r="F79" s="90"/>
    </row>
  </sheetData>
  <mergeCells count="6">
    <mergeCell ref="B76:B78"/>
    <mergeCell ref="A1:F1"/>
    <mergeCell ref="A2:D2"/>
    <mergeCell ref="A3:F3"/>
    <mergeCell ref="B36:B39"/>
    <mergeCell ref="B72:B74"/>
  </mergeCells>
  <pageMargins left="0.7" right="0.7" top="0.75" bottom="0.75" header="0.3" footer="0.3"/>
  <pageSetup scale="92" orientation="portrait" r:id="rId1"/>
  <rowBreaks count="1" manualBreakCount="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zoomScale="60" zoomScaleNormal="100" workbookViewId="0">
      <selection activeCell="E10" sqref="E10:E22"/>
    </sheetView>
  </sheetViews>
  <sheetFormatPr defaultColWidth="9" defaultRowHeight="16.5" x14ac:dyDescent="0.3"/>
  <cols>
    <col min="1" max="1" width="5.7109375" style="85" customWidth="1"/>
    <col min="2" max="2" width="48.42578125" style="85" customWidth="1"/>
    <col min="3" max="3" width="6.5703125" style="110" customWidth="1"/>
    <col min="4" max="4" width="6.5703125" style="111" customWidth="1"/>
    <col min="5" max="5" width="9.85546875" style="111" customWidth="1"/>
    <col min="6" max="6" width="11.85546875" style="110" customWidth="1"/>
    <col min="7" max="16384" width="9" style="85"/>
  </cols>
  <sheetData>
    <row r="1" spans="1:14" s="13" customFormat="1" ht="18" x14ac:dyDescent="0.2">
      <c r="A1" s="302" t="str">
        <f>Summary!A1</f>
        <v>BILL OF QUANTITIES-CENTRE FOR HOLY QURAN BUILDING-(GN.FUVAHMULAH)</v>
      </c>
      <c r="B1" s="302"/>
      <c r="C1" s="302"/>
      <c r="D1" s="302"/>
      <c r="E1" s="302"/>
      <c r="F1" s="302"/>
      <c r="G1" s="78"/>
      <c r="H1" s="78"/>
      <c r="I1" s="78"/>
      <c r="J1" s="78"/>
      <c r="K1" s="78"/>
      <c r="L1" s="78"/>
      <c r="M1" s="78"/>
      <c r="N1" s="78"/>
    </row>
    <row r="2" spans="1:14" s="13" customFormat="1" ht="6.75" customHeight="1" x14ac:dyDescent="0.2">
      <c r="A2" s="303"/>
      <c r="B2" s="303"/>
      <c r="C2" s="303"/>
      <c r="D2" s="303"/>
      <c r="E2" s="29"/>
      <c r="F2" s="29"/>
      <c r="G2" s="29"/>
      <c r="H2" s="29"/>
      <c r="I2" s="28"/>
      <c r="J2" s="28"/>
      <c r="K2" s="27"/>
      <c r="L2" s="27"/>
      <c r="M2" s="27"/>
      <c r="N2" s="79"/>
    </row>
    <row r="3" spans="1:14" s="13" customFormat="1" x14ac:dyDescent="0.3">
      <c r="A3" s="306" t="str">
        <f>[2]Summary!A3</f>
        <v>BILL OF QUANTITIES</v>
      </c>
      <c r="B3" s="306"/>
      <c r="C3" s="306"/>
      <c r="D3" s="306"/>
      <c r="E3" s="306"/>
      <c r="F3" s="306"/>
      <c r="G3" s="80"/>
      <c r="H3" s="80"/>
      <c r="I3" s="80"/>
      <c r="J3" s="80"/>
      <c r="K3" s="80"/>
      <c r="L3" s="80"/>
      <c r="M3" s="80"/>
      <c r="N3" s="80"/>
    </row>
    <row r="4" spans="1:14" s="13" customFormat="1" ht="12.75" x14ac:dyDescent="0.2">
      <c r="A4" s="81" t="s">
        <v>13</v>
      </c>
      <c r="B4" s="81"/>
      <c r="C4" s="81"/>
      <c r="D4" s="30"/>
      <c r="E4" s="28"/>
      <c r="F4" s="28"/>
      <c r="G4" s="28"/>
      <c r="H4" s="28"/>
      <c r="I4" s="28"/>
      <c r="J4" s="28"/>
      <c r="K4" s="27"/>
      <c r="L4" s="27"/>
      <c r="M4" s="27"/>
      <c r="N4" s="79"/>
    </row>
    <row r="5" spans="1:14" x14ac:dyDescent="0.3">
      <c r="A5" s="82" t="s">
        <v>14</v>
      </c>
      <c r="B5" s="83" t="s">
        <v>15</v>
      </c>
      <c r="C5" s="82" t="s">
        <v>16</v>
      </c>
      <c r="D5" s="82" t="s">
        <v>17</v>
      </c>
      <c r="E5" s="84" t="s">
        <v>18</v>
      </c>
      <c r="F5" s="84" t="s">
        <v>19</v>
      </c>
    </row>
    <row r="6" spans="1:14" x14ac:dyDescent="0.3">
      <c r="A6" s="86"/>
      <c r="B6" s="87"/>
      <c r="C6" s="88"/>
      <c r="D6" s="88"/>
      <c r="E6" s="89"/>
      <c r="F6" s="90"/>
    </row>
    <row r="7" spans="1:14" x14ac:dyDescent="0.3">
      <c r="A7" s="91">
        <v>1</v>
      </c>
      <c r="B7" s="92" t="s">
        <v>69</v>
      </c>
      <c r="C7" s="88"/>
      <c r="D7" s="88"/>
      <c r="E7" s="89"/>
      <c r="F7" s="90"/>
    </row>
    <row r="8" spans="1:14" x14ac:dyDescent="0.3">
      <c r="A8" s="93"/>
      <c r="B8" s="94"/>
      <c r="C8" s="88"/>
      <c r="D8" s="88"/>
      <c r="E8" s="89"/>
      <c r="F8" s="90"/>
    </row>
    <row r="9" spans="1:14" x14ac:dyDescent="0.3">
      <c r="A9" s="91"/>
      <c r="B9" s="95" t="s">
        <v>70</v>
      </c>
      <c r="C9" s="88"/>
      <c r="D9" s="88"/>
      <c r="E9" s="89"/>
      <c r="F9" s="90"/>
    </row>
    <row r="10" spans="1:14" ht="89.25" x14ac:dyDescent="0.3">
      <c r="A10" s="96">
        <v>1.1000000000000001</v>
      </c>
      <c r="B10" s="94" t="s">
        <v>71</v>
      </c>
      <c r="C10" s="97" t="s">
        <v>72</v>
      </c>
      <c r="D10" s="98">
        <v>1</v>
      </c>
      <c r="E10" s="99"/>
      <c r="F10" s="100">
        <f t="shared" ref="F10" si="0">ROUND(+D10*E10,2)</f>
        <v>0</v>
      </c>
    </row>
    <row r="11" spans="1:14" x14ac:dyDescent="0.3">
      <c r="A11" s="86"/>
      <c r="B11" s="87"/>
      <c r="C11" s="98"/>
      <c r="D11" s="98"/>
      <c r="E11" s="99"/>
      <c r="F11" s="101"/>
    </row>
    <row r="12" spans="1:14" x14ac:dyDescent="0.3">
      <c r="A12" s="91"/>
      <c r="B12" s="92" t="s">
        <v>73</v>
      </c>
      <c r="C12" s="98"/>
      <c r="D12" s="98"/>
      <c r="E12" s="99"/>
      <c r="F12" s="101"/>
    </row>
    <row r="13" spans="1:14" ht="63.75" x14ac:dyDescent="0.3">
      <c r="A13" s="96">
        <v>1.2</v>
      </c>
      <c r="B13" s="94" t="s">
        <v>74</v>
      </c>
      <c r="C13" s="98" t="s">
        <v>75</v>
      </c>
      <c r="D13" s="98">
        <v>1</v>
      </c>
      <c r="E13" s="99"/>
      <c r="F13" s="100">
        <f t="shared" ref="F13" si="1">ROUND(+D13*E13,2)</f>
        <v>0</v>
      </c>
    </row>
    <row r="14" spans="1:14" x14ac:dyDescent="0.3">
      <c r="A14" s="86"/>
      <c r="B14" s="94"/>
      <c r="C14" s="98"/>
      <c r="D14" s="98"/>
      <c r="E14" s="99"/>
      <c r="F14" s="101"/>
    </row>
    <row r="15" spans="1:14" x14ac:dyDescent="0.3">
      <c r="A15" s="91"/>
      <c r="B15" s="92" t="s">
        <v>76</v>
      </c>
      <c r="C15" s="98"/>
      <c r="D15" s="98"/>
      <c r="E15" s="102"/>
      <c r="F15" s="101"/>
    </row>
    <row r="16" spans="1:14" ht="14.25" customHeight="1" x14ac:dyDescent="0.3">
      <c r="A16" s="96">
        <v>1.3</v>
      </c>
      <c r="B16" s="94" t="s">
        <v>77</v>
      </c>
      <c r="C16" s="98" t="s">
        <v>75</v>
      </c>
      <c r="D16" s="98">
        <v>1</v>
      </c>
      <c r="E16" s="102"/>
      <c r="F16" s="100">
        <f t="shared" ref="F16" si="2">ROUND(+D16*E16,2)</f>
        <v>0</v>
      </c>
    </row>
    <row r="17" spans="1:6" x14ac:dyDescent="0.3">
      <c r="A17" s="86"/>
      <c r="B17" s="94"/>
      <c r="C17" s="98"/>
      <c r="D17" s="98"/>
      <c r="E17" s="102"/>
      <c r="F17" s="101"/>
    </row>
    <row r="18" spans="1:6" x14ac:dyDescent="0.3">
      <c r="A18" s="91"/>
      <c r="B18" s="95" t="s">
        <v>78</v>
      </c>
      <c r="C18" s="98"/>
      <c r="D18" s="98"/>
      <c r="E18" s="102"/>
      <c r="F18" s="101"/>
    </row>
    <row r="19" spans="1:6" ht="63.75" x14ac:dyDescent="0.3">
      <c r="A19" s="96">
        <v>1.4</v>
      </c>
      <c r="B19" s="94" t="s">
        <v>79</v>
      </c>
      <c r="C19" s="98" t="s">
        <v>75</v>
      </c>
      <c r="D19" s="98">
        <v>1</v>
      </c>
      <c r="E19" s="102"/>
      <c r="F19" s="100">
        <f t="shared" ref="F19" si="3">ROUND(+D19*E19,2)</f>
        <v>0</v>
      </c>
    </row>
    <row r="20" spans="1:6" x14ac:dyDescent="0.3">
      <c r="A20" s="96"/>
      <c r="B20" s="94"/>
      <c r="C20" s="103"/>
      <c r="D20" s="88"/>
      <c r="E20" s="104"/>
      <c r="F20" s="90"/>
    </row>
    <row r="21" spans="1:6" x14ac:dyDescent="0.3">
      <c r="A21" s="91"/>
      <c r="B21" s="92" t="s">
        <v>80</v>
      </c>
      <c r="C21" s="88"/>
      <c r="D21" s="88"/>
      <c r="E21" s="104"/>
      <c r="F21" s="90"/>
    </row>
    <row r="22" spans="1:6" ht="56.25" customHeight="1" x14ac:dyDescent="0.3">
      <c r="A22" s="96">
        <v>1.5</v>
      </c>
      <c r="B22" s="94" t="s">
        <v>81</v>
      </c>
      <c r="C22" s="88" t="s">
        <v>75</v>
      </c>
      <c r="D22" s="88">
        <v>1</v>
      </c>
      <c r="E22" s="89"/>
      <c r="F22" s="287">
        <f t="shared" ref="F22" si="4">ROUND(+D22*E22,2)</f>
        <v>0</v>
      </c>
    </row>
    <row r="23" spans="1:6" x14ac:dyDescent="0.3">
      <c r="A23" s="86"/>
      <c r="B23" s="87"/>
      <c r="C23" s="88"/>
      <c r="D23" s="88"/>
      <c r="E23" s="89"/>
      <c r="F23" s="90"/>
    </row>
    <row r="24" spans="1:6" x14ac:dyDescent="0.3">
      <c r="A24" s="105"/>
      <c r="B24" s="106" t="s">
        <v>82</v>
      </c>
      <c r="C24" s="107"/>
      <c r="D24" s="107"/>
      <c r="E24" s="108"/>
      <c r="F24" s="109">
        <f>SUM(F8:F23)</f>
        <v>0</v>
      </c>
    </row>
  </sheetData>
  <mergeCells count="3">
    <mergeCell ref="A1:F1"/>
    <mergeCell ref="A2:D2"/>
    <mergeCell ref="A3:F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BreakPreview" zoomScale="60" zoomScaleNormal="100" workbookViewId="0">
      <selection activeCell="D33" sqref="D33"/>
    </sheetView>
  </sheetViews>
  <sheetFormatPr defaultColWidth="9.140625" defaultRowHeight="16.5" x14ac:dyDescent="0.3"/>
  <cols>
    <col min="1" max="1" width="5.7109375" style="156" customWidth="1"/>
    <col min="2" max="2" width="57.5703125" style="122" customWidth="1"/>
    <col min="3" max="3" width="6.5703125" style="157" customWidth="1"/>
    <col min="4" max="4" width="8.85546875" style="158" customWidth="1"/>
    <col min="5" max="5" width="9.85546875" style="122" customWidth="1"/>
    <col min="6" max="6" width="11.85546875" style="122" customWidth="1"/>
    <col min="7" max="16384" width="9.140625" style="122"/>
  </cols>
  <sheetData>
    <row r="1" spans="1:14" s="113" customFormat="1" ht="18" x14ac:dyDescent="0.25">
      <c r="A1" s="308" t="str">
        <f>Summary!A1</f>
        <v>BILL OF QUANTITIES-CENTRE FOR HOLY QURAN BUILDING-(GN.FUVAHMULAH)</v>
      </c>
      <c r="B1" s="308"/>
      <c r="C1" s="308"/>
      <c r="D1" s="308"/>
      <c r="E1" s="308"/>
      <c r="F1" s="308"/>
      <c r="G1" s="112"/>
      <c r="H1" s="112"/>
      <c r="I1" s="112"/>
      <c r="J1" s="112"/>
      <c r="K1" s="112"/>
      <c r="L1" s="112"/>
      <c r="M1" s="112"/>
      <c r="N1" s="112"/>
    </row>
    <row r="2" spans="1:14" s="113" customFormat="1" ht="6.75" customHeight="1" x14ac:dyDescent="0.2">
      <c r="A2" s="303"/>
      <c r="B2" s="303"/>
      <c r="C2" s="303"/>
      <c r="D2" s="303"/>
      <c r="E2" s="29"/>
      <c r="F2" s="29"/>
      <c r="G2" s="29"/>
      <c r="H2" s="29"/>
      <c r="I2" s="28"/>
      <c r="J2" s="28"/>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116"/>
      <c r="B4" s="81"/>
      <c r="C4" s="81"/>
      <c r="D4" s="30"/>
      <c r="E4" s="28"/>
      <c r="F4" s="28"/>
      <c r="G4" s="28"/>
      <c r="H4" s="28"/>
      <c r="I4" s="28"/>
      <c r="J4" s="28"/>
      <c r="K4" s="114"/>
      <c r="L4" s="114"/>
      <c r="M4" s="114"/>
      <c r="N4" s="115"/>
    </row>
    <row r="5" spans="1:14" s="110" customFormat="1" x14ac:dyDescent="0.25">
      <c r="A5" s="82" t="s">
        <v>14</v>
      </c>
      <c r="B5" s="83" t="s">
        <v>15</v>
      </c>
      <c r="C5" s="82" t="s">
        <v>16</v>
      </c>
      <c r="D5" s="82" t="s">
        <v>83</v>
      </c>
      <c r="E5" s="84" t="s">
        <v>18</v>
      </c>
      <c r="F5" s="84" t="s">
        <v>19</v>
      </c>
    </row>
    <row r="6" spans="1:14" x14ac:dyDescent="0.3">
      <c r="A6" s="117"/>
      <c r="B6" s="118"/>
      <c r="C6" s="119"/>
      <c r="D6" s="120"/>
      <c r="E6" s="121"/>
      <c r="F6" s="120"/>
    </row>
    <row r="7" spans="1:14" x14ac:dyDescent="0.3">
      <c r="A7" s="123">
        <v>2</v>
      </c>
      <c r="B7" s="92" t="s">
        <v>400</v>
      </c>
      <c r="C7" s="98"/>
      <c r="D7" s="101"/>
      <c r="E7" s="124"/>
      <c r="F7" s="101"/>
    </row>
    <row r="8" spans="1:14" ht="8.25" customHeight="1" x14ac:dyDescent="0.3">
      <c r="A8" s="125"/>
      <c r="B8" s="92"/>
      <c r="C8" s="98"/>
      <c r="D8" s="101"/>
      <c r="E8" s="124"/>
      <c r="F8" s="101"/>
    </row>
    <row r="9" spans="1:14" s="132" customFormat="1" ht="54.75" customHeight="1" x14ac:dyDescent="0.2">
      <c r="A9" s="126"/>
      <c r="B9" s="127" t="s">
        <v>84</v>
      </c>
      <c r="C9" s="128"/>
      <c r="D9" s="129"/>
      <c r="E9" s="130"/>
      <c r="F9" s="131"/>
    </row>
    <row r="10" spans="1:14" s="132" customFormat="1" ht="66" customHeight="1" x14ac:dyDescent="0.2">
      <c r="A10" s="126"/>
      <c r="B10" s="127" t="s">
        <v>85</v>
      </c>
      <c r="C10" s="128"/>
      <c r="D10" s="129"/>
      <c r="E10" s="130"/>
      <c r="F10" s="131"/>
    </row>
    <row r="11" spans="1:14" s="132" customFormat="1" ht="30.75" customHeight="1" x14ac:dyDescent="0.2">
      <c r="A11" s="126"/>
      <c r="B11" s="127" t="s">
        <v>86</v>
      </c>
      <c r="C11" s="128"/>
      <c r="D11" s="129"/>
      <c r="E11" s="130"/>
      <c r="F11" s="131"/>
    </row>
    <row r="12" spans="1:14" s="132" customFormat="1" ht="81.75" customHeight="1" x14ac:dyDescent="0.2">
      <c r="A12" s="126"/>
      <c r="B12" s="127" t="s">
        <v>87</v>
      </c>
      <c r="C12" s="128"/>
      <c r="D12" s="129"/>
      <c r="E12" s="130"/>
      <c r="F12" s="131"/>
    </row>
    <row r="13" spans="1:14" s="132" customFormat="1" ht="24" customHeight="1" x14ac:dyDescent="0.2">
      <c r="A13" s="126"/>
      <c r="B13" s="127" t="s">
        <v>88</v>
      </c>
      <c r="C13" s="128"/>
      <c r="D13" s="129"/>
      <c r="E13" s="130"/>
      <c r="F13" s="131"/>
    </row>
    <row r="14" spans="1:14" ht="18.75" customHeight="1" x14ac:dyDescent="0.3">
      <c r="A14" s="125"/>
      <c r="B14" s="127" t="s">
        <v>89</v>
      </c>
      <c r="C14" s="98"/>
      <c r="D14" s="101"/>
      <c r="E14" s="124"/>
      <c r="F14" s="101"/>
    </row>
    <row r="15" spans="1:14" ht="32.25" customHeight="1" x14ac:dyDescent="0.3">
      <c r="A15" s="125"/>
      <c r="B15" s="127" t="s">
        <v>90</v>
      </c>
      <c r="C15" s="98"/>
      <c r="D15" s="101"/>
      <c r="E15" s="124"/>
      <c r="F15" s="101"/>
    </row>
    <row r="16" spans="1:14" ht="46.5" customHeight="1" x14ac:dyDescent="0.3">
      <c r="A16" s="125"/>
      <c r="B16" s="127" t="s">
        <v>91</v>
      </c>
      <c r="C16" s="98"/>
      <c r="D16" s="101"/>
      <c r="E16" s="124"/>
      <c r="F16" s="101"/>
    </row>
    <row r="17" spans="1:8" ht="32.25" customHeight="1" x14ac:dyDescent="0.3">
      <c r="A17" s="125"/>
      <c r="B17" s="127" t="s">
        <v>92</v>
      </c>
      <c r="C17" s="98"/>
      <c r="D17" s="101"/>
      <c r="E17" s="124"/>
      <c r="F17" s="101"/>
    </row>
    <row r="18" spans="1:8" ht="24.75" customHeight="1" x14ac:dyDescent="0.3">
      <c r="A18" s="125"/>
      <c r="B18" s="127" t="s">
        <v>93</v>
      </c>
      <c r="C18" s="98"/>
      <c r="D18" s="101"/>
      <c r="E18" s="124"/>
      <c r="F18" s="101"/>
    </row>
    <row r="19" spans="1:8" x14ac:dyDescent="0.3">
      <c r="A19" s="133"/>
      <c r="B19" s="134"/>
      <c r="C19" s="135"/>
      <c r="D19" s="136"/>
      <c r="E19" s="134"/>
      <c r="F19" s="134"/>
    </row>
    <row r="20" spans="1:8" ht="10.5" customHeight="1" x14ac:dyDescent="0.3">
      <c r="A20" s="137"/>
      <c r="B20" s="138"/>
      <c r="C20" s="98"/>
      <c r="D20" s="101"/>
      <c r="E20" s="124"/>
      <c r="F20" s="101"/>
    </row>
    <row r="21" spans="1:8" ht="18.75" customHeight="1" x14ac:dyDescent="0.3">
      <c r="A21" s="125"/>
      <c r="B21" s="139" t="s">
        <v>94</v>
      </c>
      <c r="C21" s="98"/>
      <c r="D21" s="101"/>
      <c r="E21" s="124"/>
      <c r="F21" s="101"/>
      <c r="G21" s="140"/>
      <c r="H21" s="141"/>
    </row>
    <row r="22" spans="1:8" ht="78" x14ac:dyDescent="0.3">
      <c r="A22" s="137">
        <v>2.1</v>
      </c>
      <c r="B22" s="138" t="s">
        <v>95</v>
      </c>
      <c r="C22" s="142" t="s">
        <v>75</v>
      </c>
      <c r="D22" s="101">
        <v>1</v>
      </c>
      <c r="E22" s="124"/>
      <c r="F22" s="100">
        <f t="shared" ref="F22" si="0">ROUND(+D22*E22,2)</f>
        <v>0</v>
      </c>
    </row>
    <row r="23" spans="1:8" x14ac:dyDescent="0.3">
      <c r="A23" s="143"/>
      <c r="B23" s="144"/>
      <c r="C23" s="142"/>
      <c r="D23" s="101"/>
      <c r="E23" s="124"/>
      <c r="F23" s="101"/>
    </row>
    <row r="24" spans="1:8" x14ac:dyDescent="0.3">
      <c r="A24" s="137">
        <v>2.2000000000000002</v>
      </c>
      <c r="B24" s="148" t="s">
        <v>97</v>
      </c>
      <c r="C24" s="98"/>
      <c r="D24" s="101"/>
      <c r="E24" s="124"/>
      <c r="F24" s="101"/>
    </row>
    <row r="25" spans="1:8" x14ac:dyDescent="0.3">
      <c r="A25" s="125"/>
      <c r="B25" s="148" t="s">
        <v>98</v>
      </c>
      <c r="C25" s="86"/>
      <c r="D25" s="101"/>
      <c r="E25" s="124"/>
      <c r="F25" s="101"/>
    </row>
    <row r="26" spans="1:8" ht="18" x14ac:dyDescent="0.3">
      <c r="A26" s="137" t="s">
        <v>96</v>
      </c>
      <c r="B26" s="144" t="s">
        <v>410</v>
      </c>
      <c r="C26" s="145" t="s">
        <v>99</v>
      </c>
      <c r="D26" s="101">
        <v>159.4</v>
      </c>
      <c r="E26" s="124"/>
      <c r="F26" s="100">
        <f t="shared" ref="F26" si="1">ROUND(+D26*E26,2)</f>
        <v>0</v>
      </c>
    </row>
    <row r="27" spans="1:8" x14ac:dyDescent="0.3">
      <c r="A27" s="143"/>
      <c r="B27" s="138"/>
      <c r="C27" s="86"/>
      <c r="D27" s="101"/>
      <c r="E27" s="124"/>
      <c r="F27" s="101"/>
    </row>
    <row r="28" spans="1:8" x14ac:dyDescent="0.3">
      <c r="A28" s="137">
        <v>2.4</v>
      </c>
      <c r="B28" s="148" t="s">
        <v>100</v>
      </c>
      <c r="C28" s="98"/>
      <c r="D28" s="101"/>
      <c r="E28" s="124"/>
      <c r="F28" s="101"/>
    </row>
    <row r="29" spans="1:8" x14ac:dyDescent="0.3">
      <c r="A29" s="143" t="s">
        <v>101</v>
      </c>
      <c r="B29" s="138" t="s">
        <v>302</v>
      </c>
      <c r="C29" s="145" t="s">
        <v>75</v>
      </c>
      <c r="D29" s="101">
        <v>1</v>
      </c>
      <c r="E29" s="146"/>
      <c r="F29" s="100">
        <f t="shared" ref="F29" si="2">ROUND(+D29*E29,2)</f>
        <v>0</v>
      </c>
    </row>
    <row r="30" spans="1:8" x14ac:dyDescent="0.3">
      <c r="A30" s="143"/>
      <c r="B30" s="138"/>
      <c r="C30" s="145"/>
      <c r="D30" s="101"/>
      <c r="E30" s="146"/>
      <c r="F30" s="100"/>
    </row>
    <row r="31" spans="1:8" x14ac:dyDescent="0.3">
      <c r="A31" s="137">
        <v>2.5</v>
      </c>
      <c r="B31" s="148" t="s">
        <v>303</v>
      </c>
      <c r="C31" s="98"/>
      <c r="D31" s="101"/>
      <c r="E31" s="124"/>
      <c r="F31" s="101"/>
    </row>
    <row r="32" spans="1:8" x14ac:dyDescent="0.3">
      <c r="A32" s="143" t="s">
        <v>101</v>
      </c>
      <c r="B32" s="138" t="s">
        <v>411</v>
      </c>
      <c r="C32" s="186" t="s">
        <v>102</v>
      </c>
      <c r="D32" s="101">
        <v>271.38</v>
      </c>
      <c r="E32" s="146"/>
      <c r="F32" s="100">
        <f t="shared" ref="F32" si="3">ROUND(+D32*E32,2)</f>
        <v>0</v>
      </c>
    </row>
    <row r="33" spans="1:6" x14ac:dyDescent="0.3">
      <c r="A33" s="137"/>
      <c r="B33" s="149"/>
      <c r="C33" s="98"/>
      <c r="D33" s="101"/>
      <c r="E33" s="124"/>
      <c r="F33" s="101"/>
    </row>
    <row r="34" spans="1:6" x14ac:dyDescent="0.3">
      <c r="A34" s="150"/>
      <c r="B34" s="151" t="s">
        <v>82</v>
      </c>
      <c r="C34" s="152"/>
      <c r="D34" s="153"/>
      <c r="E34" s="154"/>
      <c r="F34" s="155">
        <f>SUM(F22:F33)</f>
        <v>0</v>
      </c>
    </row>
  </sheetData>
  <mergeCells count="3">
    <mergeCell ref="A1:F1"/>
    <mergeCell ref="A2:D2"/>
    <mergeCell ref="A3:F3"/>
  </mergeCells>
  <pageMargins left="0.7" right="0.7" top="0.75" bottom="0.75" header="0.3" footer="0.3"/>
  <pageSetup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7"/>
  <sheetViews>
    <sheetView view="pageBreakPreview" zoomScale="86" zoomScaleNormal="100" zoomScaleSheetLayoutView="86" workbookViewId="0">
      <selection activeCell="B15" sqref="B15"/>
    </sheetView>
  </sheetViews>
  <sheetFormatPr defaultColWidth="9" defaultRowHeight="16.5" x14ac:dyDescent="0.3"/>
  <cols>
    <col min="1" max="1" width="5.7109375" style="190" customWidth="1"/>
    <col min="2" max="2" width="57.85546875" style="85" customWidth="1"/>
    <col min="3" max="3" width="6.5703125" style="157" customWidth="1"/>
    <col min="4" max="4" width="7.85546875" style="206" bestFit="1" customWidth="1"/>
    <col min="5" max="5" width="9.85546875" style="207" customWidth="1"/>
    <col min="6" max="6" width="11.85546875" style="207" customWidth="1"/>
    <col min="7" max="7" width="9.5703125" style="85" bestFit="1" customWidth="1"/>
    <col min="8" max="16384" width="9" style="85"/>
  </cols>
  <sheetData>
    <row r="1" spans="1:13" s="113" customFormat="1" ht="18" x14ac:dyDescent="0.25">
      <c r="A1" s="308" t="str">
        <f>Summary!A1</f>
        <v>BILL OF QUANTITIES-CENTRE FOR HOLY QURAN BUILDING-(GN.FUVAHMULAH)</v>
      </c>
      <c r="B1" s="308"/>
      <c r="C1" s="308"/>
      <c r="D1" s="308"/>
      <c r="E1" s="308"/>
      <c r="F1" s="308"/>
      <c r="G1" s="112"/>
      <c r="H1" s="112"/>
      <c r="I1" s="112"/>
      <c r="J1" s="112"/>
      <c r="K1" s="112"/>
      <c r="L1" s="112"/>
      <c r="M1" s="112"/>
    </row>
    <row r="2" spans="1:13" s="113" customFormat="1" ht="9.75" customHeight="1" x14ac:dyDescent="0.2">
      <c r="A2" s="303"/>
      <c r="B2" s="303"/>
      <c r="C2" s="303"/>
      <c r="D2" s="303"/>
      <c r="E2" s="29"/>
      <c r="F2" s="29"/>
      <c r="G2" s="29"/>
      <c r="H2" s="28"/>
      <c r="I2" s="28"/>
      <c r="J2" s="114"/>
      <c r="K2" s="114"/>
      <c r="L2" s="114"/>
      <c r="M2" s="115"/>
    </row>
    <row r="3" spans="1:13" s="113" customFormat="1" x14ac:dyDescent="0.3">
      <c r="A3" s="306" t="str">
        <f>[2]Summary!A3</f>
        <v>BILL OF QUANTITIES</v>
      </c>
      <c r="B3" s="306"/>
      <c r="C3" s="306"/>
      <c r="D3" s="306"/>
      <c r="E3" s="306"/>
      <c r="F3" s="306"/>
      <c r="G3" s="80"/>
      <c r="H3" s="80"/>
      <c r="I3" s="80"/>
      <c r="J3" s="80"/>
      <c r="K3" s="80"/>
      <c r="L3" s="80"/>
      <c r="M3" s="80"/>
    </row>
    <row r="4" spans="1:13" s="113" customFormat="1" ht="12.75" x14ac:dyDescent="0.2">
      <c r="A4" s="116"/>
      <c r="B4" s="81"/>
      <c r="C4" s="81"/>
      <c r="D4" s="30"/>
      <c r="E4" s="28"/>
      <c r="F4" s="28"/>
      <c r="G4" s="28"/>
      <c r="H4" s="28"/>
      <c r="I4" s="28"/>
      <c r="J4" s="114"/>
      <c r="K4" s="114"/>
      <c r="L4" s="114"/>
      <c r="M4" s="115"/>
    </row>
    <row r="5" spans="1:13" x14ac:dyDescent="0.3">
      <c r="A5" s="82" t="s">
        <v>14</v>
      </c>
      <c r="B5" s="83" t="s">
        <v>15</v>
      </c>
      <c r="C5" s="82" t="s">
        <v>16</v>
      </c>
      <c r="D5" s="159" t="s">
        <v>17</v>
      </c>
      <c r="E5" s="159" t="s">
        <v>18</v>
      </c>
      <c r="F5" s="159" t="s">
        <v>19</v>
      </c>
    </row>
    <row r="6" spans="1:13" x14ac:dyDescent="0.3">
      <c r="A6" s="86"/>
      <c r="B6" s="87"/>
      <c r="C6" s="98"/>
      <c r="D6" s="160"/>
      <c r="E6" s="161"/>
      <c r="F6" s="161"/>
    </row>
    <row r="7" spans="1:13" ht="19.5" customHeight="1" x14ac:dyDescent="0.3">
      <c r="A7" s="91">
        <v>3</v>
      </c>
      <c r="B7" s="162" t="s">
        <v>6</v>
      </c>
      <c r="C7" s="98"/>
      <c r="D7" s="160"/>
      <c r="E7" s="161"/>
      <c r="F7" s="161"/>
    </row>
    <row r="8" spans="1:13" ht="45" customHeight="1" x14ac:dyDescent="0.3">
      <c r="A8" s="86"/>
      <c r="B8" s="94" t="s">
        <v>103</v>
      </c>
      <c r="C8" s="98"/>
      <c r="D8" s="160"/>
      <c r="E8" s="161"/>
      <c r="F8" s="161"/>
    </row>
    <row r="9" spans="1:13" x14ac:dyDescent="0.3">
      <c r="A9" s="86"/>
      <c r="B9" s="94" t="s">
        <v>104</v>
      </c>
      <c r="C9" s="98"/>
      <c r="D9" s="160"/>
      <c r="E9" s="161"/>
      <c r="F9" s="161"/>
    </row>
    <row r="10" spans="1:13" ht="25.5" x14ac:dyDescent="0.3">
      <c r="A10" s="86"/>
      <c r="B10" s="94" t="s">
        <v>105</v>
      </c>
      <c r="C10" s="98"/>
      <c r="D10" s="160"/>
      <c r="E10" s="161"/>
      <c r="F10" s="161"/>
    </row>
    <row r="11" spans="1:13" ht="25.5" x14ac:dyDescent="0.3">
      <c r="A11" s="86"/>
      <c r="B11" s="94" t="s">
        <v>106</v>
      </c>
      <c r="C11" s="98"/>
      <c r="D11" s="160"/>
      <c r="E11" s="161"/>
      <c r="F11" s="161"/>
    </row>
    <row r="12" spans="1:13" ht="83.25" customHeight="1" x14ac:dyDescent="0.3">
      <c r="A12" s="86"/>
      <c r="B12" s="94" t="s">
        <v>107</v>
      </c>
      <c r="C12" s="98"/>
      <c r="D12" s="160"/>
      <c r="E12" s="161"/>
      <c r="F12" s="161"/>
    </row>
    <row r="13" spans="1:13" ht="32.25" customHeight="1" x14ac:dyDescent="0.3">
      <c r="A13" s="86"/>
      <c r="B13" s="94" t="s">
        <v>108</v>
      </c>
      <c r="C13" s="98"/>
      <c r="D13" s="160"/>
      <c r="E13" s="161"/>
      <c r="F13" s="161"/>
    </row>
    <row r="14" spans="1:13" ht="32.25" customHeight="1" x14ac:dyDescent="0.3">
      <c r="A14" s="86"/>
      <c r="B14" s="94" t="s">
        <v>109</v>
      </c>
      <c r="C14" s="98"/>
      <c r="D14" s="160"/>
      <c r="E14" s="161"/>
      <c r="F14" s="161"/>
    </row>
    <row r="15" spans="1:13" ht="81" customHeight="1" x14ac:dyDescent="0.3">
      <c r="A15" s="86"/>
      <c r="B15" s="94" t="s">
        <v>110</v>
      </c>
      <c r="C15" s="98"/>
      <c r="D15" s="160"/>
      <c r="E15" s="161"/>
      <c r="F15" s="161"/>
    </row>
    <row r="16" spans="1:13" ht="48.75" customHeight="1" x14ac:dyDescent="0.3">
      <c r="A16" s="86"/>
      <c r="B16" s="94" t="s">
        <v>111</v>
      </c>
      <c r="C16" s="98"/>
      <c r="D16" s="160"/>
      <c r="E16" s="161"/>
      <c r="F16" s="161"/>
    </row>
    <row r="17" spans="1:7" ht="25.5" x14ac:dyDescent="0.3">
      <c r="A17" s="93"/>
      <c r="B17" s="94" t="s">
        <v>112</v>
      </c>
      <c r="C17" s="98"/>
      <c r="D17" s="160"/>
      <c r="E17" s="161"/>
      <c r="F17" s="161"/>
    </row>
    <row r="18" spans="1:7" x14ac:dyDescent="0.3">
      <c r="A18" s="86"/>
      <c r="B18" s="163"/>
      <c r="C18" s="98"/>
      <c r="D18" s="160"/>
      <c r="E18" s="161"/>
      <c r="F18" s="161"/>
    </row>
    <row r="19" spans="1:7" s="167" customFormat="1" x14ac:dyDescent="0.3">
      <c r="A19" s="91">
        <v>3.1</v>
      </c>
      <c r="B19" s="162" t="s">
        <v>113</v>
      </c>
      <c r="C19" s="164"/>
      <c r="D19" s="165"/>
      <c r="E19" s="166"/>
      <c r="F19" s="166"/>
    </row>
    <row r="20" spans="1:7" x14ac:dyDescent="0.3">
      <c r="A20" s="93"/>
      <c r="B20" s="168" t="s">
        <v>304</v>
      </c>
      <c r="C20" s="98"/>
      <c r="D20" s="160"/>
      <c r="E20" s="161"/>
      <c r="F20" s="161"/>
    </row>
    <row r="21" spans="1:7" ht="18" x14ac:dyDescent="0.3">
      <c r="A21" s="86" t="s">
        <v>114</v>
      </c>
      <c r="B21" s="147" t="s">
        <v>305</v>
      </c>
      <c r="C21" s="169" t="s">
        <v>99</v>
      </c>
      <c r="D21" s="160">
        <v>7.65</v>
      </c>
      <c r="E21" s="161"/>
      <c r="F21" s="100">
        <f t="shared" ref="F21" si="0">ROUND(+D21*E21,2)</f>
        <v>0</v>
      </c>
    </row>
    <row r="22" spans="1:7" x14ac:dyDescent="0.3">
      <c r="A22" s="86"/>
      <c r="B22" s="147"/>
      <c r="C22" s="98"/>
      <c r="D22" s="160"/>
      <c r="E22" s="161"/>
      <c r="F22" s="161"/>
    </row>
    <row r="23" spans="1:7" s="167" customFormat="1" x14ac:dyDescent="0.3">
      <c r="A23" s="279">
        <v>3.2</v>
      </c>
      <c r="B23" s="277" t="s">
        <v>115</v>
      </c>
      <c r="C23" s="171"/>
      <c r="D23" s="172"/>
      <c r="E23" s="173"/>
      <c r="F23" s="173"/>
    </row>
    <row r="24" spans="1:7" x14ac:dyDescent="0.3">
      <c r="A24" s="91" t="s">
        <v>117</v>
      </c>
      <c r="B24" s="219" t="s">
        <v>310</v>
      </c>
      <c r="C24" s="135"/>
      <c r="D24" s="175"/>
      <c r="E24" s="176"/>
      <c r="F24" s="176"/>
    </row>
    <row r="25" spans="1:7" ht="18" x14ac:dyDescent="0.3">
      <c r="A25" s="280" t="s">
        <v>316</v>
      </c>
      <c r="B25" s="178" t="s">
        <v>412</v>
      </c>
      <c r="C25" s="169" t="s">
        <v>99</v>
      </c>
      <c r="D25" s="160">
        <v>33.200000000000003</v>
      </c>
      <c r="E25" s="176"/>
      <c r="F25" s="100">
        <f t="shared" ref="F25:F27" si="1">ROUND(+D25*E25,2)</f>
        <v>0</v>
      </c>
    </row>
    <row r="26" spans="1:7" ht="18" x14ac:dyDescent="0.3">
      <c r="A26" s="280" t="s">
        <v>317</v>
      </c>
      <c r="B26" s="178" t="s">
        <v>413</v>
      </c>
      <c r="C26" s="169" t="s">
        <v>99</v>
      </c>
      <c r="D26" s="160">
        <v>25.4</v>
      </c>
      <c r="E26" s="176"/>
      <c r="F26" s="100">
        <f t="shared" si="1"/>
        <v>0</v>
      </c>
    </row>
    <row r="27" spans="1:7" ht="18" x14ac:dyDescent="0.3">
      <c r="A27" s="280" t="s">
        <v>318</v>
      </c>
      <c r="B27" s="178" t="s">
        <v>414</v>
      </c>
      <c r="C27" s="169" t="s">
        <v>99</v>
      </c>
      <c r="D27" s="160">
        <v>1.18</v>
      </c>
      <c r="E27" s="176"/>
      <c r="F27" s="100">
        <f t="shared" si="1"/>
        <v>0</v>
      </c>
    </row>
    <row r="28" spans="1:7" ht="18" x14ac:dyDescent="0.3">
      <c r="A28" s="280" t="s">
        <v>319</v>
      </c>
      <c r="B28" s="178" t="s">
        <v>307</v>
      </c>
      <c r="C28" s="169" t="s">
        <v>99</v>
      </c>
      <c r="D28" s="160">
        <f>1.43+0.85</f>
        <v>2.2799999999999998</v>
      </c>
      <c r="E28" s="176"/>
      <c r="F28" s="100">
        <f t="shared" ref="F28" si="2">ROUND(+D28*E28,2)</f>
        <v>0</v>
      </c>
    </row>
    <row r="29" spans="1:7" x14ac:dyDescent="0.3">
      <c r="A29" s="177"/>
      <c r="B29" s="178"/>
      <c r="C29" s="169"/>
      <c r="D29" s="160"/>
      <c r="E29" s="179"/>
      <c r="F29" s="176"/>
    </row>
    <row r="30" spans="1:7" x14ac:dyDescent="0.3">
      <c r="A30" s="91" t="s">
        <v>118</v>
      </c>
      <c r="B30" s="278" t="s">
        <v>311</v>
      </c>
      <c r="C30" s="169"/>
      <c r="D30" s="160"/>
      <c r="E30" s="179"/>
      <c r="F30" s="176"/>
    </row>
    <row r="31" spans="1:7" ht="18" x14ac:dyDescent="0.3">
      <c r="A31" s="280" t="s">
        <v>316</v>
      </c>
      <c r="B31" s="178" t="s">
        <v>414</v>
      </c>
      <c r="C31" s="169" t="s">
        <v>99</v>
      </c>
      <c r="D31" s="160">
        <v>7.9</v>
      </c>
      <c r="E31" s="176"/>
      <c r="F31" s="181">
        <f>E31*D31</f>
        <v>0</v>
      </c>
      <c r="G31" s="182"/>
    </row>
    <row r="32" spans="1:7" ht="18" x14ac:dyDescent="0.3">
      <c r="A32" s="280" t="s">
        <v>317</v>
      </c>
      <c r="B32" s="178" t="s">
        <v>415</v>
      </c>
      <c r="C32" s="169" t="s">
        <v>99</v>
      </c>
      <c r="D32" s="160">
        <f>19.4+56.4</f>
        <v>75.8</v>
      </c>
      <c r="E32" s="176"/>
      <c r="F32" s="181">
        <f>E32*D32</f>
        <v>0</v>
      </c>
    </row>
    <row r="33" spans="1:7" ht="18" x14ac:dyDescent="0.3">
      <c r="A33" s="280" t="s">
        <v>318</v>
      </c>
      <c r="B33" s="178" t="s">
        <v>306</v>
      </c>
      <c r="C33" s="169" t="s">
        <v>99</v>
      </c>
      <c r="D33" s="160">
        <f>2.58+1.54</f>
        <v>4.12</v>
      </c>
      <c r="E33" s="176"/>
      <c r="F33" s="181">
        <f>E33*D33</f>
        <v>0</v>
      </c>
    </row>
    <row r="34" spans="1:7" x14ac:dyDescent="0.3">
      <c r="A34" s="280"/>
      <c r="B34" s="94"/>
      <c r="C34" s="135"/>
      <c r="D34" s="175"/>
      <c r="E34" s="181"/>
      <c r="F34" s="181"/>
    </row>
    <row r="35" spans="1:7" x14ac:dyDescent="0.3">
      <c r="A35" s="91" t="s">
        <v>119</v>
      </c>
      <c r="B35" s="278" t="s">
        <v>312</v>
      </c>
      <c r="C35" s="169"/>
      <c r="D35" s="160"/>
      <c r="E35" s="179"/>
      <c r="F35" s="176"/>
    </row>
    <row r="36" spans="1:7" ht="18" x14ac:dyDescent="0.3">
      <c r="A36" s="280" t="s">
        <v>316</v>
      </c>
      <c r="B36" s="178" t="s">
        <v>414</v>
      </c>
      <c r="C36" s="169" t="s">
        <v>99</v>
      </c>
      <c r="D36" s="160">
        <v>7.9</v>
      </c>
      <c r="E36" s="176"/>
      <c r="F36" s="181">
        <f>E36*D36</f>
        <v>0</v>
      </c>
      <c r="G36" s="182"/>
    </row>
    <row r="37" spans="1:7" ht="18" x14ac:dyDescent="0.3">
      <c r="A37" s="280" t="s">
        <v>317</v>
      </c>
      <c r="B37" s="178" t="s">
        <v>416</v>
      </c>
      <c r="C37" s="169" t="s">
        <v>99</v>
      </c>
      <c r="D37" s="160">
        <f>15.4+59.6</f>
        <v>75</v>
      </c>
      <c r="E37" s="176"/>
      <c r="F37" s="181">
        <f>E37*D37</f>
        <v>0</v>
      </c>
    </row>
    <row r="38" spans="1:7" ht="18" x14ac:dyDescent="0.3">
      <c r="A38" s="280" t="s">
        <v>318</v>
      </c>
      <c r="B38" s="178" t="s">
        <v>306</v>
      </c>
      <c r="C38" s="169" t="s">
        <v>99</v>
      </c>
      <c r="D38" s="160">
        <f>2.58+1.54+2.85</f>
        <v>6.9700000000000006</v>
      </c>
      <c r="E38" s="176"/>
      <c r="F38" s="181">
        <f>E38*D38</f>
        <v>0</v>
      </c>
    </row>
    <row r="39" spans="1:7" x14ac:dyDescent="0.3">
      <c r="A39" s="174"/>
      <c r="B39" s="94"/>
      <c r="C39" s="135"/>
      <c r="D39" s="175"/>
      <c r="E39" s="181"/>
      <c r="F39" s="181"/>
    </row>
    <row r="40" spans="1:7" x14ac:dyDescent="0.3">
      <c r="A40" s="91" t="s">
        <v>320</v>
      </c>
      <c r="B40" s="278" t="s">
        <v>313</v>
      </c>
      <c r="C40" s="169"/>
      <c r="D40" s="160"/>
      <c r="E40" s="179"/>
      <c r="F40" s="176"/>
    </row>
    <row r="41" spans="1:7" ht="18" x14ac:dyDescent="0.3">
      <c r="A41" s="280" t="s">
        <v>316</v>
      </c>
      <c r="B41" s="178" t="s">
        <v>414</v>
      </c>
      <c r="C41" s="169" t="s">
        <v>99</v>
      </c>
      <c r="D41" s="160">
        <v>7.9</v>
      </c>
      <c r="E41" s="176"/>
      <c r="F41" s="181">
        <f>E41*D41</f>
        <v>0</v>
      </c>
      <c r="G41" s="182"/>
    </row>
    <row r="42" spans="1:7" ht="18" x14ac:dyDescent="0.3">
      <c r="A42" s="280" t="s">
        <v>317</v>
      </c>
      <c r="B42" s="178" t="s">
        <v>417</v>
      </c>
      <c r="C42" s="169" t="s">
        <v>99</v>
      </c>
      <c r="D42" s="160">
        <f>5.9+23.01</f>
        <v>28.910000000000004</v>
      </c>
      <c r="E42" s="176"/>
      <c r="F42" s="181">
        <f>E42*D42</f>
        <v>0</v>
      </c>
    </row>
    <row r="43" spans="1:7" x14ac:dyDescent="0.3">
      <c r="A43" s="174"/>
      <c r="B43" s="94"/>
      <c r="C43" s="135"/>
      <c r="D43" s="175"/>
      <c r="E43" s="181"/>
      <c r="F43" s="181"/>
    </row>
    <row r="44" spans="1:7" x14ac:dyDescent="0.3">
      <c r="A44" s="174"/>
      <c r="B44" s="94"/>
      <c r="C44" s="135"/>
      <c r="D44" s="175"/>
      <c r="E44" s="181"/>
      <c r="F44" s="181"/>
    </row>
    <row r="45" spans="1:7" s="167" customFormat="1" x14ac:dyDescent="0.3">
      <c r="A45" s="279">
        <v>3.3</v>
      </c>
      <c r="B45" s="183" t="s">
        <v>120</v>
      </c>
      <c r="C45" s="171"/>
      <c r="D45" s="172"/>
      <c r="E45" s="184"/>
      <c r="F45" s="184"/>
    </row>
    <row r="46" spans="1:7" x14ac:dyDescent="0.3">
      <c r="A46" s="91" t="s">
        <v>321</v>
      </c>
      <c r="B46" s="219" t="str">
        <f>B24</f>
        <v>BELOW GROUND LEVEL</v>
      </c>
      <c r="C46" s="135"/>
      <c r="D46" s="175"/>
      <c r="E46" s="185"/>
      <c r="F46" s="181"/>
    </row>
    <row r="47" spans="1:7" x14ac:dyDescent="0.3">
      <c r="A47" s="280" t="s">
        <v>316</v>
      </c>
      <c r="B47" s="178" t="s">
        <v>412</v>
      </c>
      <c r="C47" s="186" t="s">
        <v>102</v>
      </c>
      <c r="D47" s="160">
        <v>76.7</v>
      </c>
      <c r="E47" s="185"/>
      <c r="F47" s="100">
        <f t="shared" ref="F47:F50" si="3">ROUND(+D47*E47,2)</f>
        <v>0</v>
      </c>
    </row>
    <row r="48" spans="1:7" x14ac:dyDescent="0.3">
      <c r="A48" s="280" t="s">
        <v>317</v>
      </c>
      <c r="B48" s="178" t="s">
        <v>413</v>
      </c>
      <c r="C48" s="186" t="s">
        <v>102</v>
      </c>
      <c r="D48" s="160">
        <v>186.6</v>
      </c>
      <c r="E48" s="185"/>
      <c r="F48" s="100">
        <f t="shared" si="3"/>
        <v>0</v>
      </c>
    </row>
    <row r="49" spans="1:6" x14ac:dyDescent="0.3">
      <c r="A49" s="280" t="s">
        <v>318</v>
      </c>
      <c r="B49" s="178" t="s">
        <v>414</v>
      </c>
      <c r="C49" s="186" t="s">
        <v>102</v>
      </c>
      <c r="D49" s="160">
        <v>17.899999999999999</v>
      </c>
      <c r="E49" s="185"/>
      <c r="F49" s="100">
        <f t="shared" ref="F49" si="4">ROUND(+D49*E49,2)</f>
        <v>0</v>
      </c>
    </row>
    <row r="50" spans="1:6" x14ac:dyDescent="0.3">
      <c r="A50" s="280" t="s">
        <v>319</v>
      </c>
      <c r="B50" s="178" t="s">
        <v>307</v>
      </c>
      <c r="C50" s="186" t="s">
        <v>102</v>
      </c>
      <c r="D50" s="160">
        <f>14.6+18.65</f>
        <v>33.25</v>
      </c>
      <c r="E50" s="185"/>
      <c r="F50" s="100">
        <f t="shared" si="3"/>
        <v>0</v>
      </c>
    </row>
    <row r="51" spans="1:6" x14ac:dyDescent="0.3">
      <c r="A51" s="177"/>
      <c r="B51" s="178"/>
      <c r="C51" s="186"/>
      <c r="D51" s="160"/>
      <c r="E51" s="185"/>
      <c r="F51" s="181"/>
    </row>
    <row r="52" spans="1:6" x14ac:dyDescent="0.3">
      <c r="A52" s="91" t="s">
        <v>322</v>
      </c>
      <c r="B52" s="278" t="str">
        <f>B30</f>
        <v>GROUND FLOOR</v>
      </c>
      <c r="C52" s="187"/>
      <c r="D52" s="160"/>
      <c r="E52" s="185"/>
      <c r="F52" s="181"/>
    </row>
    <row r="53" spans="1:6" x14ac:dyDescent="0.3">
      <c r="A53" s="280" t="s">
        <v>316</v>
      </c>
      <c r="B53" s="178" t="s">
        <v>414</v>
      </c>
      <c r="C53" s="186" t="s">
        <v>102</v>
      </c>
      <c r="D53" s="160">
        <v>118.8</v>
      </c>
      <c r="E53" s="185"/>
      <c r="F53" s="100">
        <f t="shared" ref="F53:F54" si="5">ROUND(+D53*E53,2)</f>
        <v>0</v>
      </c>
    </row>
    <row r="54" spans="1:6" x14ac:dyDescent="0.3">
      <c r="A54" s="280" t="s">
        <v>317</v>
      </c>
      <c r="B54" s="178" t="s">
        <v>415</v>
      </c>
      <c r="C54" s="186" t="s">
        <v>102</v>
      </c>
      <c r="D54" s="160">
        <v>258.60000000000002</v>
      </c>
      <c r="E54" s="185"/>
      <c r="F54" s="100">
        <f t="shared" si="5"/>
        <v>0</v>
      </c>
    </row>
    <row r="55" spans="1:6" x14ac:dyDescent="0.3">
      <c r="A55" s="280" t="s">
        <v>318</v>
      </c>
      <c r="B55" s="178" t="s">
        <v>306</v>
      </c>
      <c r="C55" s="186" t="s">
        <v>102</v>
      </c>
      <c r="D55" s="160">
        <f>36.8+21.4</f>
        <v>58.199999999999996</v>
      </c>
      <c r="E55" s="185"/>
      <c r="F55" s="100">
        <f t="shared" ref="F55" si="6">ROUND(+D55*E55,2)</f>
        <v>0</v>
      </c>
    </row>
    <row r="56" spans="1:6" x14ac:dyDescent="0.3">
      <c r="A56" s="174"/>
      <c r="B56" s="188"/>
      <c r="C56" s="135"/>
      <c r="D56" s="160"/>
      <c r="E56" s="181"/>
      <c r="F56" s="181"/>
    </row>
    <row r="57" spans="1:6" x14ac:dyDescent="0.3">
      <c r="A57" s="91" t="s">
        <v>323</v>
      </c>
      <c r="B57" s="278" t="str">
        <f>B35</f>
        <v>FIRST FLOOR</v>
      </c>
      <c r="C57" s="187"/>
      <c r="D57" s="160"/>
      <c r="E57" s="185"/>
      <c r="F57" s="181"/>
    </row>
    <row r="58" spans="1:6" x14ac:dyDescent="0.3">
      <c r="A58" s="280" t="s">
        <v>316</v>
      </c>
      <c r="B58" s="178" t="s">
        <v>414</v>
      </c>
      <c r="C58" s="186" t="s">
        <v>102</v>
      </c>
      <c r="D58" s="160">
        <v>118.8</v>
      </c>
      <c r="E58" s="185"/>
      <c r="F58" s="100">
        <f t="shared" ref="F58:F60" si="7">ROUND(+D58*E58,2)</f>
        <v>0</v>
      </c>
    </row>
    <row r="59" spans="1:6" x14ac:dyDescent="0.3">
      <c r="A59" s="280" t="s">
        <v>317</v>
      </c>
      <c r="B59" s="178" t="s">
        <v>416</v>
      </c>
      <c r="C59" s="186" t="s">
        <v>102</v>
      </c>
      <c r="D59" s="160">
        <f>214+436.7</f>
        <v>650.70000000000005</v>
      </c>
      <c r="E59" s="185"/>
      <c r="F59" s="100">
        <f t="shared" si="7"/>
        <v>0</v>
      </c>
    </row>
    <row r="60" spans="1:6" x14ac:dyDescent="0.3">
      <c r="A60" s="280" t="s">
        <v>318</v>
      </c>
      <c r="B60" s="178" t="s">
        <v>306</v>
      </c>
      <c r="C60" s="186" t="s">
        <v>102</v>
      </c>
      <c r="D60" s="160">
        <f>36.8+21.4+42</f>
        <v>100.19999999999999</v>
      </c>
      <c r="E60" s="185"/>
      <c r="F60" s="100">
        <f t="shared" si="7"/>
        <v>0</v>
      </c>
    </row>
    <row r="61" spans="1:6" x14ac:dyDescent="0.3">
      <c r="A61" s="174"/>
      <c r="B61" s="188"/>
      <c r="C61" s="135"/>
      <c r="D61" s="160"/>
      <c r="E61" s="181"/>
      <c r="F61" s="181"/>
    </row>
    <row r="62" spans="1:6" x14ac:dyDescent="0.3">
      <c r="A62" s="91" t="s">
        <v>324</v>
      </c>
      <c r="B62" s="278" t="str">
        <f>B40</f>
        <v>SECOND FLOOR</v>
      </c>
      <c r="C62" s="187"/>
      <c r="D62" s="160"/>
      <c r="E62" s="185"/>
      <c r="F62" s="181"/>
    </row>
    <row r="63" spans="1:6" x14ac:dyDescent="0.3">
      <c r="A63" s="280" t="s">
        <v>316</v>
      </c>
      <c r="B63" s="178" t="s">
        <v>414</v>
      </c>
      <c r="C63" s="186" t="s">
        <v>102</v>
      </c>
      <c r="D63" s="160">
        <v>55.4</v>
      </c>
      <c r="E63" s="185"/>
      <c r="F63" s="100">
        <f t="shared" ref="F63:F64" si="8">ROUND(+D63*E63,2)</f>
        <v>0</v>
      </c>
    </row>
    <row r="64" spans="1:6" x14ac:dyDescent="0.3">
      <c r="A64" s="280" t="s">
        <v>317</v>
      </c>
      <c r="B64" s="178" t="s">
        <v>417</v>
      </c>
      <c r="C64" s="186" t="s">
        <v>102</v>
      </c>
      <c r="D64" s="160">
        <f>82.1+200.6</f>
        <v>282.7</v>
      </c>
      <c r="E64" s="185"/>
      <c r="F64" s="100">
        <f t="shared" si="8"/>
        <v>0</v>
      </c>
    </row>
    <row r="65" spans="1:8" x14ac:dyDescent="0.3">
      <c r="A65" s="174"/>
      <c r="B65" s="188"/>
      <c r="C65" s="135"/>
      <c r="D65" s="160"/>
      <c r="E65" s="181"/>
      <c r="F65" s="181"/>
    </row>
    <row r="66" spans="1:8" x14ac:dyDescent="0.3">
      <c r="A66" s="174"/>
      <c r="B66" s="188"/>
      <c r="C66" s="135"/>
      <c r="D66" s="160"/>
      <c r="E66" s="181"/>
      <c r="F66" s="181"/>
    </row>
    <row r="67" spans="1:8" s="167" customFormat="1" x14ac:dyDescent="0.3">
      <c r="A67" s="279">
        <v>3.4</v>
      </c>
      <c r="B67" s="189" t="s">
        <v>121</v>
      </c>
      <c r="C67" s="171"/>
      <c r="D67" s="165"/>
      <c r="E67" s="173"/>
      <c r="F67" s="184"/>
    </row>
    <row r="68" spans="1:8" x14ac:dyDescent="0.3">
      <c r="A68" s="91" t="s">
        <v>325</v>
      </c>
      <c r="B68" s="219" t="str">
        <f>B46</f>
        <v>BELOW GROUND LEVEL</v>
      </c>
      <c r="C68" s="135"/>
      <c r="D68" s="160"/>
      <c r="E68" s="176"/>
      <c r="F68" s="181"/>
    </row>
    <row r="69" spans="1:8" x14ac:dyDescent="0.3">
      <c r="A69" s="91" t="s">
        <v>328</v>
      </c>
      <c r="B69" s="168" t="str">
        <f>B25</f>
        <v>Footings -(F1-F3)</v>
      </c>
      <c r="C69" s="169"/>
      <c r="D69" s="191"/>
      <c r="E69" s="181"/>
      <c r="F69" s="181"/>
    </row>
    <row r="70" spans="1:8" s="110" customFormat="1" x14ac:dyDescent="0.25">
      <c r="A70" s="280" t="s">
        <v>316</v>
      </c>
      <c r="B70" s="178" t="s">
        <v>126</v>
      </c>
      <c r="C70" s="186" t="s">
        <v>123</v>
      </c>
      <c r="D70" s="191">
        <v>1381.7</v>
      </c>
      <c r="E70" s="192"/>
      <c r="F70" s="193">
        <f t="shared" ref="F70" si="9">ROUND(+D70*E70,2)</f>
        <v>0</v>
      </c>
    </row>
    <row r="71" spans="1:8" s="110" customFormat="1" x14ac:dyDescent="0.25">
      <c r="A71" s="177"/>
      <c r="B71" s="178"/>
      <c r="C71" s="186"/>
      <c r="D71" s="191"/>
      <c r="E71" s="192"/>
      <c r="F71" s="192"/>
    </row>
    <row r="72" spans="1:8" s="110" customFormat="1" x14ac:dyDescent="0.2">
      <c r="A72" s="91" t="s">
        <v>329</v>
      </c>
      <c r="B72" s="180" t="str">
        <f>B26</f>
        <v>Tie Beams-(TB)</v>
      </c>
      <c r="C72" s="186"/>
      <c r="D72" s="191"/>
      <c r="E72" s="192"/>
      <c r="F72" s="192"/>
    </row>
    <row r="73" spans="1:8" s="110" customFormat="1" x14ac:dyDescent="0.25">
      <c r="A73" s="280" t="s">
        <v>316</v>
      </c>
      <c r="B73" s="178" t="s">
        <v>308</v>
      </c>
      <c r="C73" s="186" t="s">
        <v>123</v>
      </c>
      <c r="D73" s="191">
        <v>4958</v>
      </c>
      <c r="E73" s="192"/>
      <c r="F73" s="193">
        <f t="shared" ref="F73:F74" si="10">ROUND(+D73*E73,2)</f>
        <v>0</v>
      </c>
    </row>
    <row r="74" spans="1:8" s="110" customFormat="1" x14ac:dyDescent="0.25">
      <c r="A74" s="280" t="s">
        <v>317</v>
      </c>
      <c r="B74" s="178" t="s">
        <v>125</v>
      </c>
      <c r="C74" s="186" t="s">
        <v>123</v>
      </c>
      <c r="D74" s="191">
        <v>643.79999999999995</v>
      </c>
      <c r="E74" s="192"/>
      <c r="F74" s="193">
        <f t="shared" si="10"/>
        <v>0</v>
      </c>
    </row>
    <row r="75" spans="1:8" s="110" customFormat="1" x14ac:dyDescent="0.25">
      <c r="A75" s="194"/>
      <c r="B75" s="178"/>
      <c r="C75" s="186"/>
      <c r="D75" s="191"/>
      <c r="E75" s="192"/>
      <c r="F75" s="193"/>
    </row>
    <row r="76" spans="1:8" s="110" customFormat="1" x14ac:dyDescent="0.2">
      <c r="A76" s="91" t="s">
        <v>330</v>
      </c>
      <c r="B76" s="180" t="str">
        <f>B27</f>
        <v>Column-(C1)</v>
      </c>
      <c r="C76" s="186"/>
      <c r="D76" s="191"/>
      <c r="E76" s="192"/>
      <c r="F76" s="192"/>
    </row>
    <row r="77" spans="1:8" s="110" customFormat="1" x14ac:dyDescent="0.25">
      <c r="A77" s="280" t="s">
        <v>316</v>
      </c>
      <c r="B77" s="178" t="s">
        <v>124</v>
      </c>
      <c r="C77" s="186" t="s">
        <v>123</v>
      </c>
      <c r="D77" s="293">
        <v>389.7</v>
      </c>
      <c r="E77" s="192"/>
      <c r="F77" s="193">
        <f t="shared" ref="F77:F78" si="11">ROUND(+D77*E77,2)</f>
        <v>0</v>
      </c>
    </row>
    <row r="78" spans="1:8" s="110" customFormat="1" x14ac:dyDescent="0.25">
      <c r="A78" s="280" t="s">
        <v>317</v>
      </c>
      <c r="B78" s="178" t="s">
        <v>125</v>
      </c>
      <c r="C78" s="186" t="s">
        <v>123</v>
      </c>
      <c r="D78" s="191">
        <v>114.9</v>
      </c>
      <c r="E78" s="192"/>
      <c r="F78" s="193">
        <f t="shared" si="11"/>
        <v>0</v>
      </c>
      <c r="H78" s="196"/>
    </row>
    <row r="79" spans="1:8" s="110" customFormat="1" x14ac:dyDescent="0.25">
      <c r="A79" s="177"/>
      <c r="B79" s="178"/>
      <c r="C79" s="186"/>
      <c r="D79" s="191"/>
      <c r="E79" s="192"/>
      <c r="F79" s="192"/>
    </row>
    <row r="80" spans="1:8" s="110" customFormat="1" x14ac:dyDescent="0.2">
      <c r="A80" s="91" t="s">
        <v>331</v>
      </c>
      <c r="B80" s="180" t="str">
        <f>B28</f>
        <v>Stair starter &amp; Lift wall</v>
      </c>
      <c r="C80" s="186"/>
      <c r="D80" s="191"/>
      <c r="E80" s="192"/>
      <c r="F80" s="192"/>
    </row>
    <row r="81" spans="1:8" s="110" customFormat="1" x14ac:dyDescent="0.25">
      <c r="A81" s="280" t="s">
        <v>316</v>
      </c>
      <c r="B81" s="178" t="s">
        <v>126</v>
      </c>
      <c r="C81" s="186" t="s">
        <v>123</v>
      </c>
      <c r="D81" s="195">
        <v>57.8</v>
      </c>
      <c r="E81" s="192"/>
      <c r="F81" s="193">
        <f t="shared" ref="F81:F82" si="12">ROUND(+D81*E81,2)</f>
        <v>0</v>
      </c>
    </row>
    <row r="82" spans="1:8" s="110" customFormat="1" x14ac:dyDescent="0.25">
      <c r="A82" s="280" t="s">
        <v>317</v>
      </c>
      <c r="B82" s="178" t="s">
        <v>122</v>
      </c>
      <c r="C82" s="186" t="s">
        <v>123</v>
      </c>
      <c r="D82" s="191">
        <v>72.8</v>
      </c>
      <c r="E82" s="192"/>
      <c r="F82" s="193">
        <f t="shared" si="12"/>
        <v>0</v>
      </c>
      <c r="H82" s="196"/>
    </row>
    <row r="83" spans="1:8" s="110" customFormat="1" x14ac:dyDescent="0.25">
      <c r="A83" s="177"/>
      <c r="B83" s="178"/>
      <c r="C83" s="186"/>
      <c r="D83" s="191"/>
      <c r="E83" s="192"/>
      <c r="F83" s="192"/>
    </row>
    <row r="84" spans="1:8" s="110" customFormat="1" x14ac:dyDescent="0.2">
      <c r="A84" s="91" t="s">
        <v>326</v>
      </c>
      <c r="B84" s="278" t="str">
        <f>B52</f>
        <v>GROUND FLOOR</v>
      </c>
      <c r="C84" s="186"/>
      <c r="D84" s="191"/>
      <c r="E84" s="192"/>
      <c r="F84" s="192"/>
    </row>
    <row r="85" spans="1:8" s="110" customFormat="1" x14ac:dyDescent="0.2">
      <c r="A85" s="91" t="s">
        <v>332</v>
      </c>
      <c r="B85" s="197" t="str">
        <f>B31</f>
        <v>Column-(C1)</v>
      </c>
      <c r="C85" s="186"/>
      <c r="D85" s="191"/>
      <c r="E85" s="192"/>
      <c r="F85" s="192"/>
    </row>
    <row r="86" spans="1:8" s="110" customFormat="1" x14ac:dyDescent="0.25">
      <c r="A86" s="280" t="s">
        <v>316</v>
      </c>
      <c r="B86" s="178" t="s">
        <v>124</v>
      </c>
      <c r="C86" s="186" t="s">
        <v>123</v>
      </c>
      <c r="D86" s="195">
        <v>974.3</v>
      </c>
      <c r="E86" s="192"/>
      <c r="F86" s="193">
        <f t="shared" ref="F86" si="13">ROUND(+D86*E86,2)</f>
        <v>0</v>
      </c>
    </row>
    <row r="87" spans="1:8" s="110" customFormat="1" x14ac:dyDescent="0.25">
      <c r="A87" s="280" t="s">
        <v>317</v>
      </c>
      <c r="B87" s="178" t="s">
        <v>125</v>
      </c>
      <c r="C87" s="186" t="s">
        <v>123</v>
      </c>
      <c r="D87" s="195">
        <v>287.2</v>
      </c>
      <c r="E87" s="192"/>
      <c r="F87" s="193">
        <f t="shared" ref="F87" si="14">ROUND(+D87*E87,2)</f>
        <v>0</v>
      </c>
    </row>
    <row r="88" spans="1:8" s="110" customFormat="1" x14ac:dyDescent="0.25">
      <c r="A88" s="177"/>
      <c r="B88" s="178"/>
      <c r="C88" s="186"/>
      <c r="D88" s="191"/>
      <c r="E88" s="192"/>
      <c r="F88" s="192"/>
    </row>
    <row r="89" spans="1:8" s="110" customFormat="1" x14ac:dyDescent="0.2">
      <c r="A89" s="91" t="s">
        <v>333</v>
      </c>
      <c r="B89" s="197" t="str">
        <f>B32</f>
        <v>First floor Beam(s) &amp; Ground Slab</v>
      </c>
      <c r="C89" s="186"/>
      <c r="D89" s="191"/>
      <c r="E89" s="192"/>
      <c r="F89" s="192"/>
    </row>
    <row r="90" spans="1:8" s="110" customFormat="1" x14ac:dyDescent="0.25">
      <c r="A90" s="280" t="s">
        <v>316</v>
      </c>
      <c r="B90" s="178" t="s">
        <v>308</v>
      </c>
      <c r="C90" s="186" t="s">
        <v>123</v>
      </c>
      <c r="D90" s="195">
        <v>479.8</v>
      </c>
      <c r="E90" s="192"/>
      <c r="F90" s="193">
        <f t="shared" ref="F90:F91" si="15">ROUND(+D90*E90,2)</f>
        <v>0</v>
      </c>
    </row>
    <row r="91" spans="1:8" s="110" customFormat="1" x14ac:dyDescent="0.25">
      <c r="A91" s="280" t="s">
        <v>317</v>
      </c>
      <c r="B91" s="178" t="s">
        <v>124</v>
      </c>
      <c r="C91" s="186" t="s">
        <v>123</v>
      </c>
      <c r="D91" s="195">
        <v>2606.1999999999998</v>
      </c>
      <c r="E91" s="192"/>
      <c r="F91" s="193">
        <f t="shared" si="15"/>
        <v>0</v>
      </c>
    </row>
    <row r="92" spans="1:8" s="110" customFormat="1" x14ac:dyDescent="0.25">
      <c r="A92" s="280" t="s">
        <v>318</v>
      </c>
      <c r="B92" s="178" t="s">
        <v>125</v>
      </c>
      <c r="C92" s="186" t="s">
        <v>123</v>
      </c>
      <c r="D92" s="195">
        <v>1185.4000000000001</v>
      </c>
      <c r="E92" s="192"/>
      <c r="F92" s="193">
        <f t="shared" ref="F92" si="16">ROUND(+D92*E92,2)</f>
        <v>0</v>
      </c>
    </row>
    <row r="93" spans="1:8" s="110" customFormat="1" x14ac:dyDescent="0.25">
      <c r="A93" s="177"/>
      <c r="B93" s="178"/>
      <c r="C93" s="186"/>
      <c r="D93" s="191"/>
      <c r="E93" s="192"/>
      <c r="F93" s="192"/>
    </row>
    <row r="94" spans="1:8" s="110" customFormat="1" x14ac:dyDescent="0.2">
      <c r="A94" s="91" t="s">
        <v>334</v>
      </c>
      <c r="B94" s="197" t="str">
        <f>B55</f>
        <v>Staircase &amp; Lift wall</v>
      </c>
      <c r="C94" s="186"/>
      <c r="D94" s="191"/>
      <c r="E94" s="192"/>
      <c r="F94" s="192"/>
    </row>
    <row r="95" spans="1:8" s="110" customFormat="1" x14ac:dyDescent="0.25">
      <c r="A95" s="280" t="s">
        <v>316</v>
      </c>
      <c r="B95" s="178" t="s">
        <v>126</v>
      </c>
      <c r="C95" s="186" t="s">
        <v>123</v>
      </c>
      <c r="D95" s="195">
        <v>101.33333333333333</v>
      </c>
      <c r="E95" s="192"/>
      <c r="F95" s="193">
        <f t="shared" ref="F95:F96" si="17">ROUND(+D95*E95,2)</f>
        <v>0</v>
      </c>
    </row>
    <row r="96" spans="1:8" s="110" customFormat="1" x14ac:dyDescent="0.25">
      <c r="A96" s="280" t="s">
        <v>317</v>
      </c>
      <c r="B96" s="178" t="s">
        <v>122</v>
      </c>
      <c r="C96" s="186" t="s">
        <v>123</v>
      </c>
      <c r="D96" s="195">
        <v>103.7037037037037</v>
      </c>
      <c r="E96" s="192"/>
      <c r="F96" s="193">
        <f t="shared" si="17"/>
        <v>0</v>
      </c>
    </row>
    <row r="97" spans="1:6" s="110" customFormat="1" x14ac:dyDescent="0.25">
      <c r="A97" s="177"/>
      <c r="B97" s="178"/>
      <c r="C97" s="186"/>
      <c r="D97" s="191"/>
      <c r="E97" s="192"/>
      <c r="F97" s="192"/>
    </row>
    <row r="98" spans="1:6" s="110" customFormat="1" x14ac:dyDescent="0.2">
      <c r="A98" s="91" t="s">
        <v>327</v>
      </c>
      <c r="B98" s="278" t="str">
        <f>B35</f>
        <v>FIRST FLOOR</v>
      </c>
      <c r="C98" s="186"/>
      <c r="D98" s="191"/>
      <c r="E98" s="192"/>
      <c r="F98" s="192"/>
    </row>
    <row r="99" spans="1:6" s="110" customFormat="1" x14ac:dyDescent="0.2">
      <c r="A99" s="91" t="s">
        <v>335</v>
      </c>
      <c r="B99" s="197" t="s">
        <v>309</v>
      </c>
      <c r="C99" s="186"/>
      <c r="D99" s="191"/>
      <c r="E99" s="192"/>
      <c r="F99" s="192"/>
    </row>
    <row r="100" spans="1:6" s="110" customFormat="1" x14ac:dyDescent="0.25">
      <c r="A100" s="280" t="s">
        <v>316</v>
      </c>
      <c r="B100" s="178" t="s">
        <v>124</v>
      </c>
      <c r="C100" s="186" t="s">
        <v>123</v>
      </c>
      <c r="D100" s="195">
        <v>974.3</v>
      </c>
      <c r="E100" s="192"/>
      <c r="F100" s="193">
        <f t="shared" ref="F100:F101" si="18">ROUND(+D100*E100,2)</f>
        <v>0</v>
      </c>
    </row>
    <row r="101" spans="1:6" s="110" customFormat="1" x14ac:dyDescent="0.25">
      <c r="A101" s="280" t="s">
        <v>317</v>
      </c>
      <c r="B101" s="178" t="s">
        <v>125</v>
      </c>
      <c r="C101" s="186" t="s">
        <v>123</v>
      </c>
      <c r="D101" s="195">
        <v>287.2</v>
      </c>
      <c r="E101" s="192"/>
      <c r="F101" s="193">
        <f t="shared" si="18"/>
        <v>0</v>
      </c>
    </row>
    <row r="102" spans="1:6" s="110" customFormat="1" x14ac:dyDescent="0.25">
      <c r="A102" s="177"/>
      <c r="B102" s="178"/>
      <c r="C102" s="186"/>
      <c r="D102" s="191"/>
      <c r="E102" s="192"/>
      <c r="F102" s="192"/>
    </row>
    <row r="103" spans="1:6" s="110" customFormat="1" x14ac:dyDescent="0.2">
      <c r="A103" s="91" t="s">
        <v>336</v>
      </c>
      <c r="B103" s="197" t="str">
        <f>B37</f>
        <v>Roof level Beam(s) &amp;1st Slab</v>
      </c>
      <c r="C103" s="186"/>
      <c r="D103" s="191"/>
      <c r="E103" s="192"/>
      <c r="F103" s="192"/>
    </row>
    <row r="104" spans="1:6" s="110" customFormat="1" x14ac:dyDescent="0.25">
      <c r="A104" s="280" t="s">
        <v>316</v>
      </c>
      <c r="B104" s="178" t="s">
        <v>124</v>
      </c>
      <c r="C104" s="186" t="s">
        <v>123</v>
      </c>
      <c r="D104" s="195">
        <v>2115</v>
      </c>
      <c r="E104" s="192"/>
      <c r="F104" s="193">
        <f t="shared" ref="F104:F106" si="19">ROUND(+D104*E104,2)</f>
        <v>0</v>
      </c>
    </row>
    <row r="105" spans="1:6" s="110" customFormat="1" x14ac:dyDescent="0.25">
      <c r="A105" s="280" t="s">
        <v>317</v>
      </c>
      <c r="B105" s="178" t="s">
        <v>122</v>
      </c>
      <c r="C105" s="186" t="s">
        <v>123</v>
      </c>
      <c r="D105" s="195">
        <v>6317.2</v>
      </c>
      <c r="E105" s="192"/>
      <c r="F105" s="193">
        <f t="shared" ref="F105" si="20">ROUND(+D105*E105,2)</f>
        <v>0</v>
      </c>
    </row>
    <row r="106" spans="1:6" s="110" customFormat="1" x14ac:dyDescent="0.25">
      <c r="A106" s="280" t="s">
        <v>318</v>
      </c>
      <c r="B106" s="178" t="s">
        <v>125</v>
      </c>
      <c r="C106" s="186" t="s">
        <v>123</v>
      </c>
      <c r="D106" s="195">
        <v>473.5</v>
      </c>
      <c r="E106" s="192"/>
      <c r="F106" s="193">
        <f t="shared" si="19"/>
        <v>0</v>
      </c>
    </row>
    <row r="107" spans="1:6" s="110" customFormat="1" x14ac:dyDescent="0.25">
      <c r="A107" s="177"/>
      <c r="B107" s="178"/>
      <c r="C107" s="186"/>
      <c r="D107" s="191"/>
      <c r="E107" s="192"/>
      <c r="F107" s="192"/>
    </row>
    <row r="108" spans="1:6" s="110" customFormat="1" x14ac:dyDescent="0.2">
      <c r="A108" s="91" t="s">
        <v>337</v>
      </c>
      <c r="B108" s="197" t="s">
        <v>306</v>
      </c>
      <c r="C108" s="186"/>
      <c r="D108" s="191"/>
      <c r="E108" s="192"/>
      <c r="F108" s="192"/>
    </row>
    <row r="109" spans="1:6" s="110" customFormat="1" x14ac:dyDescent="0.25">
      <c r="A109" s="280" t="s">
        <v>316</v>
      </c>
      <c r="B109" s="178" t="s">
        <v>126</v>
      </c>
      <c r="C109" s="186" t="s">
        <v>123</v>
      </c>
      <c r="D109" s="195">
        <v>202.66666666666666</v>
      </c>
      <c r="E109" s="192"/>
      <c r="F109" s="193">
        <f t="shared" ref="F109:F110" si="21">ROUND(+D109*E109,2)</f>
        <v>0</v>
      </c>
    </row>
    <row r="110" spans="1:6" s="110" customFormat="1" x14ac:dyDescent="0.25">
      <c r="A110" s="280" t="s">
        <v>317</v>
      </c>
      <c r="B110" s="178" t="s">
        <v>122</v>
      </c>
      <c r="C110" s="186" t="s">
        <v>123</v>
      </c>
      <c r="D110" s="195">
        <v>138.27160493827159</v>
      </c>
      <c r="E110" s="192"/>
      <c r="F110" s="193">
        <f t="shared" si="21"/>
        <v>0</v>
      </c>
    </row>
    <row r="111" spans="1:6" s="110" customFormat="1" x14ac:dyDescent="0.25">
      <c r="A111" s="280" t="s">
        <v>318</v>
      </c>
      <c r="B111" s="178"/>
      <c r="C111" s="186"/>
      <c r="D111" s="191"/>
      <c r="E111" s="192"/>
      <c r="F111" s="192"/>
    </row>
    <row r="112" spans="1:6" s="110" customFormat="1" x14ac:dyDescent="0.2">
      <c r="A112" s="91" t="s">
        <v>327</v>
      </c>
      <c r="B112" s="278" t="str">
        <f>B62</f>
        <v>SECOND FLOOR</v>
      </c>
      <c r="C112" s="186"/>
      <c r="D112" s="191"/>
      <c r="E112" s="192"/>
      <c r="F112" s="192"/>
    </row>
    <row r="113" spans="1:6" s="110" customFormat="1" x14ac:dyDescent="0.2">
      <c r="A113" s="91" t="s">
        <v>335</v>
      </c>
      <c r="B113" s="197" t="s">
        <v>309</v>
      </c>
      <c r="C113" s="186"/>
      <c r="D113" s="191"/>
      <c r="E113" s="192"/>
      <c r="F113" s="192"/>
    </row>
    <row r="114" spans="1:6" s="110" customFormat="1" x14ac:dyDescent="0.25">
      <c r="A114" s="280" t="s">
        <v>316</v>
      </c>
      <c r="B114" s="178" t="s">
        <v>124</v>
      </c>
      <c r="C114" s="186" t="s">
        <v>123</v>
      </c>
      <c r="D114" s="195">
        <v>303.10000000000002</v>
      </c>
      <c r="E114" s="192"/>
      <c r="F114" s="193">
        <f t="shared" ref="F114:F115" si="22">ROUND(+D114*E114,2)</f>
        <v>0</v>
      </c>
    </row>
    <row r="115" spans="1:6" s="110" customFormat="1" x14ac:dyDescent="0.25">
      <c r="A115" s="280" t="s">
        <v>317</v>
      </c>
      <c r="B115" s="178" t="s">
        <v>125</v>
      </c>
      <c r="C115" s="186" t="s">
        <v>123</v>
      </c>
      <c r="D115" s="195">
        <v>71.8</v>
      </c>
      <c r="E115" s="192"/>
      <c r="F115" s="193">
        <f t="shared" si="22"/>
        <v>0</v>
      </c>
    </row>
    <row r="116" spans="1:6" s="110" customFormat="1" x14ac:dyDescent="0.25">
      <c r="A116" s="177"/>
      <c r="B116" s="178"/>
      <c r="C116" s="186"/>
      <c r="D116" s="191"/>
      <c r="E116" s="192"/>
      <c r="F116" s="192"/>
    </row>
    <row r="117" spans="1:6" s="110" customFormat="1" x14ac:dyDescent="0.2">
      <c r="A117" s="91" t="s">
        <v>336</v>
      </c>
      <c r="B117" s="197" t="str">
        <f>B64</f>
        <v>Roof level 2 Beam(s) &amp; Roof Slab</v>
      </c>
      <c r="C117" s="186"/>
      <c r="D117" s="191"/>
      <c r="E117" s="192"/>
      <c r="F117" s="192"/>
    </row>
    <row r="118" spans="1:6" s="110" customFormat="1" x14ac:dyDescent="0.25">
      <c r="A118" s="280" t="s">
        <v>316</v>
      </c>
      <c r="B118" s="178" t="s">
        <v>124</v>
      </c>
      <c r="C118" s="186" t="s">
        <v>123</v>
      </c>
      <c r="D118" s="195">
        <v>969.2</v>
      </c>
      <c r="E118" s="192"/>
      <c r="F118" s="193">
        <f t="shared" ref="F118:F120" si="23">ROUND(+D118*E118,2)</f>
        <v>0</v>
      </c>
    </row>
    <row r="119" spans="1:6" s="110" customFormat="1" x14ac:dyDescent="0.25">
      <c r="A119" s="280" t="s">
        <v>317</v>
      </c>
      <c r="B119" s="178" t="s">
        <v>122</v>
      </c>
      <c r="C119" s="186" t="s">
        <v>123</v>
      </c>
      <c r="D119" s="195">
        <v>3124.6</v>
      </c>
      <c r="E119" s="192"/>
      <c r="F119" s="193">
        <f t="shared" si="23"/>
        <v>0</v>
      </c>
    </row>
    <row r="120" spans="1:6" s="110" customFormat="1" x14ac:dyDescent="0.25">
      <c r="A120" s="280" t="s">
        <v>318</v>
      </c>
      <c r="B120" s="178" t="s">
        <v>125</v>
      </c>
      <c r="C120" s="186" t="s">
        <v>123</v>
      </c>
      <c r="D120" s="195">
        <v>191.5</v>
      </c>
      <c r="E120" s="192"/>
      <c r="F120" s="193">
        <f t="shared" si="23"/>
        <v>0</v>
      </c>
    </row>
    <row r="121" spans="1:6" s="110" customFormat="1" x14ac:dyDescent="0.25">
      <c r="A121" s="177"/>
      <c r="B121" s="178"/>
      <c r="C121" s="186"/>
      <c r="D121" s="191"/>
      <c r="E121" s="192"/>
      <c r="F121" s="192"/>
    </row>
    <row r="122" spans="1:6" s="110" customFormat="1" x14ac:dyDescent="0.25">
      <c r="A122" s="280"/>
      <c r="B122" s="178"/>
      <c r="C122" s="186"/>
      <c r="D122" s="195"/>
      <c r="E122" s="195"/>
      <c r="F122" s="193"/>
    </row>
    <row r="123" spans="1:6" x14ac:dyDescent="0.3">
      <c r="A123" s="198">
        <v>3.5</v>
      </c>
      <c r="B123" s="95" t="s">
        <v>127</v>
      </c>
      <c r="C123" s="186"/>
      <c r="D123" s="199"/>
      <c r="E123" s="200"/>
      <c r="F123" s="90"/>
    </row>
    <row r="124" spans="1:6" x14ac:dyDescent="0.3">
      <c r="A124" s="201" t="s">
        <v>128</v>
      </c>
      <c r="B124" s="202" t="s">
        <v>129</v>
      </c>
      <c r="C124" s="186" t="s">
        <v>75</v>
      </c>
      <c r="D124" s="199">
        <v>1</v>
      </c>
      <c r="E124" s="200"/>
      <c r="F124" s="193">
        <f>ROUND(+D124*E124,2)</f>
        <v>0</v>
      </c>
    </row>
    <row r="125" spans="1:6" x14ac:dyDescent="0.3">
      <c r="A125" s="201" t="s">
        <v>128</v>
      </c>
      <c r="B125" s="202" t="s">
        <v>418</v>
      </c>
      <c r="C125" s="186" t="s">
        <v>75</v>
      </c>
      <c r="D125" s="199">
        <v>1</v>
      </c>
      <c r="E125" s="200"/>
      <c r="F125" s="193">
        <f>ROUND(+D125*E125,2)</f>
        <v>0</v>
      </c>
    </row>
    <row r="126" spans="1:6" x14ac:dyDescent="0.3">
      <c r="A126" s="177"/>
      <c r="B126" s="178"/>
      <c r="C126" s="186"/>
      <c r="D126" s="191"/>
      <c r="E126" s="192"/>
      <c r="F126" s="181"/>
    </row>
    <row r="127" spans="1:6" x14ac:dyDescent="0.3">
      <c r="A127" s="105"/>
      <c r="B127" s="106" t="s">
        <v>82</v>
      </c>
      <c r="C127" s="152"/>
      <c r="D127" s="203"/>
      <c r="E127" s="204"/>
      <c r="F127" s="205">
        <f>SUM(F20:F126)</f>
        <v>0</v>
      </c>
    </row>
  </sheetData>
  <mergeCells count="3">
    <mergeCell ref="A1:F1"/>
    <mergeCell ref="A2:D2"/>
    <mergeCell ref="A3:F3"/>
  </mergeCells>
  <pageMargins left="0.7" right="0.7" top="0.75" bottom="0.75" header="0.3" footer="0.3"/>
  <pageSetup scale="87" orientation="portrait" r:id="rId1"/>
  <rowBreaks count="1" manualBreakCount="1">
    <brk id="92"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view="pageBreakPreview" topLeftCell="A37" zoomScaleNormal="100" zoomScaleSheetLayoutView="100" workbookViewId="0">
      <selection activeCell="B10" sqref="B10"/>
    </sheetView>
  </sheetViews>
  <sheetFormatPr defaultColWidth="9" defaultRowHeight="16.5" x14ac:dyDescent="0.3"/>
  <cols>
    <col min="1" max="1" width="5.5703125" style="85" customWidth="1"/>
    <col min="2" max="2" width="57.7109375" style="85" customWidth="1"/>
    <col min="3" max="4" width="6.5703125" style="110" customWidth="1"/>
    <col min="5" max="5" width="9.85546875" style="227" customWidth="1"/>
    <col min="6" max="6" width="11.85546875" style="228" customWidth="1"/>
    <col min="7" max="7" width="11.5703125" style="85" bestFit="1" customWidth="1"/>
    <col min="8" max="16384" width="9" style="85"/>
  </cols>
  <sheetData>
    <row r="1" spans="1:14" s="113" customFormat="1" ht="18" x14ac:dyDescent="0.25">
      <c r="A1" s="308" t="str">
        <f>Summary!A1</f>
        <v>BILL OF QUANTITIES-CENTRE FOR HOLY QURAN BUILDING-(GN.FUVAHMULAH)</v>
      </c>
      <c r="B1" s="308"/>
      <c r="C1" s="308"/>
      <c r="D1" s="308"/>
      <c r="E1" s="308"/>
      <c r="F1" s="308"/>
      <c r="G1" s="112"/>
      <c r="H1" s="112"/>
      <c r="I1" s="112"/>
      <c r="J1" s="112"/>
      <c r="K1" s="112"/>
      <c r="L1" s="112"/>
      <c r="M1" s="112"/>
      <c r="N1" s="112"/>
    </row>
    <row r="2" spans="1:14" s="113" customFormat="1" ht="6.75" customHeight="1" x14ac:dyDescent="0.2">
      <c r="A2" s="303"/>
      <c r="B2" s="303"/>
      <c r="C2" s="303"/>
      <c r="D2" s="303"/>
      <c r="E2" s="29"/>
      <c r="F2" s="29"/>
      <c r="G2" s="29"/>
      <c r="H2" s="29"/>
      <c r="I2" s="28"/>
      <c r="J2" s="28"/>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116"/>
      <c r="B4" s="81"/>
      <c r="C4" s="81"/>
      <c r="D4" s="30"/>
      <c r="E4" s="28"/>
      <c r="F4" s="28"/>
      <c r="G4" s="28"/>
      <c r="H4" s="28"/>
      <c r="I4" s="28"/>
      <c r="J4" s="28"/>
      <c r="K4" s="114"/>
      <c r="L4" s="114"/>
      <c r="M4" s="114"/>
      <c r="N4" s="115"/>
    </row>
    <row r="5" spans="1:14" x14ac:dyDescent="0.3">
      <c r="A5" s="82" t="s">
        <v>14</v>
      </c>
      <c r="B5" s="83" t="s">
        <v>15</v>
      </c>
      <c r="C5" s="82" t="s">
        <v>16</v>
      </c>
      <c r="D5" s="82" t="s">
        <v>17</v>
      </c>
      <c r="E5" s="159" t="s">
        <v>18</v>
      </c>
      <c r="F5" s="84" t="s">
        <v>19</v>
      </c>
    </row>
    <row r="6" spans="1:14" x14ac:dyDescent="0.3">
      <c r="A6" s="86"/>
      <c r="B6" s="87"/>
      <c r="C6" s="88"/>
      <c r="D6" s="199"/>
      <c r="E6" s="208"/>
      <c r="F6" s="90"/>
    </row>
    <row r="7" spans="1:14" x14ac:dyDescent="0.3">
      <c r="A7" s="91">
        <v>4</v>
      </c>
      <c r="B7" s="95" t="s">
        <v>130</v>
      </c>
      <c r="C7" s="88"/>
      <c r="D7" s="199"/>
      <c r="E7" s="208"/>
      <c r="F7" s="90"/>
    </row>
    <row r="8" spans="1:14" ht="6.75" customHeight="1" x14ac:dyDescent="0.3">
      <c r="A8" s="86"/>
      <c r="B8" s="94"/>
      <c r="C8" s="88"/>
      <c r="D8" s="199"/>
      <c r="E8" s="208"/>
      <c r="F8" s="90"/>
    </row>
    <row r="9" spans="1:14" ht="69.75" customHeight="1" x14ac:dyDescent="0.3">
      <c r="A9" s="93"/>
      <c r="B9" s="94" t="s">
        <v>131</v>
      </c>
      <c r="C9" s="88"/>
      <c r="D9" s="199"/>
      <c r="E9" s="208"/>
      <c r="F9" s="90"/>
    </row>
    <row r="10" spans="1:14" ht="33.75" customHeight="1" x14ac:dyDescent="0.3">
      <c r="A10" s="86"/>
      <c r="B10" s="94" t="s">
        <v>132</v>
      </c>
      <c r="C10" s="88"/>
      <c r="D10" s="199"/>
      <c r="E10" s="208"/>
      <c r="F10" s="90"/>
    </row>
    <row r="11" spans="1:14" ht="36" customHeight="1" x14ac:dyDescent="0.3">
      <c r="A11" s="86"/>
      <c r="B11" s="94" t="s">
        <v>133</v>
      </c>
      <c r="C11" s="88"/>
      <c r="D11" s="199"/>
      <c r="E11" s="208"/>
      <c r="F11" s="90"/>
    </row>
    <row r="12" spans="1:14" ht="36" customHeight="1" x14ac:dyDescent="0.3">
      <c r="A12" s="86"/>
      <c r="B12" s="94" t="s">
        <v>134</v>
      </c>
      <c r="C12" s="88"/>
      <c r="D12" s="199"/>
      <c r="E12" s="208"/>
      <c r="F12" s="90"/>
    </row>
    <row r="13" spans="1:14" ht="42.75" customHeight="1" x14ac:dyDescent="0.3">
      <c r="A13" s="86"/>
      <c r="B13" s="94" t="s">
        <v>135</v>
      </c>
      <c r="C13" s="88"/>
      <c r="D13" s="199"/>
      <c r="E13" s="208"/>
      <c r="F13" s="90"/>
    </row>
    <row r="14" spans="1:14" ht="36" customHeight="1" x14ac:dyDescent="0.3">
      <c r="A14" s="86"/>
      <c r="B14" s="94" t="s">
        <v>136</v>
      </c>
      <c r="C14" s="88"/>
      <c r="D14" s="199"/>
      <c r="E14" s="208"/>
      <c r="F14" s="90"/>
    </row>
    <row r="15" spans="1:14" ht="54" customHeight="1" x14ac:dyDescent="0.3">
      <c r="A15" s="86"/>
      <c r="B15" s="94" t="s">
        <v>137</v>
      </c>
      <c r="C15" s="88"/>
      <c r="D15" s="199"/>
      <c r="E15" s="208"/>
      <c r="F15" s="90"/>
    </row>
    <row r="16" spans="1:14" ht="16.5" customHeight="1" x14ac:dyDescent="0.3">
      <c r="A16" s="86"/>
      <c r="B16" s="168" t="s">
        <v>138</v>
      </c>
      <c r="C16" s="88"/>
      <c r="D16" s="199"/>
      <c r="E16" s="208"/>
      <c r="F16" s="90"/>
    </row>
    <row r="17" spans="1:18" ht="36" customHeight="1" x14ac:dyDescent="0.3">
      <c r="A17" s="86"/>
      <c r="B17" s="94" t="s">
        <v>139</v>
      </c>
      <c r="C17" s="88"/>
      <c r="D17" s="199"/>
      <c r="E17" s="208"/>
      <c r="F17" s="90"/>
    </row>
    <row r="18" spans="1:18" ht="34.5" customHeight="1" x14ac:dyDescent="0.3">
      <c r="A18" s="86"/>
      <c r="B18" s="94" t="s">
        <v>140</v>
      </c>
      <c r="C18" s="88"/>
      <c r="D18" s="199"/>
      <c r="E18" s="208"/>
      <c r="F18" s="90"/>
    </row>
    <row r="19" spans="1:18" ht="15.75" customHeight="1" x14ac:dyDescent="0.3">
      <c r="A19" s="86"/>
      <c r="B19" s="168" t="s">
        <v>141</v>
      </c>
      <c r="C19" s="88"/>
      <c r="D19" s="199"/>
      <c r="E19" s="208"/>
      <c r="F19" s="90"/>
    </row>
    <row r="20" spans="1:18" ht="43.5" customHeight="1" x14ac:dyDescent="0.3">
      <c r="A20" s="86"/>
      <c r="B20" s="94" t="s">
        <v>142</v>
      </c>
      <c r="C20" s="88"/>
      <c r="D20" s="199"/>
      <c r="E20" s="208"/>
      <c r="F20" s="90"/>
    </row>
    <row r="21" spans="1:18" s="213" customFormat="1" ht="31.5" customHeight="1" x14ac:dyDescent="0.3">
      <c r="A21" s="209"/>
      <c r="B21" s="127" t="s">
        <v>143</v>
      </c>
      <c r="C21" s="210"/>
      <c r="D21" s="211"/>
      <c r="E21" s="212"/>
      <c r="F21" s="211"/>
    </row>
    <row r="22" spans="1:18" x14ac:dyDescent="0.3">
      <c r="A22" s="201"/>
      <c r="B22" s="98"/>
      <c r="C22" s="100"/>
      <c r="D22" s="199"/>
      <c r="E22" s="208"/>
      <c r="F22" s="90"/>
    </row>
    <row r="23" spans="1:18" s="110" customFormat="1" ht="19.5" customHeight="1" x14ac:dyDescent="0.25">
      <c r="A23" s="123">
        <v>4.0999999999999996</v>
      </c>
      <c r="B23" s="183" t="s">
        <v>144</v>
      </c>
      <c r="C23" s="88"/>
      <c r="D23" s="199"/>
      <c r="E23" s="208"/>
      <c r="F23" s="90"/>
    </row>
    <row r="24" spans="1:18" ht="17.25" customHeight="1" x14ac:dyDescent="0.3">
      <c r="A24" s="86"/>
      <c r="B24" s="168" t="s">
        <v>315</v>
      </c>
      <c r="C24" s="88"/>
      <c r="E24" s="208"/>
      <c r="F24" s="90"/>
    </row>
    <row r="25" spans="1:18" x14ac:dyDescent="0.3">
      <c r="A25" s="93" t="s">
        <v>145</v>
      </c>
      <c r="B25" s="94" t="s">
        <v>116</v>
      </c>
      <c r="C25" s="186" t="s">
        <v>102</v>
      </c>
      <c r="D25" s="110">
        <v>95.4</v>
      </c>
      <c r="E25" s="208"/>
      <c r="F25" s="100">
        <f>ROUND(+D27*E25,2)</f>
        <v>0</v>
      </c>
      <c r="L25" s="214"/>
      <c r="M25" s="215"/>
      <c r="N25" s="216"/>
      <c r="O25" s="217"/>
      <c r="P25" s="217"/>
      <c r="Q25" s="217"/>
      <c r="R25" s="217"/>
    </row>
    <row r="26" spans="1:18" ht="15" customHeight="1" x14ac:dyDescent="0.3">
      <c r="A26" s="91"/>
      <c r="B26" s="94"/>
      <c r="C26" s="88"/>
      <c r="D26" s="199"/>
      <c r="E26" s="208"/>
      <c r="F26" s="90"/>
      <c r="L26" s="214"/>
      <c r="M26" s="215"/>
      <c r="N26" s="216"/>
      <c r="O26" s="217"/>
      <c r="P26" s="217"/>
      <c r="Q26" s="217"/>
      <c r="R26" s="217"/>
    </row>
    <row r="27" spans="1:18" x14ac:dyDescent="0.3">
      <c r="A27" s="218" t="s">
        <v>146</v>
      </c>
      <c r="B27" s="219" t="s">
        <v>311</v>
      </c>
      <c r="C27" s="186"/>
      <c r="D27" s="199"/>
      <c r="E27" s="208"/>
      <c r="F27" s="90"/>
      <c r="L27" s="214"/>
      <c r="M27" s="215"/>
      <c r="N27" s="216"/>
      <c r="O27" s="217"/>
      <c r="P27" s="217"/>
      <c r="Q27" s="217"/>
      <c r="R27" s="217"/>
    </row>
    <row r="28" spans="1:18" x14ac:dyDescent="0.3">
      <c r="A28" s="218"/>
      <c r="B28" s="94" t="s">
        <v>338</v>
      </c>
      <c r="C28" s="186" t="s">
        <v>102</v>
      </c>
      <c r="D28" s="199">
        <v>228.19</v>
      </c>
      <c r="E28" s="208"/>
      <c r="F28" s="100">
        <f>ROUND(+D30*E28,2)</f>
        <v>0</v>
      </c>
      <c r="J28" s="182"/>
      <c r="L28" s="214"/>
      <c r="M28" s="215"/>
      <c r="N28" s="216"/>
      <c r="O28" s="217"/>
      <c r="P28" s="217"/>
      <c r="Q28" s="217"/>
      <c r="R28" s="217"/>
    </row>
    <row r="29" spans="1:18" x14ac:dyDescent="0.3">
      <c r="A29" s="218"/>
      <c r="B29" s="94" t="s">
        <v>419</v>
      </c>
      <c r="C29" s="186" t="s">
        <v>102</v>
      </c>
      <c r="D29" s="199">
        <v>250.8</v>
      </c>
      <c r="E29" s="208"/>
      <c r="F29" s="100">
        <f>ROUND(+D31*E29,2)</f>
        <v>0</v>
      </c>
      <c r="L29" s="214"/>
      <c r="M29" s="215"/>
      <c r="N29" s="216"/>
      <c r="O29" s="217"/>
      <c r="P29" s="217"/>
      <c r="Q29" s="217"/>
      <c r="R29" s="217"/>
    </row>
    <row r="30" spans="1:18" ht="13.5" customHeight="1" x14ac:dyDescent="0.3">
      <c r="A30" s="188"/>
      <c r="B30" s="219"/>
      <c r="C30" s="220"/>
      <c r="D30" s="199"/>
      <c r="E30" s="200"/>
      <c r="F30" s="221"/>
      <c r="L30" s="214"/>
      <c r="M30" s="215"/>
      <c r="N30" s="216"/>
      <c r="O30" s="217"/>
      <c r="P30" s="217"/>
      <c r="Q30" s="217"/>
      <c r="R30" s="217"/>
    </row>
    <row r="31" spans="1:18" x14ac:dyDescent="0.3">
      <c r="A31" s="218" t="s">
        <v>146</v>
      </c>
      <c r="B31" s="95" t="s">
        <v>312</v>
      </c>
      <c r="C31" s="186"/>
      <c r="D31" s="199"/>
      <c r="E31" s="208"/>
      <c r="F31" s="90"/>
      <c r="L31" s="214"/>
      <c r="M31" s="215"/>
      <c r="N31" s="216"/>
      <c r="O31" s="217"/>
      <c r="P31" s="217"/>
      <c r="Q31" s="217"/>
      <c r="R31" s="217"/>
    </row>
    <row r="32" spans="1:18" x14ac:dyDescent="0.3">
      <c r="A32" s="218"/>
      <c r="B32" s="94" t="s">
        <v>338</v>
      </c>
      <c r="C32" s="186" t="s">
        <v>102</v>
      </c>
      <c r="D32" s="220">
        <v>247.1</v>
      </c>
      <c r="E32" s="208"/>
      <c r="F32" s="100">
        <f>ROUND(+D34*E32,2)</f>
        <v>0</v>
      </c>
      <c r="J32" s="182"/>
      <c r="L32" s="214"/>
      <c r="M32" s="215"/>
      <c r="N32" s="216"/>
      <c r="O32" s="217"/>
      <c r="P32" s="217"/>
      <c r="Q32" s="217"/>
      <c r="R32" s="217"/>
    </row>
    <row r="33" spans="1:18" x14ac:dyDescent="0.3">
      <c r="A33" s="218"/>
      <c r="B33" s="94" t="s">
        <v>339</v>
      </c>
      <c r="C33" s="186" t="s">
        <v>102</v>
      </c>
      <c r="D33" s="199">
        <v>189.9</v>
      </c>
      <c r="E33" s="208"/>
      <c r="F33" s="100">
        <f>ROUND(+D35*E33,2)</f>
        <v>0</v>
      </c>
      <c r="L33" s="214"/>
      <c r="M33" s="215"/>
      <c r="N33" s="216"/>
      <c r="O33" s="217"/>
      <c r="P33" s="217"/>
      <c r="Q33" s="217"/>
      <c r="R33" s="217"/>
    </row>
    <row r="34" spans="1:18" ht="13.5" customHeight="1" x14ac:dyDescent="0.3">
      <c r="A34" s="188"/>
      <c r="B34" s="219"/>
      <c r="C34" s="220"/>
      <c r="D34" s="199"/>
      <c r="E34" s="200"/>
      <c r="F34" s="221"/>
      <c r="L34" s="214"/>
      <c r="M34" s="215"/>
      <c r="N34" s="216"/>
      <c r="O34" s="217"/>
      <c r="P34" s="217"/>
      <c r="Q34" s="217"/>
      <c r="R34" s="217"/>
    </row>
    <row r="35" spans="1:18" x14ac:dyDescent="0.3">
      <c r="A35" s="218" t="s">
        <v>146</v>
      </c>
      <c r="B35" s="95" t="s">
        <v>314</v>
      </c>
      <c r="C35" s="186"/>
      <c r="D35" s="199"/>
      <c r="E35" s="208"/>
      <c r="F35" s="90"/>
      <c r="L35" s="214"/>
      <c r="M35" s="215"/>
      <c r="N35" s="216"/>
      <c r="O35" s="217"/>
      <c r="P35" s="217"/>
      <c r="Q35" s="217"/>
      <c r="R35" s="217"/>
    </row>
    <row r="36" spans="1:18" x14ac:dyDescent="0.3">
      <c r="A36" s="218"/>
      <c r="B36" s="94" t="s">
        <v>338</v>
      </c>
      <c r="C36" s="186" t="s">
        <v>102</v>
      </c>
      <c r="D36" s="220">
        <v>114.6</v>
      </c>
      <c r="E36" s="208"/>
      <c r="F36" s="100">
        <f>ROUND(+D38*E36,2)</f>
        <v>0</v>
      </c>
      <c r="J36" s="182"/>
      <c r="L36" s="214"/>
      <c r="M36" s="215"/>
      <c r="N36" s="216"/>
      <c r="O36" s="217"/>
      <c r="P36" s="217"/>
      <c r="Q36" s="217"/>
      <c r="R36" s="217"/>
    </row>
    <row r="37" spans="1:18" x14ac:dyDescent="0.3">
      <c r="A37" s="218"/>
      <c r="B37" s="94" t="s">
        <v>339</v>
      </c>
      <c r="C37" s="186" t="s">
        <v>102</v>
      </c>
      <c r="D37" s="199">
        <v>34.200000000000003</v>
      </c>
      <c r="E37" s="208"/>
      <c r="F37" s="100">
        <f>ROUND(+D39*E37,2)</f>
        <v>0</v>
      </c>
      <c r="L37" s="214"/>
      <c r="M37" s="215"/>
      <c r="N37" s="216"/>
      <c r="O37" s="217"/>
      <c r="P37" s="217"/>
      <c r="Q37" s="217"/>
      <c r="R37" s="217"/>
    </row>
    <row r="38" spans="1:18" ht="13.5" customHeight="1" x14ac:dyDescent="0.3">
      <c r="A38" s="188"/>
      <c r="B38" s="219"/>
      <c r="C38" s="220"/>
      <c r="D38" s="199"/>
      <c r="E38" s="200"/>
      <c r="F38" s="221"/>
      <c r="L38" s="214"/>
      <c r="M38" s="215"/>
      <c r="N38" s="216"/>
      <c r="O38" s="217"/>
      <c r="P38" s="217"/>
      <c r="Q38" s="217"/>
      <c r="R38" s="217"/>
    </row>
    <row r="39" spans="1:18" x14ac:dyDescent="0.3">
      <c r="A39" s="218"/>
      <c r="B39" s="219"/>
      <c r="C39" s="186"/>
      <c r="D39" s="199"/>
      <c r="E39" s="200"/>
      <c r="F39" s="221"/>
    </row>
    <row r="40" spans="1:18" x14ac:dyDescent="0.3">
      <c r="A40" s="91">
        <v>4.2</v>
      </c>
      <c r="B40" s="95" t="s">
        <v>147</v>
      </c>
      <c r="C40" s="220"/>
      <c r="D40" s="220"/>
      <c r="E40" s="200"/>
      <c r="F40" s="221"/>
    </row>
    <row r="41" spans="1:18" x14ac:dyDescent="0.3">
      <c r="A41" s="91" t="s">
        <v>340</v>
      </c>
      <c r="B41" s="219" t="s">
        <v>311</v>
      </c>
      <c r="C41" s="220"/>
      <c r="D41" s="220"/>
      <c r="E41" s="200"/>
      <c r="F41" s="221"/>
    </row>
    <row r="42" spans="1:18" ht="25.5" x14ac:dyDescent="0.3">
      <c r="A42" s="93" t="s">
        <v>148</v>
      </c>
      <c r="B42" s="94" t="s">
        <v>151</v>
      </c>
      <c r="C42" s="186" t="s">
        <v>102</v>
      </c>
      <c r="D42" s="199">
        <f>D28*1.04</f>
        <v>237.3176</v>
      </c>
      <c r="E42" s="200"/>
      <c r="F42" s="193">
        <f>ROUND(+D42*E42,2)</f>
        <v>0</v>
      </c>
    </row>
    <row r="43" spans="1:18" ht="25.5" x14ac:dyDescent="0.3">
      <c r="A43" s="201" t="s">
        <v>150</v>
      </c>
      <c r="B43" s="94" t="s">
        <v>149</v>
      </c>
      <c r="C43" s="186" t="s">
        <v>102</v>
      </c>
      <c r="D43" s="199">
        <f>(D28+D29+D29)*1.08</f>
        <v>788.17320000000007</v>
      </c>
      <c r="E43" s="200"/>
      <c r="F43" s="193">
        <f>ROUND(+D43*E43,2)</f>
        <v>0</v>
      </c>
    </row>
    <row r="44" spans="1:18" x14ac:dyDescent="0.3">
      <c r="A44" s="201"/>
      <c r="B44" s="94"/>
      <c r="C44" s="186"/>
      <c r="D44" s="199"/>
      <c r="E44" s="200"/>
      <c r="F44" s="90"/>
    </row>
    <row r="45" spans="1:18" x14ac:dyDescent="0.3">
      <c r="A45" s="91" t="s">
        <v>340</v>
      </c>
      <c r="B45" s="219" t="s">
        <v>312</v>
      </c>
      <c r="C45" s="220"/>
      <c r="D45" s="220"/>
      <c r="E45" s="200"/>
      <c r="F45" s="221"/>
    </row>
    <row r="46" spans="1:18" ht="25.5" x14ac:dyDescent="0.3">
      <c r="A46" s="93" t="s">
        <v>148</v>
      </c>
      <c r="B46" s="94" t="s">
        <v>151</v>
      </c>
      <c r="C46" s="186" t="s">
        <v>102</v>
      </c>
      <c r="D46" s="199">
        <f>D32*1.04</f>
        <v>256.98399999999998</v>
      </c>
      <c r="E46" s="200"/>
      <c r="F46" s="193">
        <f>ROUND(+D46*E46,2)</f>
        <v>0</v>
      </c>
    </row>
    <row r="47" spans="1:18" ht="25.5" x14ac:dyDescent="0.3">
      <c r="A47" s="201" t="s">
        <v>150</v>
      </c>
      <c r="B47" s="94" t="s">
        <v>149</v>
      </c>
      <c r="C47" s="186" t="s">
        <v>102</v>
      </c>
      <c r="D47" s="199">
        <f>(D32+D33+D33)*1.08</f>
        <v>677.05200000000002</v>
      </c>
      <c r="E47" s="200"/>
      <c r="F47" s="193">
        <f>ROUND(+D47*E47,2)</f>
        <v>0</v>
      </c>
    </row>
    <row r="48" spans="1:18" x14ac:dyDescent="0.3">
      <c r="A48" s="201"/>
      <c r="B48" s="94"/>
      <c r="C48" s="186"/>
      <c r="D48" s="199"/>
      <c r="E48" s="200"/>
      <c r="F48" s="90"/>
    </row>
    <row r="49" spans="1:6" x14ac:dyDescent="0.3">
      <c r="A49" s="91" t="s">
        <v>340</v>
      </c>
      <c r="B49" s="219" t="s">
        <v>314</v>
      </c>
      <c r="C49" s="220"/>
      <c r="D49" s="220"/>
      <c r="E49" s="200"/>
      <c r="F49" s="221"/>
    </row>
    <row r="50" spans="1:6" ht="25.5" x14ac:dyDescent="0.3">
      <c r="A50" s="93" t="s">
        <v>148</v>
      </c>
      <c r="B50" s="94" t="s">
        <v>151</v>
      </c>
      <c r="C50" s="186" t="s">
        <v>102</v>
      </c>
      <c r="D50" s="199">
        <f>D36*1.02</f>
        <v>116.892</v>
      </c>
      <c r="E50" s="200"/>
      <c r="F50" s="193">
        <f>ROUND(+D50*E50,2)</f>
        <v>0</v>
      </c>
    </row>
    <row r="51" spans="1:6" ht="25.5" x14ac:dyDescent="0.3">
      <c r="A51" s="201" t="s">
        <v>150</v>
      </c>
      <c r="B51" s="94" t="s">
        <v>149</v>
      </c>
      <c r="C51" s="186" t="s">
        <v>102</v>
      </c>
      <c r="D51" s="199"/>
      <c r="E51" s="200"/>
      <c r="F51" s="193">
        <f>ROUND(+D51*E51,2)</f>
        <v>0</v>
      </c>
    </row>
    <row r="52" spans="1:6" x14ac:dyDescent="0.3">
      <c r="A52" s="201"/>
      <c r="B52" s="94"/>
      <c r="C52" s="186"/>
      <c r="D52" s="199"/>
      <c r="E52" s="200"/>
      <c r="F52" s="90"/>
    </row>
    <row r="53" spans="1:6" x14ac:dyDescent="0.3">
      <c r="A53" s="201"/>
      <c r="B53" s="94"/>
      <c r="C53" s="186"/>
      <c r="D53" s="199"/>
      <c r="E53" s="200"/>
      <c r="F53" s="90"/>
    </row>
    <row r="54" spans="1:6" x14ac:dyDescent="0.3">
      <c r="A54" s="198">
        <v>4.3</v>
      </c>
      <c r="B54" s="95" t="s">
        <v>152</v>
      </c>
      <c r="C54" s="186"/>
      <c r="D54" s="199"/>
      <c r="E54" s="200"/>
      <c r="F54" s="90"/>
    </row>
    <row r="55" spans="1:6" x14ac:dyDescent="0.3">
      <c r="A55" s="201"/>
      <c r="B55" s="223"/>
      <c r="C55" s="186"/>
      <c r="D55" s="199"/>
      <c r="E55" s="200"/>
      <c r="F55" s="90"/>
    </row>
    <row r="56" spans="1:6" ht="25.5" x14ac:dyDescent="0.3">
      <c r="A56" s="201" t="s">
        <v>128</v>
      </c>
      <c r="B56" s="202" t="s">
        <v>153</v>
      </c>
      <c r="C56" s="186" t="s">
        <v>75</v>
      </c>
      <c r="D56" s="199">
        <v>1</v>
      </c>
      <c r="E56" s="200"/>
      <c r="F56" s="193">
        <f>ROUND(+D56*E56,2)</f>
        <v>0</v>
      </c>
    </row>
    <row r="57" spans="1:6" ht="7.5" customHeight="1" x14ac:dyDescent="0.3">
      <c r="A57" s="201"/>
      <c r="B57" s="224"/>
      <c r="C57" s="186"/>
      <c r="D57" s="199"/>
      <c r="E57" s="200"/>
      <c r="F57" s="90"/>
    </row>
    <row r="58" spans="1:6" ht="25.5" x14ac:dyDescent="0.3">
      <c r="A58" s="201" t="s">
        <v>154</v>
      </c>
      <c r="B58" s="202" t="s">
        <v>155</v>
      </c>
      <c r="C58" s="186" t="s">
        <v>75</v>
      </c>
      <c r="D58" s="199">
        <v>1</v>
      </c>
      <c r="E58" s="200"/>
      <c r="F58" s="193">
        <f>ROUND(+D58*E58,2)</f>
        <v>0</v>
      </c>
    </row>
    <row r="59" spans="1:6" ht="9" customHeight="1" x14ac:dyDescent="0.3">
      <c r="A59" s="201"/>
      <c r="B59" s="224"/>
      <c r="C59" s="186"/>
      <c r="D59" s="199"/>
      <c r="E59" s="200"/>
      <c r="F59" s="90"/>
    </row>
    <row r="60" spans="1:6" ht="25.5" x14ac:dyDescent="0.3">
      <c r="A60" s="201" t="s">
        <v>156</v>
      </c>
      <c r="B60" s="94" t="s">
        <v>157</v>
      </c>
      <c r="C60" s="186" t="s">
        <v>75</v>
      </c>
      <c r="D60" s="199">
        <v>1</v>
      </c>
      <c r="E60" s="200"/>
      <c r="F60" s="193">
        <f>ROUND(+D60*E60,2)</f>
        <v>0</v>
      </c>
    </row>
    <row r="61" spans="1:6" ht="8.25" customHeight="1" x14ac:dyDescent="0.3">
      <c r="A61" s="201"/>
      <c r="B61" s="94"/>
      <c r="C61" s="186"/>
      <c r="D61" s="199"/>
      <c r="E61" s="200"/>
      <c r="F61" s="90"/>
    </row>
    <row r="62" spans="1:6" ht="25.5" x14ac:dyDescent="0.3">
      <c r="A62" s="201" t="s">
        <v>158</v>
      </c>
      <c r="B62" s="94" t="s">
        <v>159</v>
      </c>
      <c r="C62" s="186" t="s">
        <v>72</v>
      </c>
      <c r="D62" s="199">
        <v>1</v>
      </c>
      <c r="E62" s="200"/>
      <c r="F62" s="193">
        <f>ROUND(+D62*E62,2)</f>
        <v>0</v>
      </c>
    </row>
    <row r="63" spans="1:6" x14ac:dyDescent="0.3">
      <c r="A63" s="201"/>
      <c r="B63" s="94"/>
      <c r="C63" s="186"/>
      <c r="D63" s="199"/>
      <c r="E63" s="200"/>
      <c r="F63" s="90"/>
    </row>
    <row r="64" spans="1:6" x14ac:dyDescent="0.3">
      <c r="A64" s="188"/>
      <c r="B64" s="94"/>
      <c r="C64" s="220"/>
      <c r="D64" s="220"/>
      <c r="E64" s="200"/>
      <c r="F64" s="221"/>
    </row>
    <row r="65" spans="1:7" ht="16.5" customHeight="1" x14ac:dyDescent="0.3">
      <c r="A65" s="105"/>
      <c r="B65" s="106" t="s">
        <v>82</v>
      </c>
      <c r="C65" s="107"/>
      <c r="D65" s="225"/>
      <c r="E65" s="226"/>
      <c r="F65" s="109">
        <f>SUM(F24:F64)</f>
        <v>0</v>
      </c>
      <c r="G65" s="182"/>
    </row>
  </sheetData>
  <mergeCells count="3">
    <mergeCell ref="A1:F1"/>
    <mergeCell ref="A2:D2"/>
    <mergeCell ref="A3:F3"/>
  </mergeCells>
  <pageMargins left="0.7" right="0.7" top="0.75" bottom="0.75" header="0.3" footer="0.3"/>
  <pageSetup scale="78" orientation="portrait" r:id="rId1"/>
  <rowBreaks count="1" manualBreakCount="1">
    <brk id="31" max="5" man="1"/>
  </rowBreaks>
  <colBreaks count="1" manualBreakCount="1">
    <brk id="6" max="7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BreakPreview" topLeftCell="A19" zoomScale="93" zoomScaleNormal="100" zoomScaleSheetLayoutView="93" workbookViewId="0">
      <selection activeCell="J51" sqref="J51"/>
    </sheetView>
  </sheetViews>
  <sheetFormatPr defaultColWidth="9" defaultRowHeight="16.5" x14ac:dyDescent="0.3"/>
  <cols>
    <col min="1" max="1" width="5.140625" style="85" customWidth="1"/>
    <col min="2" max="2" width="57.5703125" style="85" customWidth="1"/>
    <col min="3" max="4" width="6.5703125" style="85" customWidth="1"/>
    <col min="5" max="5" width="9.85546875" style="85" customWidth="1"/>
    <col min="6" max="6" width="11.85546875" style="85" customWidth="1"/>
    <col min="7" max="16384" width="9" style="85"/>
  </cols>
  <sheetData>
    <row r="1" spans="1:14" s="113" customFormat="1" ht="18" x14ac:dyDescent="0.25">
      <c r="A1" s="308" t="str">
        <f>Summary!A1</f>
        <v>BILL OF QUANTITIES-CENTRE FOR HOLY QURAN BUILDING-(GN.FUVAHMULAH)</v>
      </c>
      <c r="B1" s="308"/>
      <c r="C1" s="308"/>
      <c r="D1" s="308"/>
      <c r="E1" s="308"/>
      <c r="F1" s="308"/>
      <c r="G1" s="112"/>
      <c r="H1" s="112"/>
      <c r="I1" s="112"/>
      <c r="J1" s="112"/>
      <c r="K1" s="112"/>
      <c r="L1" s="112"/>
      <c r="M1" s="112"/>
      <c r="N1" s="112"/>
    </row>
    <row r="2" spans="1:14" s="113" customFormat="1" ht="12.75" x14ac:dyDescent="0.2">
      <c r="A2" s="303"/>
      <c r="B2" s="303"/>
      <c r="C2" s="303"/>
      <c r="D2" s="303"/>
      <c r="E2" s="29"/>
      <c r="F2" s="29"/>
      <c r="G2" s="29"/>
      <c r="H2" s="29"/>
      <c r="I2" s="28"/>
      <c r="J2" s="28"/>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303"/>
      <c r="B4" s="303"/>
      <c r="C4" s="303"/>
      <c r="D4" s="303"/>
      <c r="E4" s="29"/>
      <c r="F4" s="29"/>
      <c r="G4" s="29"/>
      <c r="H4" s="29"/>
      <c r="I4" s="28"/>
      <c r="J4" s="28"/>
      <c r="K4" s="114"/>
      <c r="L4" s="114"/>
      <c r="M4" s="114"/>
      <c r="N4" s="115"/>
    </row>
    <row r="5" spans="1:14" s="113" customFormat="1" ht="12.75" x14ac:dyDescent="0.2">
      <c r="A5" s="116"/>
      <c r="B5" s="81"/>
      <c r="C5" s="81"/>
      <c r="D5" s="30"/>
      <c r="E5" s="28"/>
      <c r="F5" s="28"/>
      <c r="G5" s="28"/>
      <c r="H5" s="28"/>
      <c r="I5" s="28"/>
      <c r="J5" s="28"/>
      <c r="K5" s="114"/>
      <c r="L5" s="114"/>
      <c r="M5" s="114"/>
      <c r="N5" s="115"/>
    </row>
    <row r="6" spans="1:14" x14ac:dyDescent="0.3">
      <c r="A6" s="82" t="s">
        <v>14</v>
      </c>
      <c r="B6" s="83" t="s">
        <v>15</v>
      </c>
      <c r="C6" s="82" t="s">
        <v>16</v>
      </c>
      <c r="D6" s="82" t="s">
        <v>17</v>
      </c>
      <c r="E6" s="84" t="s">
        <v>18</v>
      </c>
      <c r="F6" s="84" t="s">
        <v>19</v>
      </c>
    </row>
    <row r="7" spans="1:14" x14ac:dyDescent="0.3">
      <c r="A7" s="163"/>
      <c r="B7" s="163"/>
      <c r="C7" s="163"/>
      <c r="D7" s="163"/>
      <c r="E7" s="163"/>
      <c r="F7" s="163"/>
    </row>
    <row r="8" spans="1:14" x14ac:dyDescent="0.3">
      <c r="A8" s="229">
        <v>5</v>
      </c>
      <c r="B8" s="230" t="s">
        <v>160</v>
      </c>
      <c r="C8" s="163"/>
      <c r="D8" s="163"/>
      <c r="E8" s="163"/>
      <c r="F8" s="163"/>
    </row>
    <row r="9" spans="1:14" x14ac:dyDescent="0.3">
      <c r="A9" s="163"/>
      <c r="B9" s="231"/>
      <c r="C9" s="163"/>
      <c r="D9" s="163"/>
      <c r="E9" s="163"/>
      <c r="F9" s="163"/>
    </row>
    <row r="10" spans="1:14" ht="102" x14ac:dyDescent="0.3">
      <c r="A10" s="163"/>
      <c r="B10" s="94" t="s">
        <v>161</v>
      </c>
      <c r="C10" s="163"/>
      <c r="D10" s="163"/>
      <c r="E10" s="163"/>
      <c r="F10" s="163"/>
    </row>
    <row r="11" spans="1:14" ht="27" x14ac:dyDescent="0.3">
      <c r="A11" s="91"/>
      <c r="B11" s="138" t="s">
        <v>162</v>
      </c>
      <c r="C11" s="98"/>
      <c r="D11" s="163"/>
      <c r="E11" s="124"/>
      <c r="F11" s="101"/>
    </row>
    <row r="12" spans="1:14" ht="27" x14ac:dyDescent="0.3">
      <c r="A12" s="86"/>
      <c r="B12" s="138" t="s">
        <v>163</v>
      </c>
      <c r="C12" s="98"/>
      <c r="D12" s="163"/>
      <c r="E12" s="124"/>
      <c r="F12" s="101"/>
    </row>
    <row r="13" spans="1:14" x14ac:dyDescent="0.3">
      <c r="A13" s="93"/>
      <c r="B13" s="138" t="s">
        <v>164</v>
      </c>
      <c r="C13" s="98"/>
      <c r="D13" s="163"/>
      <c r="E13" s="124"/>
      <c r="F13" s="101"/>
    </row>
    <row r="14" spans="1:14" ht="39.75" x14ac:dyDescent="0.3">
      <c r="A14" s="93"/>
      <c r="B14" s="138" t="s">
        <v>165</v>
      </c>
      <c r="C14" s="98"/>
      <c r="D14" s="163"/>
      <c r="E14" s="124"/>
      <c r="F14" s="101"/>
    </row>
    <row r="15" spans="1:14" x14ac:dyDescent="0.3">
      <c r="A15" s="86"/>
      <c r="B15" s="138" t="s">
        <v>166</v>
      </c>
      <c r="C15" s="98"/>
      <c r="D15" s="163"/>
      <c r="E15" s="124"/>
      <c r="F15" s="101"/>
    </row>
    <row r="16" spans="1:14" ht="27" x14ac:dyDescent="0.3">
      <c r="A16" s="86"/>
      <c r="B16" s="138" t="s">
        <v>167</v>
      </c>
      <c r="C16" s="98"/>
      <c r="D16" s="163"/>
      <c r="E16" s="124"/>
      <c r="F16" s="101"/>
    </row>
    <row r="17" spans="1:6" x14ac:dyDescent="0.3">
      <c r="A17" s="201"/>
      <c r="B17" s="138" t="s">
        <v>168</v>
      </c>
      <c r="C17" s="222"/>
      <c r="D17" s="163"/>
      <c r="E17" s="124"/>
      <c r="F17" s="101"/>
    </row>
    <row r="18" spans="1:6" ht="27" x14ac:dyDescent="0.3">
      <c r="A18" s="201"/>
      <c r="B18" s="138" t="s">
        <v>169</v>
      </c>
      <c r="C18" s="222"/>
      <c r="D18" s="163"/>
      <c r="E18" s="124"/>
      <c r="F18" s="101"/>
    </row>
    <row r="19" spans="1:6" ht="39.75" x14ac:dyDescent="0.3">
      <c r="A19" s="201"/>
      <c r="B19" s="138" t="s">
        <v>170</v>
      </c>
      <c r="C19" s="222"/>
      <c r="D19" s="163"/>
      <c r="E19" s="124"/>
      <c r="F19" s="101"/>
    </row>
    <row r="20" spans="1:6" x14ac:dyDescent="0.3">
      <c r="A20" s="91"/>
      <c r="B20" s="94"/>
      <c r="C20" s="98"/>
      <c r="D20" s="163"/>
      <c r="E20" s="124"/>
      <c r="F20" s="101"/>
    </row>
    <row r="21" spans="1:6" x14ac:dyDescent="0.3">
      <c r="A21" s="91"/>
      <c r="B21" s="168" t="s">
        <v>171</v>
      </c>
      <c r="C21" s="98"/>
      <c r="D21" s="163"/>
      <c r="E21" s="124"/>
      <c r="F21" s="101"/>
    </row>
    <row r="22" spans="1:6" x14ac:dyDescent="0.3">
      <c r="A22" s="93">
        <v>5.0999999999999996</v>
      </c>
      <c r="B22" s="202" t="s">
        <v>420</v>
      </c>
      <c r="C22" s="169" t="s">
        <v>172</v>
      </c>
      <c r="D22" s="163">
        <v>2</v>
      </c>
      <c r="E22" s="146"/>
      <c r="F22" s="100">
        <f>ROUND(+D22*E22,2)</f>
        <v>0</v>
      </c>
    </row>
    <row r="23" spans="1:6" x14ac:dyDescent="0.3">
      <c r="A23" s="93">
        <v>5.2</v>
      </c>
      <c r="B23" s="202" t="s">
        <v>421</v>
      </c>
      <c r="C23" s="169" t="s">
        <v>172</v>
      </c>
      <c r="D23" s="163">
        <f>4+4</f>
        <v>8</v>
      </c>
      <c r="E23" s="146"/>
      <c r="F23" s="100">
        <f t="shared" ref="F23:F27" si="0">ROUND(+D23*E23,2)</f>
        <v>0</v>
      </c>
    </row>
    <row r="24" spans="1:6" x14ac:dyDescent="0.3">
      <c r="A24" s="93">
        <v>5.3</v>
      </c>
      <c r="B24" s="202" t="s">
        <v>422</v>
      </c>
      <c r="C24" s="169" t="s">
        <v>172</v>
      </c>
      <c r="D24" s="163">
        <v>4</v>
      </c>
      <c r="E24" s="146"/>
      <c r="F24" s="100">
        <f t="shared" si="0"/>
        <v>0</v>
      </c>
    </row>
    <row r="25" spans="1:6" x14ac:dyDescent="0.3">
      <c r="A25" s="93">
        <v>5.4</v>
      </c>
      <c r="B25" s="202" t="s">
        <v>423</v>
      </c>
      <c r="C25" s="169" t="s">
        <v>172</v>
      </c>
      <c r="D25" s="163">
        <v>9</v>
      </c>
      <c r="E25" s="146"/>
      <c r="F25" s="100">
        <f t="shared" si="0"/>
        <v>0</v>
      </c>
    </row>
    <row r="26" spans="1:6" x14ac:dyDescent="0.3">
      <c r="A26" s="93">
        <v>5.5</v>
      </c>
      <c r="B26" s="202" t="s">
        <v>424</v>
      </c>
      <c r="C26" s="169" t="s">
        <v>172</v>
      </c>
      <c r="D26" s="163">
        <f>3+5</f>
        <v>8</v>
      </c>
      <c r="E26" s="146"/>
      <c r="F26" s="100">
        <f t="shared" si="0"/>
        <v>0</v>
      </c>
    </row>
    <row r="27" spans="1:6" x14ac:dyDescent="0.3">
      <c r="A27" s="93">
        <v>5.6</v>
      </c>
      <c r="B27" s="202" t="s">
        <v>425</v>
      </c>
      <c r="C27" s="169" t="s">
        <v>172</v>
      </c>
      <c r="D27" s="163">
        <v>2</v>
      </c>
      <c r="E27" s="146"/>
      <c r="F27" s="100">
        <f t="shared" si="0"/>
        <v>0</v>
      </c>
    </row>
    <row r="28" spans="1:6" x14ac:dyDescent="0.3">
      <c r="A28" s="93">
        <v>5.7</v>
      </c>
      <c r="B28" s="202" t="s">
        <v>426</v>
      </c>
      <c r="C28" s="169" t="s">
        <v>172</v>
      </c>
      <c r="D28" s="163">
        <v>1</v>
      </c>
      <c r="E28" s="146"/>
      <c r="F28" s="100">
        <f>ROUND(+D28*E28,2)</f>
        <v>0</v>
      </c>
    </row>
    <row r="29" spans="1:6" x14ac:dyDescent="0.3">
      <c r="A29" s="93">
        <v>5.8</v>
      </c>
      <c r="B29" s="202" t="s">
        <v>427</v>
      </c>
      <c r="C29" s="169" t="s">
        <v>172</v>
      </c>
      <c r="D29" s="163">
        <v>1</v>
      </c>
      <c r="E29" s="146"/>
      <c r="F29" s="100">
        <f t="shared" ref="F29:F33" si="1">ROUND(+D29*E29,2)</f>
        <v>0</v>
      </c>
    </row>
    <row r="30" spans="1:6" x14ac:dyDescent="0.3">
      <c r="A30" s="93">
        <v>5.9</v>
      </c>
      <c r="B30" s="202" t="s">
        <v>428</v>
      </c>
      <c r="C30" s="169" t="s">
        <v>172</v>
      </c>
      <c r="D30" s="163">
        <v>1</v>
      </c>
      <c r="E30" s="146"/>
      <c r="F30" s="100">
        <f t="shared" si="1"/>
        <v>0</v>
      </c>
    </row>
    <row r="31" spans="1:6" x14ac:dyDescent="0.3">
      <c r="A31" s="93">
        <v>6</v>
      </c>
      <c r="B31" s="202" t="s">
        <v>429</v>
      </c>
      <c r="C31" s="169" t="s">
        <v>172</v>
      </c>
      <c r="D31" s="163">
        <v>1</v>
      </c>
      <c r="E31" s="146"/>
      <c r="F31" s="100">
        <f t="shared" si="1"/>
        <v>0</v>
      </c>
    </row>
    <row r="32" spans="1:6" x14ac:dyDescent="0.3">
      <c r="A32" s="93">
        <v>6.1000000000000103</v>
      </c>
      <c r="B32" s="202" t="s">
        <v>430</v>
      </c>
      <c r="C32" s="169" t="s">
        <v>172</v>
      </c>
      <c r="D32" s="163">
        <v>1</v>
      </c>
      <c r="E32" s="146"/>
      <c r="F32" s="100">
        <f t="shared" si="1"/>
        <v>0</v>
      </c>
    </row>
    <row r="33" spans="1:6" x14ac:dyDescent="0.3">
      <c r="A33" s="93">
        <v>6.2000000000000099</v>
      </c>
      <c r="B33" s="202" t="s">
        <v>431</v>
      </c>
      <c r="C33" s="169" t="s">
        <v>172</v>
      </c>
      <c r="D33" s="163">
        <v>1</v>
      </c>
      <c r="E33" s="146"/>
      <c r="F33" s="100">
        <f t="shared" si="1"/>
        <v>0</v>
      </c>
    </row>
    <row r="34" spans="1:6" x14ac:dyDescent="0.3">
      <c r="A34" s="93">
        <v>6.3000000000000096</v>
      </c>
      <c r="B34" s="202" t="s">
        <v>432</v>
      </c>
      <c r="C34" s="169" t="s">
        <v>172</v>
      </c>
      <c r="D34" s="163">
        <v>4</v>
      </c>
      <c r="E34" s="146"/>
      <c r="F34" s="100">
        <f t="shared" ref="F34:F48" si="2">ROUND(+D34*E34,2)</f>
        <v>0</v>
      </c>
    </row>
    <row r="35" spans="1:6" x14ac:dyDescent="0.3">
      <c r="A35" s="93">
        <v>6.4000000000000101</v>
      </c>
      <c r="B35" s="202" t="s">
        <v>433</v>
      </c>
      <c r="C35" s="169" t="s">
        <v>172</v>
      </c>
      <c r="D35" s="163">
        <v>1</v>
      </c>
      <c r="E35" s="146"/>
      <c r="F35" s="100">
        <f t="shared" ref="F35" si="3">ROUND(+D35*E35,2)</f>
        <v>0</v>
      </c>
    </row>
    <row r="36" spans="1:6" x14ac:dyDescent="0.3">
      <c r="A36" s="93">
        <v>6.5000000000000098</v>
      </c>
      <c r="B36" s="202" t="s">
        <v>434</v>
      </c>
      <c r="C36" s="169" t="s">
        <v>172</v>
      </c>
      <c r="D36" s="163">
        <v>1</v>
      </c>
      <c r="E36" s="146"/>
      <c r="F36" s="100">
        <f t="shared" si="2"/>
        <v>0</v>
      </c>
    </row>
    <row r="37" spans="1:6" x14ac:dyDescent="0.3">
      <c r="A37" s="93">
        <v>6.6000000000000103</v>
      </c>
      <c r="B37" s="202" t="s">
        <v>435</v>
      </c>
      <c r="C37" s="169" t="s">
        <v>172</v>
      </c>
      <c r="D37" s="163">
        <v>1</v>
      </c>
      <c r="E37" s="146"/>
      <c r="F37" s="100">
        <f t="shared" si="2"/>
        <v>0</v>
      </c>
    </row>
    <row r="38" spans="1:6" x14ac:dyDescent="0.3">
      <c r="A38" s="93">
        <v>6.7000000000000099</v>
      </c>
      <c r="B38" s="202" t="s">
        <v>436</v>
      </c>
      <c r="C38" s="169" t="s">
        <v>172</v>
      </c>
      <c r="D38" s="163">
        <v>1</v>
      </c>
      <c r="E38" s="146"/>
      <c r="F38" s="100">
        <f t="shared" si="2"/>
        <v>0</v>
      </c>
    </row>
    <row r="39" spans="1:6" x14ac:dyDescent="0.3">
      <c r="A39" s="93">
        <v>6.8000000000000096</v>
      </c>
      <c r="B39" s="202" t="s">
        <v>437</v>
      </c>
      <c r="C39" s="169" t="s">
        <v>172</v>
      </c>
      <c r="D39" s="163">
        <v>2</v>
      </c>
      <c r="E39" s="146"/>
      <c r="F39" s="100">
        <f t="shared" si="2"/>
        <v>0</v>
      </c>
    </row>
    <row r="40" spans="1:6" x14ac:dyDescent="0.3">
      <c r="A40" s="93">
        <v>6.9000000000000101</v>
      </c>
      <c r="B40" s="202" t="s">
        <v>438</v>
      </c>
      <c r="C40" s="169" t="s">
        <v>172</v>
      </c>
      <c r="D40" s="163">
        <v>3</v>
      </c>
      <c r="E40" s="146"/>
      <c r="F40" s="100">
        <f t="shared" ref="F40:F46" si="4">ROUND(+D40*E40,2)</f>
        <v>0</v>
      </c>
    </row>
    <row r="41" spans="1:6" x14ac:dyDescent="0.3">
      <c r="A41" s="142">
        <v>6.1</v>
      </c>
      <c r="B41" s="202" t="s">
        <v>439</v>
      </c>
      <c r="C41" s="169" t="s">
        <v>172</v>
      </c>
      <c r="D41" s="163">
        <v>2</v>
      </c>
      <c r="E41" s="146"/>
      <c r="F41" s="100">
        <f t="shared" si="2"/>
        <v>0</v>
      </c>
    </row>
    <row r="42" spans="1:6" x14ac:dyDescent="0.3">
      <c r="A42" s="142">
        <v>6.11</v>
      </c>
      <c r="B42" s="202" t="s">
        <v>440</v>
      </c>
      <c r="C42" s="169" t="s">
        <v>172</v>
      </c>
      <c r="D42" s="163">
        <v>1</v>
      </c>
      <c r="E42" s="146"/>
      <c r="F42" s="100">
        <f t="shared" si="4"/>
        <v>0</v>
      </c>
    </row>
    <row r="43" spans="1:6" x14ac:dyDescent="0.3">
      <c r="A43" s="142">
        <v>6.12</v>
      </c>
      <c r="B43" s="202" t="s">
        <v>441</v>
      </c>
      <c r="C43" s="169" t="s">
        <v>172</v>
      </c>
      <c r="D43" s="163">
        <v>1</v>
      </c>
      <c r="E43" s="146"/>
      <c r="F43" s="100">
        <f t="shared" si="2"/>
        <v>0</v>
      </c>
    </row>
    <row r="44" spans="1:6" x14ac:dyDescent="0.3">
      <c r="A44" s="142">
        <v>6.13</v>
      </c>
      <c r="B44" s="202" t="s">
        <v>442</v>
      </c>
      <c r="C44" s="169" t="s">
        <v>172</v>
      </c>
      <c r="D44" s="163">
        <v>1</v>
      </c>
      <c r="E44" s="146"/>
      <c r="F44" s="100">
        <f t="shared" si="4"/>
        <v>0</v>
      </c>
    </row>
    <row r="45" spans="1:6" x14ac:dyDescent="0.3">
      <c r="A45" s="142">
        <v>6.14</v>
      </c>
      <c r="B45" s="202" t="s">
        <v>443</v>
      </c>
      <c r="C45" s="169" t="s">
        <v>172</v>
      </c>
      <c r="D45" s="163">
        <v>1</v>
      </c>
      <c r="E45" s="146"/>
      <c r="F45" s="100">
        <f t="shared" si="2"/>
        <v>0</v>
      </c>
    </row>
    <row r="46" spans="1:6" x14ac:dyDescent="0.3">
      <c r="A46" s="142">
        <v>6.15</v>
      </c>
      <c r="B46" s="202" t="s">
        <v>444</v>
      </c>
      <c r="C46" s="169" t="s">
        <v>172</v>
      </c>
      <c r="D46" s="163">
        <v>6</v>
      </c>
      <c r="E46" s="146"/>
      <c r="F46" s="100">
        <f t="shared" si="4"/>
        <v>0</v>
      </c>
    </row>
    <row r="47" spans="1:6" x14ac:dyDescent="0.3">
      <c r="A47" s="142">
        <v>6.16</v>
      </c>
      <c r="B47" s="202" t="s">
        <v>445</v>
      </c>
      <c r="C47" s="169" t="s">
        <v>172</v>
      </c>
      <c r="D47" s="163">
        <v>10</v>
      </c>
      <c r="E47" s="146"/>
      <c r="F47" s="100">
        <f t="shared" si="2"/>
        <v>0</v>
      </c>
    </row>
    <row r="48" spans="1:6" x14ac:dyDescent="0.3">
      <c r="A48" s="142">
        <v>6.17</v>
      </c>
      <c r="B48" s="202" t="s">
        <v>446</v>
      </c>
      <c r="C48" s="169" t="s">
        <v>172</v>
      </c>
      <c r="D48" s="163">
        <v>8</v>
      </c>
      <c r="E48" s="146"/>
      <c r="F48" s="100">
        <f t="shared" si="2"/>
        <v>0</v>
      </c>
    </row>
    <row r="49" spans="1:6" x14ac:dyDescent="0.3">
      <c r="A49" s="142">
        <v>6.18</v>
      </c>
      <c r="B49" s="202" t="s">
        <v>447</v>
      </c>
      <c r="C49" s="169" t="s">
        <v>172</v>
      </c>
      <c r="D49" s="163">
        <v>8</v>
      </c>
      <c r="E49" s="146"/>
      <c r="F49" s="100">
        <f t="shared" ref="F49" si="5">ROUND(+D49*E49,2)</f>
        <v>0</v>
      </c>
    </row>
    <row r="50" spans="1:6" x14ac:dyDescent="0.3">
      <c r="A50" s="218"/>
      <c r="B50" s="98"/>
      <c r="C50" s="98"/>
      <c r="D50" s="163"/>
      <c r="E50" s="124"/>
      <c r="F50" s="101"/>
    </row>
    <row r="51" spans="1:6" x14ac:dyDescent="0.3">
      <c r="A51" s="105"/>
      <c r="B51" s="106" t="s">
        <v>82</v>
      </c>
      <c r="C51" s="152"/>
      <c r="D51" s="232"/>
      <c r="E51" s="154"/>
      <c r="F51" s="155">
        <f>SUM(F19:F50)</f>
        <v>0</v>
      </c>
    </row>
  </sheetData>
  <mergeCells count="4">
    <mergeCell ref="A1:F1"/>
    <mergeCell ref="A2:D2"/>
    <mergeCell ref="A3:F3"/>
    <mergeCell ref="A4:D4"/>
  </mergeCells>
  <pageMargins left="0.7" right="0.7" top="0.75" bottom="0.75" header="0.3" footer="0.3"/>
  <pageSetup scale="7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view="pageBreakPreview" topLeftCell="A44" zoomScale="89" zoomScaleNormal="100" zoomScaleSheetLayoutView="89" workbookViewId="0">
      <selection activeCell="D68" sqref="D68"/>
    </sheetView>
  </sheetViews>
  <sheetFormatPr defaultColWidth="9" defaultRowHeight="16.5" x14ac:dyDescent="0.3"/>
  <cols>
    <col min="1" max="1" width="5.28515625" style="85" customWidth="1"/>
    <col min="2" max="2" width="57.5703125" style="85" customWidth="1"/>
    <col min="3" max="4" width="6.5703125" style="110" customWidth="1"/>
    <col min="5" max="5" width="9.85546875" style="252" customWidth="1"/>
    <col min="6" max="6" width="11.85546875" style="110" customWidth="1"/>
    <col min="7" max="16384" width="9" style="85"/>
  </cols>
  <sheetData>
    <row r="1" spans="1:14" s="113" customFormat="1" ht="18" x14ac:dyDescent="0.25">
      <c r="A1" s="308" t="str">
        <f>Summary!A1</f>
        <v>BILL OF QUANTITIES-CENTRE FOR HOLY QURAN BUILDING-(GN.FUVAHMULAH)</v>
      </c>
      <c r="B1" s="308"/>
      <c r="C1" s="308"/>
      <c r="D1" s="308"/>
      <c r="E1" s="308"/>
      <c r="F1" s="308"/>
      <c r="G1" s="112"/>
      <c r="H1" s="112"/>
      <c r="I1" s="112"/>
      <c r="J1" s="112"/>
      <c r="K1" s="112"/>
      <c r="L1" s="112"/>
      <c r="M1" s="112"/>
      <c r="N1" s="112"/>
    </row>
    <row r="2" spans="1:14" s="113" customFormat="1" ht="6.75" customHeight="1" x14ac:dyDescent="0.2">
      <c r="A2" s="303"/>
      <c r="B2" s="303"/>
      <c r="C2" s="303"/>
      <c r="D2" s="303"/>
      <c r="E2" s="29"/>
      <c r="F2" s="233"/>
      <c r="G2" s="29"/>
      <c r="H2" s="29"/>
      <c r="I2" s="28"/>
      <c r="J2" s="28"/>
      <c r="K2" s="114"/>
      <c r="L2" s="114"/>
      <c r="M2" s="114"/>
      <c r="N2" s="115"/>
    </row>
    <row r="3" spans="1:14" s="113" customFormat="1" x14ac:dyDescent="0.3">
      <c r="A3" s="306" t="str">
        <f>[2]Summary!A3</f>
        <v>BILL OF QUANTITIES</v>
      </c>
      <c r="B3" s="306"/>
      <c r="C3" s="306"/>
      <c r="D3" s="306"/>
      <c r="E3" s="306"/>
      <c r="F3" s="306"/>
      <c r="G3" s="80"/>
      <c r="H3" s="80"/>
      <c r="I3" s="80"/>
      <c r="J3" s="80"/>
      <c r="K3" s="80"/>
      <c r="L3" s="80"/>
      <c r="M3" s="80"/>
      <c r="N3" s="80"/>
    </row>
    <row r="4" spans="1:14" s="113" customFormat="1" ht="12.75" x14ac:dyDescent="0.2">
      <c r="A4" s="116"/>
      <c r="B4" s="81"/>
      <c r="C4" s="81"/>
      <c r="D4" s="30"/>
      <c r="E4" s="28"/>
      <c r="F4" s="26"/>
      <c r="G4" s="28"/>
      <c r="H4" s="28"/>
      <c r="I4" s="28"/>
      <c r="J4" s="28"/>
      <c r="K4" s="114"/>
      <c r="L4" s="114"/>
      <c r="M4" s="114"/>
      <c r="N4" s="115"/>
    </row>
    <row r="5" spans="1:14" x14ac:dyDescent="0.3">
      <c r="A5" s="82" t="s">
        <v>14</v>
      </c>
      <c r="B5" s="83" t="s">
        <v>15</v>
      </c>
      <c r="C5" s="82" t="s">
        <v>16</v>
      </c>
      <c r="D5" s="82" t="s">
        <v>17</v>
      </c>
      <c r="E5" s="84" t="s">
        <v>18</v>
      </c>
      <c r="F5" s="84" t="s">
        <v>19</v>
      </c>
    </row>
    <row r="6" spans="1:14" x14ac:dyDescent="0.3">
      <c r="A6" s="86"/>
      <c r="B6" s="94"/>
      <c r="C6" s="88"/>
      <c r="D6" s="199"/>
      <c r="E6" s="89"/>
      <c r="F6" s="90"/>
    </row>
    <row r="7" spans="1:14" x14ac:dyDescent="0.3">
      <c r="A7" s="234">
        <v>6</v>
      </c>
      <c r="B7" s="95" t="s">
        <v>8</v>
      </c>
      <c r="C7" s="88"/>
      <c r="D7" s="199"/>
      <c r="E7" s="89"/>
      <c r="F7" s="90"/>
    </row>
    <row r="8" spans="1:14" x14ac:dyDescent="0.3">
      <c r="A8" s="234"/>
      <c r="B8" s="95"/>
      <c r="C8" s="88"/>
      <c r="D8" s="199"/>
      <c r="E8" s="89"/>
      <c r="F8" s="90"/>
    </row>
    <row r="9" spans="1:14" ht="27.75" customHeight="1" x14ac:dyDescent="0.3">
      <c r="A9" s="86"/>
      <c r="B9" s="94" t="s">
        <v>173</v>
      </c>
      <c r="C9" s="88"/>
      <c r="D9" s="199"/>
      <c r="E9" s="89"/>
      <c r="F9" s="90"/>
    </row>
    <row r="10" spans="1:14" ht="29.25" customHeight="1" x14ac:dyDescent="0.3">
      <c r="A10" s="86"/>
      <c r="B10" s="94" t="s">
        <v>174</v>
      </c>
      <c r="C10" s="88"/>
      <c r="D10" s="199"/>
      <c r="E10" s="89"/>
      <c r="F10" s="90"/>
    </row>
    <row r="11" spans="1:14" ht="51" x14ac:dyDescent="0.3">
      <c r="A11" s="86"/>
      <c r="B11" s="94" t="s">
        <v>175</v>
      </c>
      <c r="C11" s="88"/>
      <c r="D11" s="199"/>
      <c r="E11" s="89"/>
      <c r="F11" s="90"/>
    </row>
    <row r="12" spans="1:14" s="215" customFormat="1" ht="38.25" x14ac:dyDescent="0.3">
      <c r="A12" s="86"/>
      <c r="B12" s="94" t="s">
        <v>176</v>
      </c>
      <c r="C12" s="88"/>
      <c r="D12" s="199"/>
      <c r="E12" s="208"/>
      <c r="F12" s="90"/>
    </row>
    <row r="13" spans="1:14" x14ac:dyDescent="0.3">
      <c r="A13" s="86"/>
      <c r="B13" s="94" t="s">
        <v>177</v>
      </c>
      <c r="C13" s="88"/>
      <c r="D13" s="199"/>
      <c r="E13" s="89"/>
      <c r="F13" s="90"/>
    </row>
    <row r="14" spans="1:14" ht="41.25" customHeight="1" x14ac:dyDescent="0.3">
      <c r="A14" s="86"/>
      <c r="B14" s="94" t="s">
        <v>178</v>
      </c>
      <c r="C14" s="88"/>
      <c r="D14" s="199"/>
      <c r="E14" s="89"/>
      <c r="F14" s="90"/>
    </row>
    <row r="15" spans="1:14" ht="29.25" customHeight="1" x14ac:dyDescent="0.3">
      <c r="A15" s="86"/>
      <c r="B15" s="94" t="s">
        <v>179</v>
      </c>
      <c r="C15" s="88"/>
      <c r="D15" s="199"/>
      <c r="E15" s="89"/>
      <c r="F15" s="90"/>
    </row>
    <row r="16" spans="1:14" ht="19.5" customHeight="1" x14ac:dyDescent="0.3">
      <c r="A16" s="86"/>
      <c r="B16" s="94" t="s">
        <v>180</v>
      </c>
      <c r="C16" s="88"/>
      <c r="D16" s="199"/>
      <c r="E16" s="89"/>
      <c r="F16" s="90"/>
    </row>
    <row r="17" spans="1:6" ht="29.25" customHeight="1" x14ac:dyDescent="0.3">
      <c r="A17" s="86"/>
      <c r="B17" s="94" t="s">
        <v>181</v>
      </c>
      <c r="C17" s="88"/>
      <c r="D17" s="199"/>
      <c r="E17" s="89"/>
      <c r="F17" s="90"/>
    </row>
    <row r="18" spans="1:6" x14ac:dyDescent="0.3">
      <c r="A18" s="86"/>
      <c r="B18" s="94"/>
      <c r="C18" s="88"/>
      <c r="D18" s="199"/>
      <c r="E18" s="89"/>
      <c r="F18" s="90"/>
    </row>
    <row r="19" spans="1:6" x14ac:dyDescent="0.3">
      <c r="A19" s="86"/>
      <c r="B19" s="168" t="s">
        <v>182</v>
      </c>
      <c r="C19" s="88"/>
      <c r="D19" s="199"/>
      <c r="E19" s="89"/>
      <c r="F19" s="90"/>
    </row>
    <row r="20" spans="1:6" ht="46.5" customHeight="1" x14ac:dyDescent="0.3">
      <c r="A20" s="86"/>
      <c r="B20" s="94" t="s">
        <v>183</v>
      </c>
      <c r="C20" s="88"/>
      <c r="D20" s="199"/>
      <c r="E20" s="89"/>
      <c r="F20" s="90"/>
    </row>
    <row r="21" spans="1:6" ht="56.25" customHeight="1" x14ac:dyDescent="0.3">
      <c r="A21" s="86"/>
      <c r="B21" s="94" t="s">
        <v>184</v>
      </c>
      <c r="C21" s="88"/>
      <c r="D21" s="199"/>
      <c r="E21" s="89"/>
      <c r="F21" s="90"/>
    </row>
    <row r="22" spans="1:6" x14ac:dyDescent="0.3">
      <c r="A22" s="86"/>
      <c r="B22" s="94"/>
      <c r="C22" s="88"/>
      <c r="D22" s="199"/>
      <c r="E22" s="89"/>
      <c r="F22" s="90"/>
    </row>
    <row r="23" spans="1:6" x14ac:dyDescent="0.3">
      <c r="A23" s="86"/>
      <c r="B23" s="168" t="s">
        <v>185</v>
      </c>
      <c r="C23" s="88"/>
      <c r="D23" s="199"/>
      <c r="E23" s="89"/>
      <c r="F23" s="90"/>
    </row>
    <row r="24" spans="1:6" ht="42.75" customHeight="1" x14ac:dyDescent="0.3">
      <c r="A24" s="86"/>
      <c r="B24" s="94" t="s">
        <v>186</v>
      </c>
      <c r="C24" s="88"/>
      <c r="D24" s="199"/>
      <c r="E24" s="89"/>
      <c r="F24" s="90"/>
    </row>
    <row r="25" spans="1:6" ht="42.75" customHeight="1" x14ac:dyDescent="0.3">
      <c r="A25" s="86"/>
      <c r="B25" s="94" t="s">
        <v>187</v>
      </c>
      <c r="C25" s="88"/>
      <c r="D25" s="199"/>
      <c r="E25" s="89"/>
      <c r="F25" s="90"/>
    </row>
    <row r="26" spans="1:6" ht="18" customHeight="1" x14ac:dyDescent="0.3">
      <c r="A26" s="86"/>
      <c r="B26" s="94" t="s">
        <v>188</v>
      </c>
      <c r="C26" s="88"/>
      <c r="D26" s="199"/>
      <c r="E26" s="89"/>
      <c r="F26" s="90"/>
    </row>
    <row r="27" spans="1:6" ht="29.25" customHeight="1" x14ac:dyDescent="0.3">
      <c r="A27" s="86"/>
      <c r="B27" s="94" t="s">
        <v>189</v>
      </c>
      <c r="C27" s="88"/>
      <c r="D27" s="199"/>
      <c r="E27" s="89"/>
      <c r="F27" s="90"/>
    </row>
    <row r="28" spans="1:6" ht="55.5" customHeight="1" x14ac:dyDescent="0.3">
      <c r="A28" s="235"/>
      <c r="B28" s="94" t="s">
        <v>190</v>
      </c>
      <c r="C28" s="88"/>
      <c r="D28" s="199"/>
      <c r="E28" s="89"/>
      <c r="F28" s="90"/>
    </row>
    <row r="29" spans="1:6" x14ac:dyDescent="0.3">
      <c r="A29" s="235"/>
      <c r="B29" s="94"/>
      <c r="C29" s="88"/>
      <c r="D29" s="199"/>
      <c r="E29" s="89"/>
      <c r="F29" s="90"/>
    </row>
    <row r="30" spans="1:6" x14ac:dyDescent="0.3">
      <c r="A30" s="236">
        <v>6.1</v>
      </c>
      <c r="B30" s="95" t="s">
        <v>191</v>
      </c>
      <c r="C30" s="237"/>
      <c r="D30" s="199"/>
      <c r="E30" s="89"/>
      <c r="F30" s="90"/>
    </row>
    <row r="31" spans="1:6" x14ac:dyDescent="0.3">
      <c r="A31" s="235" t="s">
        <v>192</v>
      </c>
      <c r="B31" s="94" t="s">
        <v>341</v>
      </c>
      <c r="C31" s="186" t="s">
        <v>102</v>
      </c>
      <c r="D31" s="199">
        <v>362.4</v>
      </c>
      <c r="E31" s="89"/>
      <c r="F31" s="193">
        <f t="shared" ref="F31:F32" si="0">ROUND(+D31*E31,2)</f>
        <v>0</v>
      </c>
    </row>
    <row r="32" spans="1:6" x14ac:dyDescent="0.3">
      <c r="A32" s="235" t="s">
        <v>193</v>
      </c>
      <c r="B32" s="94" t="s">
        <v>342</v>
      </c>
      <c r="C32" s="186" t="s">
        <v>102</v>
      </c>
      <c r="D32" s="199">
        <v>348.4</v>
      </c>
      <c r="E32" s="89"/>
      <c r="F32" s="193">
        <f t="shared" si="0"/>
        <v>0</v>
      </c>
    </row>
    <row r="33" spans="1:6" x14ac:dyDescent="0.3">
      <c r="A33" s="235"/>
      <c r="B33" s="94"/>
      <c r="C33" s="88"/>
      <c r="D33" s="199"/>
      <c r="E33" s="89"/>
      <c r="F33" s="90"/>
    </row>
    <row r="34" spans="1:6" x14ac:dyDescent="0.3">
      <c r="A34" s="234">
        <v>6.2</v>
      </c>
      <c r="B34" s="285" t="s">
        <v>194</v>
      </c>
      <c r="C34" s="88"/>
      <c r="D34" s="199"/>
      <c r="E34" s="89"/>
      <c r="F34" s="90"/>
    </row>
    <row r="35" spans="1:6" x14ac:dyDescent="0.3">
      <c r="A35" s="234"/>
      <c r="B35" s="294" t="s">
        <v>346</v>
      </c>
      <c r="C35" s="88"/>
      <c r="D35" s="199"/>
      <c r="E35" s="89"/>
      <c r="F35" s="90"/>
    </row>
    <row r="36" spans="1:6" x14ac:dyDescent="0.3">
      <c r="A36" s="235" t="s">
        <v>195</v>
      </c>
      <c r="B36" s="94" t="s">
        <v>343</v>
      </c>
      <c r="C36" s="186" t="s">
        <v>102</v>
      </c>
      <c r="D36" s="199">
        <v>336.7</v>
      </c>
      <c r="E36" s="89"/>
      <c r="F36" s="193">
        <f t="shared" ref="F36" si="1">ROUND(+D36*E36,2)</f>
        <v>0</v>
      </c>
    </row>
    <row r="37" spans="1:6" x14ac:dyDescent="0.3">
      <c r="A37" s="235" t="s">
        <v>196</v>
      </c>
      <c r="B37" s="94" t="s">
        <v>344</v>
      </c>
      <c r="C37" s="186" t="s">
        <v>102</v>
      </c>
      <c r="D37" s="199">
        <v>25.7</v>
      </c>
      <c r="E37" s="89"/>
      <c r="F37" s="193">
        <f t="shared" ref="F37" si="2">ROUND(+D37*E37,2)</f>
        <v>0</v>
      </c>
    </row>
    <row r="38" spans="1:6" x14ac:dyDescent="0.3">
      <c r="A38" s="235"/>
      <c r="B38" s="94"/>
      <c r="C38" s="186"/>
      <c r="D38" s="199"/>
      <c r="E38" s="89"/>
      <c r="F38" s="90"/>
    </row>
    <row r="39" spans="1:6" x14ac:dyDescent="0.3">
      <c r="A39" s="234"/>
      <c r="B39" s="294" t="s">
        <v>349</v>
      </c>
      <c r="C39" s="88"/>
      <c r="D39" s="199"/>
      <c r="E39" s="89"/>
      <c r="F39" s="90"/>
    </row>
    <row r="40" spans="1:6" x14ac:dyDescent="0.3">
      <c r="A40" s="235" t="s">
        <v>195</v>
      </c>
      <c r="B40" s="94" t="s">
        <v>343</v>
      </c>
      <c r="C40" s="186" t="s">
        <v>102</v>
      </c>
      <c r="D40" s="199">
        <v>318.7</v>
      </c>
      <c r="E40" s="89"/>
      <c r="F40" s="193">
        <f t="shared" ref="F40:F41" si="3">ROUND(+D40*E40,2)</f>
        <v>0</v>
      </c>
    </row>
    <row r="41" spans="1:6" x14ac:dyDescent="0.3">
      <c r="A41" s="235" t="s">
        <v>196</v>
      </c>
      <c r="B41" s="94" t="s">
        <v>344</v>
      </c>
      <c r="C41" s="186" t="s">
        <v>102</v>
      </c>
      <c r="D41" s="199">
        <v>29.7</v>
      </c>
      <c r="E41" s="89"/>
      <c r="F41" s="193">
        <f t="shared" si="3"/>
        <v>0</v>
      </c>
    </row>
    <row r="42" spans="1:6" x14ac:dyDescent="0.3">
      <c r="A42" s="235"/>
      <c r="B42" s="94"/>
      <c r="C42" s="186"/>
      <c r="D42" s="199"/>
      <c r="E42" s="89"/>
      <c r="F42" s="193"/>
    </row>
    <row r="43" spans="1:6" x14ac:dyDescent="0.3">
      <c r="A43" s="234">
        <v>6.3</v>
      </c>
      <c r="B43" s="95" t="s">
        <v>197</v>
      </c>
      <c r="C43" s="88"/>
      <c r="D43" s="199"/>
      <c r="E43" s="89"/>
      <c r="F43" s="90"/>
    </row>
    <row r="44" spans="1:6" x14ac:dyDescent="0.3">
      <c r="A44" s="235"/>
      <c r="B44" s="168" t="s">
        <v>198</v>
      </c>
      <c r="C44" s="88"/>
      <c r="D44" s="199"/>
      <c r="E44" s="89"/>
      <c r="F44" s="90"/>
    </row>
    <row r="45" spans="1:6" x14ac:dyDescent="0.3">
      <c r="A45" s="235"/>
      <c r="B45" s="294" t="s">
        <v>346</v>
      </c>
      <c r="C45" s="88"/>
      <c r="D45" s="199"/>
      <c r="E45" s="89"/>
      <c r="F45" s="90"/>
    </row>
    <row r="46" spans="1:6" x14ac:dyDescent="0.3">
      <c r="A46" s="235" t="s">
        <v>199</v>
      </c>
      <c r="B46" s="202" t="s">
        <v>448</v>
      </c>
      <c r="C46" s="186" t="s">
        <v>102</v>
      </c>
      <c r="D46" s="199">
        <v>117.45</v>
      </c>
      <c r="E46" s="89"/>
      <c r="F46" s="193">
        <f t="shared" ref="F46" si="4">ROUND(+D46*E46,2)</f>
        <v>0</v>
      </c>
    </row>
    <row r="47" spans="1:6" x14ac:dyDescent="0.3">
      <c r="A47" s="235" t="s">
        <v>351</v>
      </c>
      <c r="B47" s="202" t="s">
        <v>352</v>
      </c>
      <c r="C47" s="186" t="s">
        <v>102</v>
      </c>
      <c r="D47" s="199">
        <v>6.25</v>
      </c>
      <c r="E47" s="89"/>
      <c r="F47" s="193">
        <f t="shared" ref="F47" si="5">ROUND(+D47*E47,2)</f>
        <v>0</v>
      </c>
    </row>
    <row r="48" spans="1:6" x14ac:dyDescent="0.3">
      <c r="A48" s="235"/>
      <c r="B48" s="94"/>
      <c r="C48" s="88"/>
      <c r="D48" s="199"/>
      <c r="E48" s="89"/>
      <c r="F48" s="90"/>
    </row>
    <row r="49" spans="1:6" x14ac:dyDescent="0.3">
      <c r="A49" s="235"/>
      <c r="B49" s="294" t="s">
        <v>349</v>
      </c>
      <c r="C49" s="88"/>
      <c r="D49" s="199"/>
      <c r="E49" s="89"/>
      <c r="F49" s="90"/>
    </row>
    <row r="50" spans="1:6" x14ac:dyDescent="0.3">
      <c r="A50" s="235" t="s">
        <v>199</v>
      </c>
      <c r="B50" s="202" t="s">
        <v>345</v>
      </c>
      <c r="C50" s="186" t="s">
        <v>102</v>
      </c>
      <c r="D50" s="199">
        <v>96.83</v>
      </c>
      <c r="E50" s="89"/>
      <c r="F50" s="193">
        <f t="shared" ref="F50:F51" si="6">ROUND(+D50*E50,2)</f>
        <v>0</v>
      </c>
    </row>
    <row r="51" spans="1:6" x14ac:dyDescent="0.3">
      <c r="A51" s="235" t="s">
        <v>351</v>
      </c>
      <c r="B51" s="202" t="s">
        <v>352</v>
      </c>
      <c r="C51" s="186" t="s">
        <v>102</v>
      </c>
      <c r="D51" s="199">
        <v>6.25</v>
      </c>
      <c r="E51" s="89"/>
      <c r="F51" s="193">
        <f t="shared" si="6"/>
        <v>0</v>
      </c>
    </row>
    <row r="52" spans="1:6" x14ac:dyDescent="0.3">
      <c r="A52" s="235"/>
      <c r="B52" s="94"/>
      <c r="C52" s="88"/>
      <c r="D52" s="199"/>
      <c r="E52" s="89"/>
      <c r="F52" s="90"/>
    </row>
    <row r="53" spans="1:6" x14ac:dyDescent="0.3">
      <c r="A53" s="234">
        <v>6.4</v>
      </c>
      <c r="B53" s="95" t="s">
        <v>200</v>
      </c>
      <c r="C53" s="88"/>
      <c r="D53" s="199"/>
      <c r="E53" s="89"/>
      <c r="F53" s="90"/>
    </row>
    <row r="54" spans="1:6" s="240" customFormat="1" x14ac:dyDescent="0.3">
      <c r="A54" s="238" t="s">
        <v>201</v>
      </c>
      <c r="B54" s="138" t="s">
        <v>449</v>
      </c>
      <c r="C54" s="145" t="s">
        <v>102</v>
      </c>
      <c r="D54" s="239">
        <v>15.18</v>
      </c>
      <c r="E54" s="239"/>
      <c r="F54" s="142">
        <f t="shared" ref="F54" si="7">ROUND(+D54*E54,2)</f>
        <v>0</v>
      </c>
    </row>
    <row r="55" spans="1:6" x14ac:dyDescent="0.3">
      <c r="A55" s="235"/>
      <c r="B55" s="94"/>
      <c r="C55" s="88"/>
      <c r="D55" s="199"/>
      <c r="E55" s="89"/>
      <c r="F55" s="90"/>
    </row>
    <row r="56" spans="1:6" s="240" customFormat="1" x14ac:dyDescent="0.3">
      <c r="A56" s="238" t="s">
        <v>201</v>
      </c>
      <c r="B56" s="138" t="s">
        <v>450</v>
      </c>
      <c r="C56" s="145" t="s">
        <v>102</v>
      </c>
      <c r="D56" s="239">
        <v>26.8</v>
      </c>
      <c r="E56" s="239"/>
      <c r="F56" s="142">
        <f t="shared" ref="F56" si="8">ROUND(+D56*E56,2)</f>
        <v>0</v>
      </c>
    </row>
    <row r="57" spans="1:6" x14ac:dyDescent="0.3">
      <c r="A57" s="235"/>
      <c r="B57" s="94"/>
      <c r="C57" s="88"/>
      <c r="D57" s="199"/>
      <c r="E57" s="89"/>
      <c r="F57" s="90"/>
    </row>
    <row r="58" spans="1:6" x14ac:dyDescent="0.3">
      <c r="A58" s="234">
        <v>6.5</v>
      </c>
      <c r="B58" s="95" t="s">
        <v>182</v>
      </c>
      <c r="C58" s="88"/>
      <c r="D58" s="199"/>
      <c r="E58" s="89"/>
      <c r="F58" s="90"/>
    </row>
    <row r="59" spans="1:6" x14ac:dyDescent="0.3">
      <c r="A59" s="235"/>
      <c r="B59" s="242" t="s">
        <v>203</v>
      </c>
      <c r="C59" s="244"/>
      <c r="D59" s="245"/>
      <c r="E59" s="246"/>
      <c r="F59" s="246"/>
    </row>
    <row r="60" spans="1:6" x14ac:dyDescent="0.3">
      <c r="A60" s="235" t="s">
        <v>202</v>
      </c>
      <c r="B60" s="94" t="s">
        <v>451</v>
      </c>
      <c r="C60" s="186" t="s">
        <v>102</v>
      </c>
      <c r="D60" s="199">
        <v>61.4</v>
      </c>
      <c r="E60" s="246"/>
      <c r="F60" s="193">
        <f t="shared" ref="F60" si="9">ROUND(+D60*E60,2)</f>
        <v>0</v>
      </c>
    </row>
    <row r="61" spans="1:6" x14ac:dyDescent="0.3">
      <c r="A61" s="235"/>
      <c r="B61" s="202"/>
      <c r="C61" s="244"/>
      <c r="D61" s="245"/>
      <c r="E61" s="246"/>
      <c r="F61" s="246"/>
    </row>
    <row r="62" spans="1:6" x14ac:dyDescent="0.3">
      <c r="A62" s="235"/>
      <c r="B62" s="94"/>
      <c r="C62" s="186"/>
      <c r="D62" s="199"/>
      <c r="E62" s="243"/>
      <c r="F62" s="89"/>
    </row>
    <row r="63" spans="1:6" s="110" customFormat="1" x14ac:dyDescent="0.25">
      <c r="A63" s="247">
        <v>6.6</v>
      </c>
      <c r="B63" s="183" t="s">
        <v>185</v>
      </c>
      <c r="C63" s="88"/>
      <c r="D63" s="199"/>
      <c r="E63" s="89"/>
      <c r="F63" s="90"/>
    </row>
    <row r="64" spans="1:6" s="122" customFormat="1" x14ac:dyDescent="0.3">
      <c r="A64" s="235" t="s">
        <v>204</v>
      </c>
      <c r="B64" s="139" t="s">
        <v>346</v>
      </c>
      <c r="C64" s="134"/>
      <c r="D64" s="138"/>
      <c r="E64" s="248"/>
      <c r="F64" s="138"/>
    </row>
    <row r="65" spans="1:6" x14ac:dyDescent="0.3">
      <c r="A65" s="235" t="s">
        <v>316</v>
      </c>
      <c r="B65" s="94" t="s">
        <v>206</v>
      </c>
      <c r="C65" s="186" t="s">
        <v>102</v>
      </c>
      <c r="D65" s="250">
        <f>'Masonry works'!D42</f>
        <v>237.3176</v>
      </c>
      <c r="E65" s="249"/>
      <c r="F65" s="193">
        <f t="shared" ref="F65:F66" si="10">ROUND(+D65*E65,2)</f>
        <v>0</v>
      </c>
    </row>
    <row r="66" spans="1:6" x14ac:dyDescent="0.3">
      <c r="A66" s="235" t="s">
        <v>317</v>
      </c>
      <c r="B66" s="94" t="s">
        <v>205</v>
      </c>
      <c r="C66" s="186" t="s">
        <v>102</v>
      </c>
      <c r="D66" s="250">
        <f>'Masonry works'!D43</f>
        <v>788.17320000000007</v>
      </c>
      <c r="E66" s="249"/>
      <c r="F66" s="193">
        <f t="shared" si="10"/>
        <v>0</v>
      </c>
    </row>
    <row r="67" spans="1:6" x14ac:dyDescent="0.3">
      <c r="A67" s="235" t="s">
        <v>317</v>
      </c>
      <c r="B67" s="94" t="s">
        <v>207</v>
      </c>
      <c r="C67" s="186" t="s">
        <v>102</v>
      </c>
      <c r="D67" s="250">
        <f>D31*0.96</f>
        <v>347.90399999999994</v>
      </c>
      <c r="E67" s="249"/>
      <c r="F67" s="193">
        <f t="shared" ref="F67" si="11">ROUND(+D67*E67,2)</f>
        <v>0</v>
      </c>
    </row>
    <row r="68" spans="1:6" x14ac:dyDescent="0.3">
      <c r="A68" s="235"/>
      <c r="B68" s="94"/>
      <c r="C68" s="186"/>
      <c r="D68" s="178"/>
      <c r="E68" s="249"/>
      <c r="F68" s="250"/>
    </row>
    <row r="69" spans="1:6" s="122" customFormat="1" x14ac:dyDescent="0.3">
      <c r="A69" s="235" t="s">
        <v>347</v>
      </c>
      <c r="B69" s="139" t="s">
        <v>349</v>
      </c>
      <c r="C69" s="134"/>
      <c r="D69" s="138"/>
      <c r="E69" s="248"/>
      <c r="F69" s="138"/>
    </row>
    <row r="70" spans="1:6" x14ac:dyDescent="0.3">
      <c r="A70" s="235" t="s">
        <v>316</v>
      </c>
      <c r="B70" s="94" t="s">
        <v>206</v>
      </c>
      <c r="C70" s="186" t="s">
        <v>102</v>
      </c>
      <c r="D70" s="250">
        <f>'Masonry works'!D46</f>
        <v>256.98399999999998</v>
      </c>
      <c r="E70" s="249"/>
      <c r="F70" s="193">
        <f t="shared" ref="F70:F71" si="12">ROUND(+D70*E70,2)</f>
        <v>0</v>
      </c>
    </row>
    <row r="71" spans="1:6" x14ac:dyDescent="0.3">
      <c r="A71" s="235" t="s">
        <v>317</v>
      </c>
      <c r="B71" s="94" t="s">
        <v>205</v>
      </c>
      <c r="C71" s="186" t="s">
        <v>102</v>
      </c>
      <c r="D71" s="250">
        <f>'Masonry works'!D47</f>
        <v>677.05200000000002</v>
      </c>
      <c r="E71" s="249"/>
      <c r="F71" s="193">
        <f t="shared" si="12"/>
        <v>0</v>
      </c>
    </row>
    <row r="72" spans="1:6" x14ac:dyDescent="0.3">
      <c r="A72" s="235"/>
      <c r="B72" s="94"/>
      <c r="C72" s="186"/>
      <c r="D72" s="178"/>
      <c r="E72" s="249"/>
      <c r="F72" s="250"/>
    </row>
    <row r="73" spans="1:6" s="122" customFormat="1" x14ac:dyDescent="0.3">
      <c r="A73" s="235" t="s">
        <v>348</v>
      </c>
      <c r="B73" s="139" t="s">
        <v>350</v>
      </c>
      <c r="C73" s="134"/>
      <c r="D73" s="138"/>
      <c r="E73" s="248"/>
      <c r="F73" s="138"/>
    </row>
    <row r="74" spans="1:6" x14ac:dyDescent="0.3">
      <c r="A74" s="235" t="s">
        <v>316</v>
      </c>
      <c r="B74" s="94" t="s">
        <v>206</v>
      </c>
      <c r="C74" s="186" t="s">
        <v>102</v>
      </c>
      <c r="D74" s="250">
        <f>'Masonry works'!D50</f>
        <v>116.892</v>
      </c>
      <c r="E74" s="249"/>
      <c r="F74" s="193">
        <f t="shared" ref="F74:F75" si="13">ROUND(+D74*E74,2)</f>
        <v>0</v>
      </c>
    </row>
    <row r="75" spans="1:6" x14ac:dyDescent="0.3">
      <c r="A75" s="235" t="s">
        <v>317</v>
      </c>
      <c r="B75" s="94" t="s">
        <v>576</v>
      </c>
      <c r="C75" s="186" t="s">
        <v>102</v>
      </c>
      <c r="D75" s="250">
        <v>175.06</v>
      </c>
      <c r="E75" s="249"/>
      <c r="F75" s="193">
        <f t="shared" si="13"/>
        <v>0</v>
      </c>
    </row>
    <row r="76" spans="1:6" x14ac:dyDescent="0.3">
      <c r="A76" s="235"/>
      <c r="B76" s="94"/>
      <c r="C76" s="186"/>
      <c r="D76" s="178"/>
      <c r="E76" s="249"/>
      <c r="F76" s="250"/>
    </row>
    <row r="77" spans="1:6" x14ac:dyDescent="0.3">
      <c r="A77" s="251"/>
      <c r="B77" s="219"/>
      <c r="C77" s="186"/>
      <c r="D77" s="178"/>
      <c r="E77" s="249"/>
      <c r="F77" s="250"/>
    </row>
    <row r="78" spans="1:6" x14ac:dyDescent="0.3">
      <c r="A78" s="105"/>
      <c r="B78" s="106" t="s">
        <v>82</v>
      </c>
      <c r="C78" s="107"/>
      <c r="D78" s="225"/>
      <c r="E78" s="108"/>
      <c r="F78" s="109">
        <f>SUM(F21:F77)</f>
        <v>0</v>
      </c>
    </row>
  </sheetData>
  <mergeCells count="3">
    <mergeCell ref="A1:F1"/>
    <mergeCell ref="A2:D2"/>
    <mergeCell ref="A3:F3"/>
  </mergeCell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vt:i4>
      </vt:variant>
    </vt:vector>
  </HeadingPairs>
  <TitlesOfParts>
    <vt:vector size="16" baseType="lpstr">
      <vt:lpstr>Cover</vt:lpstr>
      <vt:lpstr>Summary</vt:lpstr>
      <vt:lpstr>NOTE</vt:lpstr>
      <vt:lpstr>Preliminaries</vt:lpstr>
      <vt:lpstr>Earth works</vt:lpstr>
      <vt:lpstr>Concrete</vt:lpstr>
      <vt:lpstr>Masonry works</vt:lpstr>
      <vt:lpstr>Door &amp; window</vt:lpstr>
      <vt:lpstr>Finishes</vt:lpstr>
      <vt:lpstr>Metal &amp; Building Facade works</vt:lpstr>
      <vt:lpstr>Electrical</vt:lpstr>
      <vt:lpstr>Hydraulic &amp; Drainage</vt:lpstr>
      <vt:lpstr>Roofing works</vt:lpstr>
      <vt:lpstr>Boundary wall </vt:lpstr>
      <vt:lpstr>Addition &amp; Omission</vt:lpstr>
      <vt:lpstr>'Masonry works'!Print_Area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Hameez</dc:creator>
  <cp:lastModifiedBy>Dhonbe</cp:lastModifiedBy>
  <cp:lastPrinted>2019-01-27T10:09:00Z</cp:lastPrinted>
  <dcterms:created xsi:type="dcterms:W3CDTF">2019-01-23T06:01:15Z</dcterms:created>
  <dcterms:modified xsi:type="dcterms:W3CDTF">2019-11-03T08:58:55Z</dcterms:modified>
</cp:coreProperties>
</file>