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showObjects="placeholders"/>
  <mc:AlternateContent xmlns:mc="http://schemas.openxmlformats.org/markup-compatibility/2006">
    <mc:Choice Requires="x15">
      <x15ac:absPath xmlns:x15ac="http://schemas.microsoft.com/office/spreadsheetml/2010/11/ac" url="Z:\11. MOE DRAWINGS AND PM 2021\RIYAN\Design\Set 7\Hafiz Ahmed School\210623_Tender Set\"/>
    </mc:Choice>
  </mc:AlternateContent>
  <xr:revisionPtr revIDLastSave="0" documentId="13_ncr:1_{1AB528F0-DC9E-41CC-A727-7A9B4397C9A0}" xr6:coauthVersionLast="47" xr6:coauthVersionMax="47" xr10:uidLastSave="{00000000-0000-0000-0000-000000000000}"/>
  <bookViews>
    <workbookView xWindow="-120" yWindow="-120" windowWidth="29040" windowHeight="15840" tabRatio="832" activeTab="2" xr2:uid="{00000000-000D-0000-FFFF-FFFF00000000}"/>
  </bookViews>
  <sheets>
    <sheet name="Cover" sheetId="73" r:id="rId1"/>
    <sheet name="BOQ Summary" sheetId="62" r:id="rId2"/>
    <sheet name="BOQ for tender" sheetId="72" r:id="rId3"/>
    <sheet name="DW" sheetId="74" r:id="rId4"/>
    <sheet name="Masonry" sheetId="75" r:id="rId5"/>
    <sheet name="Wall finishes" sheetId="77" r:id="rId6"/>
  </sheets>
  <definedNames>
    <definedName name="_xlnm.Print_Area" localSheetId="2">'BOQ for tender'!$A$1:$K$1232</definedName>
    <definedName name="_xlnm.Print_Area" localSheetId="1">'BOQ Summary'!$A$1:$F$27</definedName>
    <definedName name="_xlnm.Print_Area" localSheetId="0">Cover!$A$1:$I$53</definedName>
    <definedName name="_xlnm.Print_Titles" localSheetId="2">'BOQ for tender'!$6:$6</definedName>
  </definedNames>
  <calcPr calcId="191029"/>
</workbook>
</file>

<file path=xl/calcChain.xml><?xml version="1.0" encoding="utf-8"?>
<calcChain xmlns="http://schemas.openxmlformats.org/spreadsheetml/2006/main">
  <c r="M173" i="72" l="1"/>
  <c r="L180" i="72"/>
  <c r="M180" i="72"/>
  <c r="L181" i="72"/>
  <c r="M181" i="72"/>
  <c r="L182" i="72"/>
  <c r="M182" i="72"/>
  <c r="X182" i="72"/>
  <c r="L183" i="72"/>
  <c r="M183" i="72"/>
  <c r="L184" i="72"/>
  <c r="M184" i="72"/>
  <c r="L187" i="72"/>
  <c r="M187" i="72"/>
  <c r="N187" i="72"/>
  <c r="W187" i="72"/>
  <c r="L193" i="72"/>
  <c r="M193" i="72"/>
  <c r="L194" i="72"/>
  <c r="M194" i="72"/>
  <c r="L195" i="72"/>
  <c r="M195" i="72"/>
  <c r="L196" i="72"/>
  <c r="M196" i="72"/>
  <c r="W196" i="72"/>
  <c r="L202" i="72"/>
  <c r="M202" i="72"/>
  <c r="L203" i="72"/>
  <c r="M203" i="72"/>
  <c r="L204" i="72"/>
  <c r="M204" i="72"/>
  <c r="L205" i="72"/>
  <c r="M205" i="72"/>
  <c r="W205" i="72"/>
  <c r="X208" i="72"/>
  <c r="L210" i="72"/>
  <c r="M210" i="72"/>
  <c r="M211" i="72"/>
  <c r="N211" i="72" s="1"/>
  <c r="L217" i="72"/>
  <c r="M217" i="72"/>
  <c r="N217" i="72"/>
  <c r="L222" i="72"/>
  <c r="M222" i="72"/>
  <c r="N222" i="72"/>
  <c r="L223" i="72"/>
  <c r="M223" i="72"/>
  <c r="N223" i="72"/>
  <c r="L224" i="72"/>
  <c r="M224" i="72"/>
  <c r="N224" i="72"/>
  <c r="L225" i="72"/>
  <c r="M225" i="72"/>
  <c r="N225" i="72"/>
  <c r="M226" i="72"/>
  <c r="N226" i="72"/>
  <c r="M230" i="72"/>
  <c r="N230" i="72" s="1"/>
  <c r="M231" i="72"/>
  <c r="N231" i="72"/>
  <c r="Y231" i="72"/>
  <c r="M232" i="72"/>
  <c r="N232" i="72" s="1"/>
  <c r="L235" i="72"/>
  <c r="M235" i="72"/>
  <c r="L236" i="72"/>
  <c r="M236" i="72"/>
  <c r="X236" i="72"/>
  <c r="L237" i="72"/>
  <c r="M237" i="72"/>
  <c r="L238" i="72"/>
  <c r="M238" i="72"/>
  <c r="P239" i="72"/>
  <c r="L247" i="72"/>
  <c r="L250" i="72"/>
  <c r="M250" i="72"/>
  <c r="N250" i="72"/>
  <c r="L256" i="72"/>
  <c r="M256" i="72"/>
  <c r="N256" i="72"/>
  <c r="L257" i="72"/>
  <c r="M257" i="72"/>
  <c r="N257" i="72"/>
  <c r="L258" i="72"/>
  <c r="M258" i="72"/>
  <c r="N258" i="72"/>
  <c r="L259" i="72"/>
  <c r="M259" i="72"/>
  <c r="N259" i="72"/>
  <c r="M260" i="72"/>
  <c r="N260" i="72"/>
  <c r="M264" i="72"/>
  <c r="N264" i="72" s="1"/>
  <c r="M265" i="72"/>
  <c r="N265" i="72" s="1"/>
  <c r="M266" i="72"/>
  <c r="N266" i="72" s="1"/>
  <c r="L269" i="72"/>
  <c r="M269" i="72"/>
  <c r="L270" i="72"/>
  <c r="M270" i="72"/>
  <c r="L271" i="72"/>
  <c r="M271" i="72"/>
  <c r="L272" i="72"/>
  <c r="M272" i="72"/>
  <c r="L281" i="72"/>
  <c r="L284" i="72"/>
  <c r="M284" i="72"/>
  <c r="N284" i="72"/>
  <c r="L290" i="72"/>
  <c r="M290" i="72"/>
  <c r="N290" i="72"/>
  <c r="L291" i="72"/>
  <c r="M291" i="72"/>
  <c r="N291" i="72"/>
  <c r="L292" i="72"/>
  <c r="M292" i="72"/>
  <c r="N292" i="72"/>
  <c r="L293" i="72"/>
  <c r="M293" i="72"/>
  <c r="N293" i="72"/>
  <c r="M294" i="72"/>
  <c r="N294" i="72"/>
  <c r="W294" i="72"/>
  <c r="M298" i="72"/>
  <c r="N298" i="72" s="1"/>
  <c r="M299" i="72"/>
  <c r="N299" i="72" s="1"/>
  <c r="L303" i="72"/>
  <c r="M303" i="72"/>
  <c r="W303" i="72"/>
  <c r="L304" i="72"/>
  <c r="M304" i="72"/>
  <c r="L305" i="72"/>
  <c r="M305" i="72"/>
  <c r="L306" i="72"/>
  <c r="M306" i="72"/>
  <c r="L311" i="72"/>
  <c r="M316" i="72"/>
  <c r="N316" i="72"/>
  <c r="M324" i="72"/>
  <c r="N324" i="72"/>
  <c r="M325" i="72"/>
  <c r="N325" i="72"/>
  <c r="M326" i="72"/>
  <c r="N326" i="72"/>
  <c r="M327" i="72"/>
  <c r="N327" i="72"/>
  <c r="N380" i="72"/>
  <c r="N424" i="72"/>
  <c r="N426" i="72"/>
  <c r="N432" i="72"/>
  <c r="M434" i="72"/>
  <c r="N434" i="72" s="1"/>
  <c r="M440" i="72"/>
  <c r="N440" i="72" s="1"/>
  <c r="N443" i="72"/>
  <c r="L734" i="72"/>
  <c r="N734" i="72" s="1"/>
  <c r="L735" i="72"/>
  <c r="N735" i="72" s="1"/>
  <c r="P306" i="72" l="1"/>
  <c r="P303" i="72"/>
  <c r="P193" i="72"/>
  <c r="Q180" i="72"/>
  <c r="P325" i="72"/>
  <c r="P184" i="72"/>
  <c r="P183" i="72"/>
  <c r="P180" i="72"/>
  <c r="P326" i="72"/>
  <c r="P182" i="72"/>
  <c r="O294" i="72"/>
  <c r="N210" i="72"/>
  <c r="P237" i="72"/>
  <c r="P270" i="72"/>
  <c r="P196" i="72"/>
  <c r="P269" i="72"/>
  <c r="O224" i="72"/>
  <c r="P236" i="72"/>
  <c r="P305" i="72"/>
  <c r="P272" i="72"/>
  <c r="Q183" i="72"/>
  <c r="L316" i="72"/>
  <c r="O316" i="72" s="1"/>
  <c r="P271" i="72"/>
  <c r="O225" i="72"/>
  <c r="Q184" i="72"/>
  <c r="O217" i="72"/>
  <c r="P238" i="72"/>
  <c r="O292" i="72"/>
  <c r="O256" i="72"/>
  <c r="O223" i="72"/>
  <c r="P204" i="72"/>
  <c r="O258" i="72"/>
  <c r="P324" i="72"/>
  <c r="O260" i="72"/>
  <c r="P203" i="72"/>
  <c r="O187" i="72"/>
  <c r="P235" i="72"/>
  <c r="O222" i="72"/>
  <c r="Q187" i="72"/>
  <c r="Q188" i="72" s="1"/>
  <c r="P304" i="72"/>
  <c r="O226" i="72"/>
  <c r="P327" i="72"/>
  <c r="P202" i="72"/>
  <c r="P194" i="72"/>
  <c r="P181" i="72"/>
  <c r="O250" i="72"/>
  <c r="O257" i="72"/>
  <c r="O284" i="72"/>
  <c r="O291" i="72"/>
  <c r="O259" i="72"/>
  <c r="Q182" i="72"/>
  <c r="O293" i="72"/>
  <c r="O290" i="72"/>
  <c r="P195" i="72"/>
  <c r="P205" i="72"/>
  <c r="Q181" i="72"/>
  <c r="H898" i="72"/>
  <c r="H897" i="72"/>
  <c r="H1041" i="72"/>
  <c r="H1095" i="72"/>
  <c r="H1093" i="72"/>
  <c r="H1092" i="72"/>
  <c r="H1089" i="72"/>
  <c r="H1088" i="72"/>
  <c r="H1053" i="72"/>
  <c r="H1039" i="72"/>
  <c r="L1039" i="72" s="1"/>
  <c r="H1038" i="72"/>
  <c r="L1038" i="72" s="1"/>
  <c r="H1037" i="72"/>
  <c r="L1037" i="72" s="1"/>
  <c r="H1036" i="72"/>
  <c r="L1036" i="72" s="1"/>
  <c r="H1035" i="72"/>
  <c r="L1035" i="72" s="1"/>
  <c r="H1033" i="72"/>
  <c r="H1030" i="72"/>
  <c r="H1029" i="72"/>
  <c r="H1028" i="72"/>
  <c r="H1027" i="72"/>
  <c r="H1031" i="72"/>
  <c r="H1040" i="72"/>
  <c r="H1052" i="72"/>
  <c r="H1051" i="72"/>
  <c r="H1050" i="72"/>
  <c r="H1049" i="72"/>
  <c r="H1044" i="72"/>
  <c r="H1045" i="72"/>
  <c r="H997" i="72"/>
  <c r="H899" i="72"/>
  <c r="H896" i="72"/>
  <c r="H892" i="72"/>
  <c r="Q185" i="72" l="1"/>
  <c r="L173" i="72" s="1"/>
  <c r="N173" i="72" s="1"/>
  <c r="H1016" i="72"/>
  <c r="H1018" i="72"/>
  <c r="H250" i="72"/>
  <c r="H284" i="72"/>
  <c r="H771" i="72" l="1"/>
  <c r="H714" i="72"/>
  <c r="H723" i="72" s="1"/>
  <c r="H713" i="72"/>
  <c r="H722" i="72" s="1"/>
  <c r="H712" i="72"/>
  <c r="H721" i="72" s="1"/>
  <c r="H711" i="72"/>
  <c r="H720" i="72" s="1"/>
  <c r="H699" i="72"/>
  <c r="H729" i="72" s="1"/>
  <c r="H698" i="72"/>
  <c r="H728" i="72" s="1"/>
  <c r="H770" i="72" s="1"/>
  <c r="H697" i="72"/>
  <c r="H727" i="72" s="1"/>
  <c r="H769" i="72" s="1"/>
  <c r="H696" i="72"/>
  <c r="H726" i="72" s="1"/>
  <c r="H768" i="72" s="1"/>
  <c r="C8" i="77"/>
  <c r="C17" i="77" s="1"/>
  <c r="C19" i="77" s="1"/>
  <c r="B8" i="77"/>
  <c r="B17" i="77" s="1"/>
  <c r="D624" i="72"/>
  <c r="D631" i="72" s="1"/>
  <c r="D637" i="72" s="1"/>
  <c r="D643" i="72" s="1"/>
  <c r="D625" i="72"/>
  <c r="D632" i="72" s="1"/>
  <c r="D638" i="72" s="1"/>
  <c r="D644" i="72" s="1"/>
  <c r="D626" i="72"/>
  <c r="D633" i="72" s="1"/>
  <c r="D639" i="72" s="1"/>
  <c r="D645" i="72" s="1"/>
  <c r="D627" i="72"/>
  <c r="D623" i="72"/>
  <c r="D630" i="72" s="1"/>
  <c r="D636" i="72" s="1"/>
  <c r="D642" i="72" s="1"/>
  <c r="B624" i="72"/>
  <c r="B631" i="72" s="1"/>
  <c r="B637" i="72" s="1"/>
  <c r="B643" i="72" s="1"/>
  <c r="B625" i="72"/>
  <c r="B632" i="72" s="1"/>
  <c r="B638" i="72" s="1"/>
  <c r="B644" i="72" s="1"/>
  <c r="B626" i="72"/>
  <c r="B633" i="72" s="1"/>
  <c r="B639" i="72" s="1"/>
  <c r="B645" i="72" s="1"/>
  <c r="B627" i="72"/>
  <c r="B623" i="72"/>
  <c r="B630" i="72" s="1"/>
  <c r="B636" i="72" s="1"/>
  <c r="B642" i="72" s="1"/>
  <c r="B563" i="72"/>
  <c r="B572" i="72" s="1"/>
  <c r="D563" i="72"/>
  <c r="D572" i="72" s="1"/>
  <c r="D562" i="72"/>
  <c r="D571" i="72" s="1"/>
  <c r="B562" i="72"/>
  <c r="B571" i="72" s="1"/>
  <c r="E35" i="77"/>
  <c r="E37" i="77" s="1"/>
  <c r="D33" i="77"/>
  <c r="D35" i="77" s="1"/>
  <c r="D37" i="77" s="1"/>
  <c r="D38" i="77" s="1"/>
  <c r="D25" i="77"/>
  <c r="D27" i="77" s="1"/>
  <c r="D29" i="77" s="1"/>
  <c r="D30" i="77" s="1"/>
  <c r="E19" i="77"/>
  <c r="E21" i="77" s="1"/>
  <c r="D17" i="77"/>
  <c r="D19" i="77" s="1"/>
  <c r="D21" i="77" s="1"/>
  <c r="D22" i="77" s="1"/>
  <c r="E8" i="77"/>
  <c r="E10" i="77" s="1"/>
  <c r="E12" i="77" s="1"/>
  <c r="E13" i="77" s="1"/>
  <c r="D8" i="77"/>
  <c r="D10" i="77" s="1"/>
  <c r="D12" i="77" s="1"/>
  <c r="D13" i="77" s="1"/>
  <c r="H505" i="72"/>
  <c r="H491" i="72"/>
  <c r="H490" i="72"/>
  <c r="H447" i="72"/>
  <c r="D33" i="75"/>
  <c r="D35" i="75" s="1"/>
  <c r="D37" i="75" s="1"/>
  <c r="H377" i="72" s="1"/>
  <c r="D25" i="75"/>
  <c r="D27" i="75" s="1"/>
  <c r="D29" i="75" s="1"/>
  <c r="H376" i="72" s="1"/>
  <c r="D17" i="75"/>
  <c r="D19" i="75" s="1"/>
  <c r="D21" i="75" s="1"/>
  <c r="H375" i="72" s="1"/>
  <c r="D8" i="75"/>
  <c r="K55" i="74"/>
  <c r="J55" i="74"/>
  <c r="I55" i="74"/>
  <c r="H590" i="72" s="1"/>
  <c r="K54" i="74"/>
  <c r="J54" i="74"/>
  <c r="I54" i="74"/>
  <c r="H589" i="72" s="1"/>
  <c r="K53" i="74"/>
  <c r="J53" i="74"/>
  <c r="I53" i="74"/>
  <c r="H588" i="72" s="1"/>
  <c r="K52" i="74"/>
  <c r="J52" i="74"/>
  <c r="I52" i="74"/>
  <c r="H587" i="72" s="1"/>
  <c r="M49" i="74"/>
  <c r="K49" i="74"/>
  <c r="J49" i="74"/>
  <c r="I49" i="74"/>
  <c r="H645" i="72" s="1"/>
  <c r="M48" i="74"/>
  <c r="K48" i="74"/>
  <c r="J48" i="74"/>
  <c r="I48" i="74"/>
  <c r="H644" i="72" s="1"/>
  <c r="M47" i="74"/>
  <c r="K47" i="74"/>
  <c r="J47" i="74"/>
  <c r="I47" i="74"/>
  <c r="H643" i="72" s="1"/>
  <c r="M46" i="74"/>
  <c r="K46" i="74"/>
  <c r="J46" i="74"/>
  <c r="I46" i="74"/>
  <c r="H642" i="72" s="1"/>
  <c r="K42" i="74"/>
  <c r="J42" i="74"/>
  <c r="I42" i="74"/>
  <c r="H581" i="72" s="1"/>
  <c r="K41" i="74"/>
  <c r="J41" i="74"/>
  <c r="I41" i="74"/>
  <c r="H580" i="72" s="1"/>
  <c r="K40" i="74"/>
  <c r="J40" i="74"/>
  <c r="I40" i="74"/>
  <c r="H579" i="72" s="1"/>
  <c r="K39" i="74"/>
  <c r="J39" i="74"/>
  <c r="I39" i="74"/>
  <c r="H578" i="72" s="1"/>
  <c r="M36" i="74"/>
  <c r="K36" i="74"/>
  <c r="J36" i="74"/>
  <c r="I36" i="74"/>
  <c r="H639" i="72" s="1"/>
  <c r="M35" i="74"/>
  <c r="K35" i="74"/>
  <c r="J35" i="74"/>
  <c r="I35" i="74"/>
  <c r="H638" i="72" s="1"/>
  <c r="M34" i="74"/>
  <c r="K34" i="74"/>
  <c r="J34" i="74"/>
  <c r="I34" i="74"/>
  <c r="H637" i="72" s="1"/>
  <c r="M33" i="74"/>
  <c r="K33" i="74"/>
  <c r="J33" i="74"/>
  <c r="I33" i="74"/>
  <c r="H636" i="72" s="1"/>
  <c r="E35" i="75"/>
  <c r="E37" i="75" s="1"/>
  <c r="K29" i="74"/>
  <c r="J29" i="74"/>
  <c r="I29" i="74"/>
  <c r="H572" i="72" s="1"/>
  <c r="K28" i="74"/>
  <c r="J28" i="74"/>
  <c r="I28" i="74"/>
  <c r="H571" i="72" s="1"/>
  <c r="K27" i="74"/>
  <c r="J27" i="74"/>
  <c r="I27" i="74"/>
  <c r="H570" i="72" s="1"/>
  <c r="K26" i="74"/>
  <c r="J26" i="74"/>
  <c r="I26" i="74"/>
  <c r="H569" i="72" s="1"/>
  <c r="M23" i="74"/>
  <c r="K23" i="74"/>
  <c r="J23" i="74"/>
  <c r="I23" i="74"/>
  <c r="H633" i="72" s="1"/>
  <c r="M22" i="74"/>
  <c r="K22" i="74"/>
  <c r="J22" i="74"/>
  <c r="I22" i="74"/>
  <c r="H632" i="72" s="1"/>
  <c r="M21" i="74"/>
  <c r="K21" i="74"/>
  <c r="J21" i="74"/>
  <c r="I21" i="74"/>
  <c r="H631" i="72" s="1"/>
  <c r="M20" i="74"/>
  <c r="K20" i="74"/>
  <c r="J20" i="74"/>
  <c r="J24" i="74" s="1"/>
  <c r="I20" i="74"/>
  <c r="H630" i="72" s="1"/>
  <c r="E8" i="75"/>
  <c r="C8" i="75"/>
  <c r="C17" i="75" s="1"/>
  <c r="C25" i="75" s="1"/>
  <c r="C27" i="75" s="1"/>
  <c r="I16" i="74"/>
  <c r="H563" i="72" s="1"/>
  <c r="J16" i="74"/>
  <c r="K16" i="74"/>
  <c r="K15" i="74"/>
  <c r="J15" i="74"/>
  <c r="I15" i="74"/>
  <c r="H562" i="72" s="1"/>
  <c r="B8" i="75"/>
  <c r="B17" i="75" s="1"/>
  <c r="B25" i="75" s="1"/>
  <c r="H266" i="72"/>
  <c r="H232" i="72"/>
  <c r="H211" i="72"/>
  <c r="H311" i="72"/>
  <c r="H299" i="72"/>
  <c r="H298" i="72"/>
  <c r="H281" i="72"/>
  <c r="H265" i="72"/>
  <c r="H264" i="72"/>
  <c r="J37" i="74" l="1"/>
  <c r="B20" i="77"/>
  <c r="B28" i="77" s="1"/>
  <c r="B36" i="77" s="1"/>
  <c r="H847" i="72"/>
  <c r="C10" i="77"/>
  <c r="K50" i="74"/>
  <c r="K37" i="74"/>
  <c r="M37" i="74"/>
  <c r="M24" i="74"/>
  <c r="B27" i="75"/>
  <c r="B33" i="75"/>
  <c r="B35" i="75" s="1"/>
  <c r="J50" i="74"/>
  <c r="M50" i="74"/>
  <c r="H495" i="72"/>
  <c r="B25" i="77"/>
  <c r="B19" i="77"/>
  <c r="B21" i="77" s="1"/>
  <c r="B10" i="77"/>
  <c r="C25" i="77"/>
  <c r="H327" i="72"/>
  <c r="H326" i="72"/>
  <c r="H217" i="72"/>
  <c r="K56" i="74"/>
  <c r="J56" i="74"/>
  <c r="K43" i="74"/>
  <c r="J43" i="74"/>
  <c r="C33" i="75"/>
  <c r="C35" i="75" s="1"/>
  <c r="K24" i="74"/>
  <c r="J30" i="74"/>
  <c r="K30" i="74"/>
  <c r="H236" i="72"/>
  <c r="H294" i="72"/>
  <c r="H238" i="72"/>
  <c r="H304" i="72"/>
  <c r="H306" i="72"/>
  <c r="H303" i="72"/>
  <c r="H226" i="72"/>
  <c r="H305" i="72"/>
  <c r="H290" i="72"/>
  <c r="H256" i="72"/>
  <c r="H260" i="72"/>
  <c r="H269" i="72"/>
  <c r="H293" i="72"/>
  <c r="H292" i="72"/>
  <c r="H257" i="72"/>
  <c r="H259" i="72"/>
  <c r="H270" i="72"/>
  <c r="H272" i="72"/>
  <c r="H291" i="72"/>
  <c r="H271" i="72"/>
  <c r="H258" i="72"/>
  <c r="H235" i="72"/>
  <c r="H237" i="72"/>
  <c r="H113" i="72"/>
  <c r="H683" i="72" l="1"/>
  <c r="C20" i="77"/>
  <c r="B33" i="77"/>
  <c r="B35" i="77" s="1"/>
  <c r="B37" i="77" s="1"/>
  <c r="B27" i="77"/>
  <c r="B29" i="77" s="1"/>
  <c r="C33" i="77"/>
  <c r="C35" i="77" s="1"/>
  <c r="C27" i="77"/>
  <c r="C20" i="75"/>
  <c r="C28" i="75" s="1"/>
  <c r="H184" i="72"/>
  <c r="H685" i="72" l="1"/>
  <c r="H835" i="72" s="1"/>
  <c r="H684" i="72"/>
  <c r="C28" i="77"/>
  <c r="C36" i="77" s="1"/>
  <c r="C37" i="77" s="1"/>
  <c r="C38" i="77" s="1"/>
  <c r="H841" i="72" s="1"/>
  <c r="C21" i="77"/>
  <c r="C22" i="77" s="1"/>
  <c r="H839" i="72" s="1"/>
  <c r="H316" i="72"/>
  <c r="C36" i="75"/>
  <c r="C37" i="75" s="1"/>
  <c r="H367" i="72" s="1"/>
  <c r="C29" i="75"/>
  <c r="H325" i="72"/>
  <c r="C29" i="77" l="1"/>
  <c r="C30" i="77" s="1"/>
  <c r="H689" i="72" l="1"/>
  <c r="H840" i="72"/>
  <c r="H690" i="72"/>
  <c r="H205" i="72"/>
  <c r="H202" i="72"/>
  <c r="H204" i="72"/>
  <c r="H203" i="72"/>
  <c r="H380" i="72" l="1"/>
  <c r="D561" i="72"/>
  <c r="D570" i="72" s="1"/>
  <c r="D560" i="72"/>
  <c r="D569" i="72" s="1"/>
  <c r="B561" i="72"/>
  <c r="B570" i="72" s="1"/>
  <c r="B560" i="72"/>
  <c r="B569" i="72" s="1"/>
  <c r="H891" i="72" l="1"/>
  <c r="H890" i="72"/>
  <c r="H735" i="72"/>
  <c r="H734" i="72"/>
  <c r="H740" i="72"/>
  <c r="J7" i="74" l="1"/>
  <c r="J8" i="74"/>
  <c r="J9" i="74"/>
  <c r="J10" i="74"/>
  <c r="J6" i="74"/>
  <c r="H247" i="72"/>
  <c r="E19" i="75"/>
  <c r="E21" i="75" s="1"/>
  <c r="E10" i="75"/>
  <c r="E12" i="75" s="1"/>
  <c r="H370" i="72" s="1"/>
  <c r="B20" i="75" l="1"/>
  <c r="B28" i="75" s="1"/>
  <c r="J11" i="74"/>
  <c r="B10" i="75"/>
  <c r="B19" i="75"/>
  <c r="C19" i="75"/>
  <c r="D10" i="75"/>
  <c r="C10" i="75"/>
  <c r="K14" i="74"/>
  <c r="J14" i="74"/>
  <c r="I14" i="74"/>
  <c r="H561" i="72" s="1"/>
  <c r="K13" i="74"/>
  <c r="J13" i="74"/>
  <c r="I13" i="74"/>
  <c r="H560" i="72" s="1"/>
  <c r="M10" i="74"/>
  <c r="K10" i="74"/>
  <c r="I10" i="74"/>
  <c r="H627" i="72" s="1"/>
  <c r="M9" i="74"/>
  <c r="K9" i="74"/>
  <c r="I9" i="74"/>
  <c r="H626" i="72" s="1"/>
  <c r="M8" i="74"/>
  <c r="K8" i="74"/>
  <c r="I8" i="74"/>
  <c r="H625" i="72" s="1"/>
  <c r="M7" i="74"/>
  <c r="K7" i="74"/>
  <c r="I7" i="74"/>
  <c r="H624" i="72" s="1"/>
  <c r="M6" i="74"/>
  <c r="K6" i="74"/>
  <c r="I6" i="74"/>
  <c r="H623" i="72" s="1"/>
  <c r="B36" i="75" l="1"/>
  <c r="B37" i="75" s="1"/>
  <c r="H360" i="72" s="1"/>
  <c r="B29" i="75"/>
  <c r="H359" i="72" s="1"/>
  <c r="K17" i="74"/>
  <c r="H834" i="72"/>
  <c r="H366" i="72"/>
  <c r="J17" i="74"/>
  <c r="B11" i="77" s="1"/>
  <c r="B12" i="77" s="1"/>
  <c r="K11" i="74"/>
  <c r="C11" i="77" s="1"/>
  <c r="C12" i="77" s="1"/>
  <c r="C13" i="77" s="1"/>
  <c r="M11" i="74"/>
  <c r="D11" i="75" s="1"/>
  <c r="B21" i="75"/>
  <c r="H358" i="72" s="1"/>
  <c r="C21" i="75"/>
  <c r="H365" i="72" s="1"/>
  <c r="H688" i="72" l="1"/>
  <c r="H682" i="72"/>
  <c r="H832" i="72" s="1"/>
  <c r="H838" i="72"/>
  <c r="C11" i="75"/>
  <c r="C12" i="75" s="1"/>
  <c r="H364" i="72" s="1"/>
  <c r="B11" i="75"/>
  <c r="B12" i="75" s="1"/>
  <c r="H357" i="72" s="1"/>
  <c r="H833" i="72"/>
  <c r="D12" i="75"/>
  <c r="H374" i="72" s="1"/>
  <c r="H324" i="72"/>
  <c r="H210" i="72" l="1"/>
  <c r="H231" i="72" l="1"/>
  <c r="H230" i="72"/>
  <c r="H224" i="72"/>
  <c r="H223" i="72"/>
  <c r="H225" i="72"/>
  <c r="H222" i="72"/>
  <c r="H194" i="72" l="1"/>
  <c r="H183" i="72"/>
  <c r="H193" i="72"/>
  <c r="H195" i="72"/>
  <c r="H180" i="72"/>
  <c r="H182" i="72"/>
  <c r="H196" i="72"/>
  <c r="H181" i="72"/>
  <c r="H187" i="72"/>
  <c r="H103" i="72" l="1"/>
  <c r="H173" i="72"/>
  <c r="H104" i="72"/>
  <c r="C23" i="62"/>
  <c r="C22" i="62"/>
  <c r="C21" i="62"/>
  <c r="C20" i="62"/>
  <c r="C19" i="62"/>
  <c r="C18" i="62"/>
  <c r="C17" i="62"/>
  <c r="C16" i="62"/>
  <c r="C15" i="62"/>
  <c r="C14" i="62"/>
  <c r="C13" i="62"/>
  <c r="C12" i="62"/>
  <c r="C11" i="62"/>
  <c r="C10" i="62"/>
  <c r="C9" i="62"/>
  <c r="C8" i="62"/>
  <c r="A3" i="62" l="1"/>
  <c r="A2" i="72" s="1"/>
  <c r="C24" i="62"/>
</calcChain>
</file>

<file path=xl/sharedStrings.xml><?xml version="1.0" encoding="utf-8"?>
<sst xmlns="http://schemas.openxmlformats.org/spreadsheetml/2006/main" count="1759" uniqueCount="896">
  <si>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</si>
  <si>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</si>
  <si>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</si>
  <si>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</si>
  <si>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</si>
  <si>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</si>
  <si>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</si>
  <si>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</si>
  <si>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</si>
  <si>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</si>
  <si>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</si>
  <si>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</si>
  <si>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</si>
  <si>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</si>
  <si>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</si>
  <si>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</si>
  <si>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</si>
  <si>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</si>
  <si>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</si>
  <si>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</si>
  <si>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</si>
  <si>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</si>
  <si>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</si>
  <si>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</si>
  <si>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8.0.00</t>
  </si>
  <si>
    <t>7.2.00</t>
  </si>
  <si>
    <t>7.1.00</t>
  </si>
  <si>
    <t>7.0.00</t>
  </si>
  <si>
    <t>5.1.00</t>
  </si>
  <si>
    <t>5.0.00</t>
  </si>
  <si>
    <t>CEMENT SCREED</t>
  </si>
  <si>
    <t>PLASTERING</t>
  </si>
  <si>
    <t>4.3.00</t>
  </si>
  <si>
    <t>4.2.01</t>
  </si>
  <si>
    <t>4.1.00</t>
  </si>
  <si>
    <t>4.0.00</t>
  </si>
  <si>
    <t>SLABS</t>
  </si>
  <si>
    <t>COLUMNS</t>
  </si>
  <si>
    <t>FOUNDATION BEAMS</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</si>
  <si>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</si>
  <si>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</si>
  <si>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</si>
  <si>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</si>
  <si>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</si>
  <si>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</si>
  <si>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</si>
  <si>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</si>
  <si>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</si>
  <si>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</si>
  <si>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</si>
  <si>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</si>
  <si>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</si>
  <si>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</si>
  <si>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</si>
  <si>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</si>
  <si>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</si>
  <si>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</si>
  <si>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</si>
  <si>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</si>
  <si>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</si>
  <si>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</si>
  <si>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</si>
  <si>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</si>
  <si>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</si>
  <si>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</si>
  <si>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</si>
  <si>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</si>
  <si>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</si>
  <si>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</si>
  <si>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</si>
  <si>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</si>
  <si>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</si>
  <si>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</si>
  <si>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</si>
  <si>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</si>
  <si>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</si>
  <si>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</si>
  <si>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</si>
  <si>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</si>
  <si>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</si>
  <si>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</si>
  <si>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</si>
  <si>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</si>
  <si>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</si>
  <si>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</si>
  <si>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</si>
  <si>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</si>
  <si>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</si>
  <si>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</si>
  <si>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</si>
  <si>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</si>
  <si>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</si>
  <si>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</si>
  <si>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</si>
  <si>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2.4.01</t>
  </si>
  <si>
    <t>FIRST FLOOR</t>
  </si>
  <si>
    <t>CAPPING</t>
  </si>
  <si>
    <t>GUTTER</t>
  </si>
  <si>
    <t>5.2.00</t>
  </si>
  <si>
    <t>5.2.01</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</si>
  <si>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</si>
  <si>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</si>
  <si>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</si>
  <si>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</si>
  <si>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</si>
  <si>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</si>
  <si>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</si>
  <si>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</si>
  <si>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</si>
  <si>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</si>
  <si>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07 - Carried Over To Summary</t>
  </si>
  <si>
    <t>TOTAL OF BILL №: 08 - Carried Over To Summary</t>
  </si>
  <si>
    <t>TOTAL OF BILL №: 10 - Carried Over To Summary</t>
  </si>
  <si>
    <t xml:space="preserve">FLOOR TILING </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</si>
  <si>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</si>
  <si>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</si>
  <si>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</si>
  <si>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</si>
  <si>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</si>
  <si>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</si>
  <si>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</si>
  <si>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</si>
  <si>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</si>
  <si>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</si>
  <si>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</si>
  <si>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</si>
  <si>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</si>
  <si>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</si>
  <si>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</si>
  <si>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</si>
  <si>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</si>
  <si>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</si>
  <si>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</si>
  <si>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</si>
  <si>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</si>
  <si>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</si>
  <si>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</si>
  <si>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</si>
  <si>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</si>
  <si>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</si>
  <si>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</si>
  <si>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</si>
  <si>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</si>
  <si>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</si>
  <si>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</si>
  <si>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</si>
  <si>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</si>
  <si>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</si>
  <si>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</si>
  <si>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</si>
  <si>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</si>
  <si>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</si>
  <si>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</si>
  <si>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</si>
  <si>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</si>
  <si>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</si>
  <si>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</si>
  <si>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</si>
  <si>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</si>
  <si>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</si>
  <si>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</si>
  <si>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</si>
  <si>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</si>
  <si>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</si>
  <si>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</si>
  <si>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</si>
  <si>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</si>
  <si>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</si>
  <si>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</si>
  <si>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</si>
  <si>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</si>
  <si>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</si>
  <si>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</si>
  <si>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</si>
  <si>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</si>
  <si>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</si>
  <si>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</si>
  <si>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</si>
  <si>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</si>
  <si>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</si>
  <si>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</si>
  <si>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</si>
  <si>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</si>
  <si>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</si>
  <si>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</si>
  <si>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</si>
  <si>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</si>
  <si>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</si>
  <si>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</si>
  <si>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</si>
  <si>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</si>
  <si>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</si>
  <si>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</si>
  <si>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</si>
  <si>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</si>
  <si>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</si>
  <si>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</si>
  <si>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</si>
  <si>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</si>
  <si>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</si>
  <si>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</si>
  <si>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</si>
  <si>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</si>
  <si>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</si>
  <si>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</si>
  <si>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</si>
  <si>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</si>
  <si>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</si>
  <si>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</si>
  <si>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</si>
  <si>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</si>
  <si>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</si>
  <si>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</si>
  <si>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</si>
  <si>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</si>
  <si>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</si>
  <si>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</si>
  <si>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</si>
  <si>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</si>
  <si>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</si>
  <si>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</si>
  <si>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</si>
  <si>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</si>
  <si>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</si>
  <si>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</si>
  <si>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</si>
  <si>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</si>
  <si>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</si>
  <si>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</si>
  <si>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</si>
  <si>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</si>
  <si>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</si>
  <si>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</si>
  <si>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</si>
  <si>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</si>
  <si>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</si>
  <si>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</si>
  <si>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</si>
  <si>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</si>
  <si>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</si>
  <si>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</si>
  <si>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</si>
  <si>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</si>
  <si>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</si>
  <si>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</si>
  <si>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</si>
  <si>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</si>
  <si>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</si>
  <si>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</si>
  <si>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3.3.00</t>
  </si>
  <si>
    <t>3.3.01</t>
  </si>
  <si>
    <t>3.3.02</t>
  </si>
  <si>
    <t>3.3.03</t>
  </si>
  <si>
    <t>3.3.04</t>
  </si>
  <si>
    <t>3.5.01</t>
  </si>
  <si>
    <t>3.6.00</t>
  </si>
  <si>
    <t>BLOCK WORK</t>
  </si>
  <si>
    <t>Bill №: 05 - STRUCTURAL METAL WORKS</t>
  </si>
  <si>
    <t>5.2.02</t>
  </si>
  <si>
    <t>5.2.03</t>
  </si>
  <si>
    <t>5.3.00</t>
  </si>
  <si>
    <t>MAIN ROOF COVERING</t>
  </si>
  <si>
    <t>DOWN PIPE</t>
  </si>
  <si>
    <t>12.0.00</t>
  </si>
  <si>
    <t>12.2.01</t>
  </si>
  <si>
    <t>13.2.01</t>
  </si>
  <si>
    <t>14.2.01</t>
  </si>
  <si>
    <t>14.3.00</t>
  </si>
  <si>
    <t>2.2.01</t>
  </si>
  <si>
    <t>CLIENT : MINISTRY OF EDUCATION, GOVERNEMNT OF MALDIVES</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</si>
  <si>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</si>
  <si>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</si>
  <si>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</si>
  <si>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</si>
  <si>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FASCIA</t>
  </si>
  <si>
    <t>mm Homogenous Non-slip tiles</t>
  </si>
  <si>
    <t>Epoxy floor paint</t>
  </si>
  <si>
    <t>PLASTERBOARD CEILING</t>
  </si>
  <si>
    <t>Weatherbound paint finish as specified (EXTERNAL SURFACES)</t>
  </si>
  <si>
    <t>CEILING PAINTING</t>
  </si>
  <si>
    <t>3.7.00</t>
  </si>
  <si>
    <t>OTHER WORKS</t>
  </si>
  <si>
    <t>Lintel and Sill beams</t>
  </si>
  <si>
    <t>FLOOR PAINTING</t>
  </si>
  <si>
    <t>11.0.00</t>
  </si>
  <si>
    <t>11.1.00</t>
  </si>
  <si>
    <t>11.2.00</t>
  </si>
  <si>
    <t>11.2.02</t>
  </si>
  <si>
    <t>11.3.00</t>
  </si>
  <si>
    <t>TOTAL OF BILL №: 11 - Carried Over To Summary</t>
  </si>
  <si>
    <t>RAMP RAILING</t>
  </si>
  <si>
    <t>mm dia rain water pipe</t>
  </si>
  <si>
    <t>Cabling from main Electrical source to DB</t>
  </si>
  <si>
    <t>Allow for the total earthing system inclusive of the necessary cables from all the DBs</t>
  </si>
  <si>
    <t>Ceiling fan (52" - 54")</t>
  </si>
  <si>
    <t>Light switch (4 G)</t>
  </si>
  <si>
    <t>Light switch (5 G)</t>
  </si>
  <si>
    <t>13.3.00</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</si>
  <si>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</si>
  <si>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</si>
  <si>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</si>
  <si>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</si>
  <si>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</si>
  <si>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</si>
  <si>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</si>
  <si>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</si>
  <si>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</si>
  <si>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</si>
  <si>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</si>
  <si>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</si>
  <si>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3.5.02</t>
  </si>
  <si>
    <t>3.5.03</t>
  </si>
  <si>
    <t>3.5.04</t>
  </si>
  <si>
    <t>3.5.11</t>
  </si>
  <si>
    <t>8.2.04</t>
  </si>
  <si>
    <t>8.2.05</t>
  </si>
  <si>
    <t>STAIRCASE RAILING</t>
  </si>
  <si>
    <t>3.9.00</t>
  </si>
  <si>
    <t>10.2.03</t>
  </si>
  <si>
    <t>11.2.03</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</si>
  <si>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</si>
  <si>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</si>
  <si>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</si>
  <si>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</si>
  <si>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</si>
  <si>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</si>
  <si>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</si>
  <si>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</si>
  <si>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</si>
  <si>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</si>
  <si>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</si>
  <si>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</si>
  <si>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</si>
  <si>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</si>
  <si>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</si>
  <si>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</si>
  <si>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</si>
  <si>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</si>
  <si>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</si>
  <si>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</si>
  <si>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</si>
  <si>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DISABLED TOILET</t>
  </si>
  <si>
    <t>set</t>
  </si>
  <si>
    <t>Floor Gully</t>
  </si>
  <si>
    <t>14.4.00</t>
  </si>
  <si>
    <t>14.3.01</t>
  </si>
  <si>
    <t>14.4.01</t>
  </si>
  <si>
    <t>14.4.02</t>
  </si>
  <si>
    <t>14.5.00</t>
  </si>
  <si>
    <t>15.0.00</t>
  </si>
  <si>
    <t>15.1.00</t>
  </si>
  <si>
    <t>15.3.00</t>
  </si>
  <si>
    <t>TOTAL OF BILL №: 15 - Carried Over To Summary</t>
  </si>
  <si>
    <t>Counter top with tile finish</t>
  </si>
  <si>
    <t>FIN</t>
  </si>
  <si>
    <t>X</t>
  </si>
  <si>
    <t xml:space="preserve">WALL TILING </t>
  </si>
  <si>
    <t>mm Homogenous tiles</t>
  </si>
  <si>
    <t xml:space="preserve">   </t>
  </si>
  <si>
    <t>mm Foundation beam, TB</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</si>
  <si>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</si>
  <si>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</si>
  <si>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</si>
  <si>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</si>
  <si>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GROUND WELL</t>
  </si>
  <si>
    <t>Internet switch board</t>
  </si>
  <si>
    <t>Cabling from main internet source to internet switch board</t>
  </si>
  <si>
    <t>Light switch (3 G)</t>
  </si>
  <si>
    <t>Water booster pump</t>
  </si>
  <si>
    <t>16.0.00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</si>
  <si>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</si>
  <si>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</si>
  <si>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</si>
  <si>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</si>
  <si>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</si>
  <si>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Supply and installation of 2Kg CO2 Extinguishers</t>
  </si>
  <si>
    <t>Supply and installation of 9 Lt. water Extinguishers.</t>
  </si>
  <si>
    <t>16.1.00</t>
  </si>
  <si>
    <t>16.2.00</t>
  </si>
  <si>
    <t>16.2.01</t>
  </si>
  <si>
    <t>16.2.02</t>
  </si>
  <si>
    <t>16.2.03</t>
  </si>
  <si>
    <t>16.2.04</t>
  </si>
  <si>
    <t>16.2.05</t>
  </si>
  <si>
    <t>16.2.06</t>
  </si>
  <si>
    <t>16.3.00</t>
  </si>
  <si>
    <t>TOTAL OF BILL №: 16 - Carried Over To Summary</t>
  </si>
  <si>
    <t xml:space="preserve">1. All bathrooms, out door light fixtures shall be IP65 </t>
  </si>
  <si>
    <t>LIGHTS,SWITCHES AND SOCKETS</t>
  </si>
  <si>
    <t>LIGHTS AND SWITCHES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</si>
  <si>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</si>
  <si>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</si>
  <si>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</si>
  <si>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mm Beam B4</t>
  </si>
  <si>
    <t>RC bench</t>
  </si>
  <si>
    <t>mm thk Concrete Slab for vanity at toilet</t>
  </si>
  <si>
    <t>4.2.02</t>
  </si>
  <si>
    <t>4.2.03</t>
  </si>
  <si>
    <t>4.2.05</t>
  </si>
  <si>
    <t>4.2.06</t>
  </si>
  <si>
    <t>4.2.07</t>
  </si>
  <si>
    <t>4.2.08</t>
  </si>
  <si>
    <t>TRUSS TR2</t>
  </si>
  <si>
    <t>TRUSS TR3</t>
  </si>
  <si>
    <t>TRUSS TR4</t>
  </si>
  <si>
    <t>TRUSS TR5</t>
  </si>
  <si>
    <t>TRUSS TR6</t>
  </si>
  <si>
    <t>Rates shall include for: all fabrication work, welding, marking, drilling for bolts incl. steel brackets, steel plates, bolts, nuts and any type of washer, riveted work, counter sinking and tapping for bolts or machine screws.</t>
  </si>
  <si>
    <t>5.2.04</t>
  </si>
  <si>
    <t>5.2.05</t>
  </si>
  <si>
    <t>5.2.06</t>
  </si>
  <si>
    <t>5.2.07</t>
  </si>
  <si>
    <t>6mm Cement board ceiling</t>
  </si>
  <si>
    <t xml:space="preserve">mm thk cement screed </t>
  </si>
  <si>
    <t>Emulsion paint finish including putty application on brick walls as specified (INTERNAL SURFACES)</t>
  </si>
  <si>
    <t>GROUND to FIRST FLOOR</t>
  </si>
  <si>
    <t>50mm dia GI pipe hand railing with 25mm dia GI pipe as per drawing</t>
  </si>
  <si>
    <t>Ramp railing (Entrance area)</t>
  </si>
  <si>
    <t>Distribution Boards</t>
  </si>
  <si>
    <t>1000mm Dia Water well as per detailed drawing</t>
  </si>
  <si>
    <t>Design, provide and  install electrical network for the entire building complete in accordance to standards set by the local governing body STELCO/FENAKA.</t>
  </si>
  <si>
    <t>Connection to MWSC/FENAKA water meters.</t>
  </si>
  <si>
    <t>15.2.00</t>
  </si>
  <si>
    <t>15.2.01</t>
  </si>
  <si>
    <t>15.2.02</t>
  </si>
  <si>
    <t>ROOF FRAMING</t>
  </si>
  <si>
    <t>5.2.08</t>
  </si>
  <si>
    <t>RC WALLS</t>
  </si>
  <si>
    <t>(b)</t>
  </si>
  <si>
    <t>For the description of materials refer to the Drawings and technical specification</t>
  </si>
  <si>
    <t>Frames and sashes to be 25-60 micron white powder coated aluminium other wise specified.</t>
  </si>
  <si>
    <t>2. All switches &amp; sockets shall be ABB or equivalent brand.</t>
  </si>
  <si>
    <t>Outdoor wall light 40W (IP65)</t>
  </si>
  <si>
    <t>Ceiling down light (18W) LED</t>
  </si>
  <si>
    <t>Mirror light</t>
  </si>
  <si>
    <t>Note: Internal plumbing to all toilets including supply and laying of pipes.</t>
  </si>
  <si>
    <t>MWSC/FENAKA 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</si>
  <si>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</si>
  <si>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 xml:space="preserve">mm thk cement plaster on internal surface </t>
  </si>
  <si>
    <t>All exposed &amp; external concrete members shall be casted with Masterpel 777 or equivalent water proofing chemical.</t>
  </si>
  <si>
    <t>DEMOLITION</t>
  </si>
  <si>
    <t>Demolition of existing building.Rate shall include for demolition and disposal of demolished materials from the site.</t>
  </si>
  <si>
    <t>Clear the area of site from rubbish and vegetable matters, stumps, roots. Rates shall include for removal of trees and tree stumps and disposal of such items.</t>
  </si>
  <si>
    <t>9.2.00</t>
  </si>
  <si>
    <t>9.2.01</t>
  </si>
  <si>
    <t>9.2.02</t>
  </si>
  <si>
    <t>9.2.03</t>
  </si>
  <si>
    <t>9.2.04</t>
  </si>
  <si>
    <t>9.2.05</t>
  </si>
  <si>
    <t>9.3.00</t>
  </si>
  <si>
    <t>2.4.02</t>
  </si>
  <si>
    <t>2.7.01</t>
  </si>
  <si>
    <t>2.8.00</t>
  </si>
  <si>
    <t>10.2.04</t>
  </si>
  <si>
    <t>12.3.01</t>
  </si>
  <si>
    <t>12.3.02</t>
  </si>
  <si>
    <t>12.4.00</t>
  </si>
  <si>
    <t>13.3.01</t>
  </si>
  <si>
    <t>13.4.00</t>
  </si>
  <si>
    <t>nos</t>
  </si>
  <si>
    <t>mm Concrete columns C4</t>
  </si>
  <si>
    <t>Length</t>
  </si>
  <si>
    <t>SECOND FLOOR</t>
  </si>
  <si>
    <t>mm thk Concrete Slab on ground floor</t>
  </si>
  <si>
    <t>area</t>
  </si>
  <si>
    <t>3.4.08</t>
  </si>
  <si>
    <t>3.5.13</t>
  </si>
  <si>
    <t>3.5.14</t>
  </si>
  <si>
    <t>3.6.09</t>
  </si>
  <si>
    <t>3.6.11</t>
  </si>
  <si>
    <t>3.7.05</t>
  </si>
  <si>
    <t>3.9.01</t>
  </si>
  <si>
    <t>3.9.02</t>
  </si>
  <si>
    <t>3.9.04</t>
  </si>
  <si>
    <t>mm thk Concrete fins (Ground Floor)</t>
  </si>
  <si>
    <t>width(m)</t>
  </si>
  <si>
    <t>Height(m)</t>
  </si>
  <si>
    <t>150mm FH</t>
  </si>
  <si>
    <t>100mm FH</t>
  </si>
  <si>
    <t>100mm thk 2400mm</t>
  </si>
  <si>
    <t>No.of doors</t>
  </si>
  <si>
    <t>Ext/Int</t>
  </si>
  <si>
    <t>Int</t>
  </si>
  <si>
    <t>Doors</t>
  </si>
  <si>
    <t>D1</t>
  </si>
  <si>
    <t>D2</t>
  </si>
  <si>
    <t>D3</t>
  </si>
  <si>
    <t>D4</t>
  </si>
  <si>
    <t>D5</t>
  </si>
  <si>
    <t>Windows</t>
  </si>
  <si>
    <t>W1</t>
  </si>
  <si>
    <t>W2</t>
  </si>
  <si>
    <t>W3</t>
  </si>
  <si>
    <t>W4</t>
  </si>
  <si>
    <t>Thickness (mm)</t>
  </si>
  <si>
    <t>ext / int</t>
  </si>
  <si>
    <t>ext/int</t>
  </si>
  <si>
    <t>int</t>
  </si>
  <si>
    <t>Height (mm)</t>
  </si>
  <si>
    <t>FH</t>
  </si>
  <si>
    <t>2400mm</t>
  </si>
  <si>
    <t>Type</t>
  </si>
  <si>
    <t>BLOCK WALL</t>
  </si>
  <si>
    <t>length(m)</t>
  </si>
  <si>
    <t>Area(m2)</t>
  </si>
  <si>
    <t>less D&amp;W</t>
  </si>
  <si>
    <t>TRUSS TR7</t>
  </si>
  <si>
    <t>mm Zinc Aluminium gutter</t>
  </si>
  <si>
    <t>Fixed "Boral" or equivalent plasterboard ceiling system with timber framing</t>
  </si>
  <si>
    <t>FIRST FLOOR TO SECOND FLOOR</t>
  </si>
  <si>
    <t>WALKWAY RAILING</t>
  </si>
  <si>
    <t>LED Recessed down light 12W</t>
  </si>
  <si>
    <t>LED Tube light with opal casing</t>
  </si>
  <si>
    <t>Emergency light</t>
  </si>
  <si>
    <t>D5 - Aluminium panel door on Aluminium frame (Single swing)</t>
  </si>
  <si>
    <t>3.9.05</t>
  </si>
  <si>
    <t>3.9.06</t>
  </si>
  <si>
    <t>3.10.00</t>
  </si>
  <si>
    <t>4.2.00</t>
  </si>
  <si>
    <t>4.2.14</t>
  </si>
  <si>
    <t>mm thk 350mm high planter wall</t>
  </si>
  <si>
    <t>A twin socket outlet</t>
  </si>
  <si>
    <t>HDMI,VGA &amp; RAC AV Twin socket</t>
  </si>
  <si>
    <t>HDMI,VGA &amp; RAC AV socket</t>
  </si>
  <si>
    <t>Speakers</t>
  </si>
  <si>
    <t>Twin computer network outlet</t>
  </si>
  <si>
    <t>Two gang/TV socket outlet</t>
  </si>
  <si>
    <t>Data points</t>
  </si>
  <si>
    <t>Public address system with paging mic and volume controller</t>
  </si>
  <si>
    <t>mm thk 2400mm height (toilets)</t>
  </si>
  <si>
    <t>11.2.04</t>
  </si>
  <si>
    <t>11.2.05</t>
  </si>
  <si>
    <t>12.3.03</t>
  </si>
  <si>
    <t>8.1.00</t>
  </si>
  <si>
    <t>3.9.07</t>
  </si>
  <si>
    <t>SKIRTING</t>
  </si>
  <si>
    <t>120-150</t>
  </si>
  <si>
    <t>mm high Homogenous tile skirting</t>
  </si>
  <si>
    <t>Mix ratio for reinforced concrete shall be based on given Concrete Grade.</t>
  </si>
  <si>
    <t>All structural concrete shall be GRADE M25 and lean concrete shall be GRADE M15</t>
  </si>
  <si>
    <r>
      <t>m</t>
    </r>
    <r>
      <rPr>
        <vertAlign val="superscript"/>
        <sz val="10"/>
        <color theme="1"/>
        <rFont val="Calibri"/>
        <family val="2"/>
        <scheme val="minor"/>
      </rPr>
      <t>3</t>
    </r>
  </si>
  <si>
    <t>mm thk Concrete fins (First Floor)</t>
  </si>
  <si>
    <t>x  400mm Foundation pads, F1</t>
  </si>
  <si>
    <t>x  400mm Foundation pads, F2</t>
  </si>
  <si>
    <t>x  350mm Foundation pads, F3</t>
  </si>
  <si>
    <t>x  350mm Foundation pads, F4</t>
  </si>
  <si>
    <t>x  250mm Foundation pads, F5</t>
  </si>
  <si>
    <t>3.5.05</t>
  </si>
  <si>
    <t>mm Beam HB</t>
  </si>
  <si>
    <t>mm thk RC starter</t>
  </si>
  <si>
    <t xml:space="preserve">SECOND FLOOR </t>
  </si>
  <si>
    <t xml:space="preserve">THIRD FLOOR </t>
  </si>
  <si>
    <t>mm thk Concrete Slab on second floor</t>
  </si>
  <si>
    <t>mm thk Concrete Slab on third floor</t>
  </si>
  <si>
    <t>ROOF LEVEL</t>
  </si>
  <si>
    <t>mm Beam LB1</t>
  </si>
  <si>
    <t>mm Beam LB2</t>
  </si>
  <si>
    <t>mm thk Concrete fins (Second Floor)</t>
  </si>
  <si>
    <t>mm thk Concrete fins (Third Floor)</t>
  </si>
  <si>
    <t xml:space="preserve"> Concrete staircase 1st FL to 2nd FL</t>
  </si>
  <si>
    <t xml:space="preserve"> Concrete staircase 2nd FL to 3rd FL</t>
  </si>
  <si>
    <t>3.3.05</t>
  </si>
  <si>
    <t>3.3.06</t>
  </si>
  <si>
    <t>3.3.07</t>
  </si>
  <si>
    <t>3.3.08</t>
  </si>
  <si>
    <t>3.3.09</t>
  </si>
  <si>
    <t>3.3.10</t>
  </si>
  <si>
    <t>3.3.11</t>
  </si>
  <si>
    <t>3.4.01</t>
  </si>
  <si>
    <t>3.4.02</t>
  </si>
  <si>
    <t>3.4.03</t>
  </si>
  <si>
    <t>3.4.04</t>
  </si>
  <si>
    <t>3.4.05</t>
  </si>
  <si>
    <t>3.4.06</t>
  </si>
  <si>
    <t>mm Beam B3 (Including Half landing beams)</t>
  </si>
  <si>
    <t>HALF LANDING BEAMS</t>
  </si>
  <si>
    <t>mm thk Concrete Slab on half landing</t>
  </si>
  <si>
    <t xml:space="preserve">mm Beam B3 </t>
  </si>
  <si>
    <t>3.4.07</t>
  </si>
  <si>
    <t>3.5.06</t>
  </si>
  <si>
    <t>3.5.07</t>
  </si>
  <si>
    <t>3.5.08</t>
  </si>
  <si>
    <t>3.5.09</t>
  </si>
  <si>
    <t>3.5.10</t>
  </si>
  <si>
    <t>3.5.12</t>
  </si>
  <si>
    <t>3.6.01</t>
  </si>
  <si>
    <t>3.6.02</t>
  </si>
  <si>
    <t>3.6.03</t>
  </si>
  <si>
    <t>3.6.04</t>
  </si>
  <si>
    <t>3.6.05</t>
  </si>
  <si>
    <t>3.6.06</t>
  </si>
  <si>
    <t>3.6.07</t>
  </si>
  <si>
    <t>3.6.08</t>
  </si>
  <si>
    <t>3.6.10</t>
  </si>
  <si>
    <t>3.6.12</t>
  </si>
  <si>
    <t>3.6.13</t>
  </si>
  <si>
    <t>3.6.14</t>
  </si>
  <si>
    <t>3.7.01</t>
  </si>
  <si>
    <t>3.7.02</t>
  </si>
  <si>
    <t>3.7.03</t>
  </si>
  <si>
    <t>3.7.04</t>
  </si>
  <si>
    <t>3.7.06</t>
  </si>
  <si>
    <t>3.7.07</t>
  </si>
  <si>
    <t>3.7.08</t>
  </si>
  <si>
    <t>3.7.09</t>
  </si>
  <si>
    <t>3.7.10</t>
  </si>
  <si>
    <t>3.7.11</t>
  </si>
  <si>
    <t>3.7.12</t>
  </si>
  <si>
    <t>3.8.00</t>
  </si>
  <si>
    <t>3.8.01</t>
  </si>
  <si>
    <t>3.9.03</t>
  </si>
  <si>
    <t>3.9.08</t>
  </si>
  <si>
    <t>3.9.09</t>
  </si>
  <si>
    <t>mm Beam RB</t>
  </si>
  <si>
    <t>THIRD FLOOR</t>
  </si>
  <si>
    <t>SHADING</t>
  </si>
  <si>
    <t>mm thk Concrete shading @ 1st slab level</t>
  </si>
  <si>
    <t>mm thk Concrete shading @ 2nd slab level</t>
  </si>
  <si>
    <t>mm thk Concrete shading @ 3rd slab level</t>
  </si>
  <si>
    <t>3.9.10</t>
  </si>
  <si>
    <t>3.9.11</t>
  </si>
  <si>
    <t>3.9.12</t>
  </si>
  <si>
    <t>mm thk Concrete shading @ Roof slab level</t>
  </si>
  <si>
    <t>Steel truss 13.12m span with 50mm dia x 3.2mm thick GI pipe top and bottom chord and 38mm dia. x 2.5mm thick GI pipe web members</t>
  </si>
  <si>
    <t>Steel truss 14.4m span with 50mm dia x 3.2mm thick GI pipe top and bottom chord and 38mm dia. x 2.5mm thick GI pipe web members</t>
  </si>
  <si>
    <t>Steel truss 8.92m span with 50mm dia x 3.2mm thick GI pipe top and bottom chord and 38mm dia. x 2.5mm thick GI pipe web members</t>
  </si>
  <si>
    <t>Steel truss 3.94m span with 50mm dia x 3.2mm thick GI pipe top and bottom chord and 38mm dia. x 2.5mm thick GI pipe web members</t>
  </si>
  <si>
    <t>Steel truss 4.7m span with 50mm dia x 3.2mm thick GI pipe top and bottom chord and 38mm dia. x 2.5mm thick GI pipe web members</t>
  </si>
  <si>
    <t>Steel truss 7.5m span with 50mm dia x 3.2mm thick GI pipe top and bottom chord and 38mm dia. x 2.5mm thick GI pipe web members</t>
  </si>
  <si>
    <t>Steel truss 7.85m span with 50mm dia x 3.2mm thick GI pipe top and bottom chord and 38mm dia. x 2.5mm thick GI pipe web members</t>
  </si>
  <si>
    <t>TRUSS TR8</t>
  </si>
  <si>
    <t>Steel truss 4.73m span with 50mm dia x 3.2mm thick GI pipe top and bottom chord and 38mm dia. x 2.5mm thick GI pipe web members</t>
  </si>
  <si>
    <t>TRUSS TR9</t>
  </si>
  <si>
    <t>Steel truss 1.08m span with 50mm dia x 3.2mm thick GI pipe top and bottom chord and 38mm dia. x 2.5mm thick GI pipe web members</t>
  </si>
  <si>
    <t>TRUSS TR10</t>
  </si>
  <si>
    <t xml:space="preserve">Lysaght ridge cap </t>
  </si>
  <si>
    <t>50x200mm Fascia board</t>
  </si>
  <si>
    <t>W1 - Aluminium window with  aluminium frame  and clear glass panel</t>
  </si>
  <si>
    <t>W2 - Aluminium window with  aluminium frame  and Reflective glass panel</t>
  </si>
  <si>
    <t xml:space="preserve">W3 - Aluminium window with  aluminium frame  and aluminium louvers </t>
  </si>
  <si>
    <t xml:space="preserve">W4 - Aluminium window with  aluminium frame  and aluminium louvers </t>
  </si>
  <si>
    <t xml:space="preserve">D1 - Aluminium panel door on Aluminium frame and clear glass </t>
  </si>
  <si>
    <t xml:space="preserve">D2 - Aluminium panel door on Aluminium frame and clear glass </t>
  </si>
  <si>
    <t>D3 - PVC  door</t>
  </si>
  <si>
    <t>D4 - PVC  door</t>
  </si>
  <si>
    <t>10.2.05</t>
  </si>
  <si>
    <t>Cement screed with 2.5mm self levelling cement screed</t>
  </si>
  <si>
    <t>mm thk cement screed with cementious water proofing (Masterpel 588 or equivalent)</t>
  </si>
  <si>
    <t xml:space="preserve">mm thk cement plaster on external surface as specified on the drawing. </t>
  </si>
  <si>
    <t>9.8.00</t>
  </si>
  <si>
    <t>STEP TILING</t>
  </si>
  <si>
    <t>9.8.01</t>
  </si>
  <si>
    <t>Ground floor to first floor</t>
  </si>
  <si>
    <t>9.8.02</t>
  </si>
  <si>
    <t>First floor to second floor</t>
  </si>
  <si>
    <t>Second floor to third floor</t>
  </si>
  <si>
    <t>Emulsion paint finish including sealer and putty application</t>
  </si>
  <si>
    <t>"Masterseal 588" or equivalent should be applied on top of screeds and walls upto 300mm in all toilets.</t>
  </si>
  <si>
    <t>(c )</t>
  </si>
  <si>
    <t>All external surface of masonry wall should be waterproofed with"Masterseal 588" or equivalent</t>
  </si>
  <si>
    <t>50mm dia (1.5-2mm thk) SS 304 handrail at 900mm height as per drawing</t>
  </si>
  <si>
    <t>SECOND TO THIRD FLOOR</t>
  </si>
  <si>
    <t>25 &amp; 50 mm dia (1.5-2mm thk) SS 304 hollow pipe handrail at 1100mm height as per drawing</t>
  </si>
  <si>
    <t>Main Panel Board and Sub-Distribution Boards ( DB )</t>
  </si>
  <si>
    <t xml:space="preserve">Main Panel Board on Ground floor and  sub-Distribution Boards on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</si>
  <si>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Main Panel Board</t>
  </si>
  <si>
    <t>13.2.02</t>
  </si>
  <si>
    <t>13.2.03</t>
  </si>
  <si>
    <t>13.2.04</t>
  </si>
  <si>
    <t>Feeder cable</t>
  </si>
  <si>
    <t>SOCKETS AND NETWORK OUTLETS</t>
  </si>
  <si>
    <t>LED Ceiling light 18W</t>
  </si>
  <si>
    <t>LED Tube light with weatherproof opal casing</t>
  </si>
  <si>
    <t>Flex outlet</t>
  </si>
  <si>
    <t>Ceiling mounted Exhaust fan</t>
  </si>
  <si>
    <t>Exit lights</t>
  </si>
  <si>
    <t>2.3.01</t>
  </si>
  <si>
    <t>3.5.15</t>
  </si>
  <si>
    <t>3.6.15</t>
  </si>
  <si>
    <t>4.2.04</t>
  </si>
  <si>
    <t>4.2.09</t>
  </si>
  <si>
    <t>4.2.10</t>
  </si>
  <si>
    <t>4.2.11</t>
  </si>
  <si>
    <t>4.2.12</t>
  </si>
  <si>
    <t>4.2.13</t>
  </si>
  <si>
    <t>5.2.09</t>
  </si>
  <si>
    <t>5.2.10</t>
  </si>
  <si>
    <t>5.2.11</t>
  </si>
  <si>
    <t>6.0.00</t>
  </si>
  <si>
    <t>Bill №: 06 - ROOFING</t>
  </si>
  <si>
    <t>6.1.00</t>
  </si>
  <si>
    <t>6.2.00</t>
  </si>
  <si>
    <t>6.2.01</t>
  </si>
  <si>
    <t>6.2.02</t>
  </si>
  <si>
    <t>6.3.00</t>
  </si>
  <si>
    <t>6.3.01</t>
  </si>
  <si>
    <t>6.4.00</t>
  </si>
  <si>
    <t>6.4.01</t>
  </si>
  <si>
    <t>6.5.00</t>
  </si>
  <si>
    <t>6.5.01</t>
  </si>
  <si>
    <t>6.5.02</t>
  </si>
  <si>
    <t>6.6.00</t>
  </si>
  <si>
    <t>6.6.01</t>
  </si>
  <si>
    <t>6.7.00</t>
  </si>
  <si>
    <t>TOTAL OF BILL №: 06 - Carried Over To Summary</t>
  </si>
  <si>
    <t>Bill №: 07 - WINDOWS, SCREENS &amp; LIGHTS</t>
  </si>
  <si>
    <t>7.2.03</t>
  </si>
  <si>
    <t>7.2.04</t>
  </si>
  <si>
    <t>7.2.05</t>
  </si>
  <si>
    <t>7.2.06</t>
  </si>
  <si>
    <t>7.2.07</t>
  </si>
  <si>
    <t>7.2.08</t>
  </si>
  <si>
    <t>7.2.09</t>
  </si>
  <si>
    <t>7.2.10</t>
  </si>
  <si>
    <t>7.2.11</t>
  </si>
  <si>
    <t>7.2.12</t>
  </si>
  <si>
    <t>7.2.13</t>
  </si>
  <si>
    <t>7.2.14</t>
  </si>
  <si>
    <t>7.2.15</t>
  </si>
  <si>
    <t>7.2.16</t>
  </si>
  <si>
    <t>Bill №: 08 - DOORS, SHUTTERS &amp; HATCHES</t>
  </si>
  <si>
    <t>8.2.03</t>
  </si>
  <si>
    <t>8.2.06</t>
  </si>
  <si>
    <t>8.2.07</t>
  </si>
  <si>
    <t>8.2.08</t>
  </si>
  <si>
    <t>8.2.09</t>
  </si>
  <si>
    <t>8.2.10</t>
  </si>
  <si>
    <t>8.2.11</t>
  </si>
  <si>
    <t>8.2.12</t>
  </si>
  <si>
    <t>8.2.13</t>
  </si>
  <si>
    <t>8.2.14</t>
  </si>
  <si>
    <t>8.2.15</t>
  </si>
  <si>
    <t>8.2.16</t>
  </si>
  <si>
    <t>8.2.17</t>
  </si>
  <si>
    <t>Bill №: 09 - FLOOR, WALL, CEILING, AND ROOF FINISHINGS</t>
  </si>
  <si>
    <t>9.2.06</t>
  </si>
  <si>
    <t>9.2.07</t>
  </si>
  <si>
    <t>9.2.08</t>
  </si>
  <si>
    <t>9.3.01</t>
  </si>
  <si>
    <t>9.3.02</t>
  </si>
  <si>
    <t>9.3.03</t>
  </si>
  <si>
    <t>9.3.04</t>
  </si>
  <si>
    <t>9.3.05</t>
  </si>
  <si>
    <t>9.3.06</t>
  </si>
  <si>
    <t>9.3.07</t>
  </si>
  <si>
    <t>9.3.08</t>
  </si>
  <si>
    <t>9.3.09</t>
  </si>
  <si>
    <t>9.3.10</t>
  </si>
  <si>
    <t>9.3.11</t>
  </si>
  <si>
    <t>9.3.12</t>
  </si>
  <si>
    <t>9.3.13</t>
  </si>
  <si>
    <t>9.4.00</t>
  </si>
  <si>
    <t>9.4.01</t>
  </si>
  <si>
    <t>9.4.02</t>
  </si>
  <si>
    <t>9.4.03</t>
  </si>
  <si>
    <t>9.4.04</t>
  </si>
  <si>
    <t>9.4.05</t>
  </si>
  <si>
    <t>9.4.06</t>
  </si>
  <si>
    <t>9.4.07</t>
  </si>
  <si>
    <t>9.4.08</t>
  </si>
  <si>
    <t>9.5.00</t>
  </si>
  <si>
    <t>9.5.01</t>
  </si>
  <si>
    <t>9.5.02</t>
  </si>
  <si>
    <t>9.6.00</t>
  </si>
  <si>
    <t>9.6.01</t>
  </si>
  <si>
    <t>9.7.00</t>
  </si>
  <si>
    <t>9.7.01</t>
  </si>
  <si>
    <t>9.7.02</t>
  </si>
  <si>
    <t>9.7.03</t>
  </si>
  <si>
    <t>9.7.04</t>
  </si>
  <si>
    <t>9.9.00</t>
  </si>
  <si>
    <t>Bill №: 10 - SUSPENDED CEILING</t>
  </si>
  <si>
    <t>Bill №: 11 - PAINTING &amp; DECORATIONS</t>
  </si>
  <si>
    <t>11.2.01</t>
  </si>
  <si>
    <t>11.2.06</t>
  </si>
  <si>
    <t>11.2.07</t>
  </si>
  <si>
    <t>11.2.08</t>
  </si>
  <si>
    <t>11.3.01</t>
  </si>
  <si>
    <t>11.3.02</t>
  </si>
  <si>
    <t>11.3.03</t>
  </si>
  <si>
    <t>11.3.04</t>
  </si>
  <si>
    <t>11.4.00</t>
  </si>
  <si>
    <t>Bill №: 12 - STAIRS, WALKWAYS AND BALUSTRADES</t>
  </si>
  <si>
    <t>12.4.01</t>
  </si>
  <si>
    <t>12.4.02</t>
  </si>
  <si>
    <t>12.4.03</t>
  </si>
  <si>
    <t>12.4.04</t>
  </si>
  <si>
    <t>12.5.00</t>
  </si>
  <si>
    <t>Bill №: 13 - MECHANICAL &amp; ELECTRICAL SERVICES</t>
  </si>
  <si>
    <t>13.2.05</t>
  </si>
  <si>
    <t>13.2.06</t>
  </si>
  <si>
    <t>13.4.01</t>
  </si>
  <si>
    <t>13.4.02</t>
  </si>
  <si>
    <t>13.5.00</t>
  </si>
  <si>
    <t>13.5.01</t>
  </si>
  <si>
    <t>13.5.02</t>
  </si>
  <si>
    <t>13.5.03</t>
  </si>
  <si>
    <t>13.5.04</t>
  </si>
  <si>
    <t>13.5.05</t>
  </si>
  <si>
    <t>13.5.06</t>
  </si>
  <si>
    <t>13.5.07</t>
  </si>
  <si>
    <t>13.5.08</t>
  </si>
  <si>
    <t>13.5.09</t>
  </si>
  <si>
    <t>13.5.10</t>
  </si>
  <si>
    <t>13.5.11</t>
  </si>
  <si>
    <t>13.5.12</t>
  </si>
  <si>
    <t>13.5.13</t>
  </si>
  <si>
    <t>13.5.14</t>
  </si>
  <si>
    <t>13.5.15</t>
  </si>
  <si>
    <t>13.5.16</t>
  </si>
  <si>
    <t>13.5.17</t>
  </si>
  <si>
    <t>13.5.18</t>
  </si>
  <si>
    <t>13.5.19</t>
  </si>
  <si>
    <t>13.5.20</t>
  </si>
  <si>
    <t>13.5.21</t>
  </si>
  <si>
    <t>13.5.22</t>
  </si>
  <si>
    <t>13.5.23</t>
  </si>
  <si>
    <t>13.5.24</t>
  </si>
  <si>
    <t>13.5.25</t>
  </si>
  <si>
    <t>13.5.26</t>
  </si>
  <si>
    <t>13.6.00</t>
  </si>
  <si>
    <t>Bill №: 14 - PLUMBING</t>
  </si>
  <si>
    <t>14.2.05</t>
  </si>
  <si>
    <t>14.3.02</t>
  </si>
  <si>
    <t>14.4.03</t>
  </si>
  <si>
    <t>14.4.04</t>
  </si>
  <si>
    <t>14.4.05</t>
  </si>
  <si>
    <t>14.4.06</t>
  </si>
  <si>
    <t>14.4.07</t>
  </si>
  <si>
    <t>14.4.08</t>
  </si>
  <si>
    <t>14.4.09</t>
  </si>
  <si>
    <t>14.4.10</t>
  </si>
  <si>
    <t>14.4.11</t>
  </si>
  <si>
    <t>14.4.12</t>
  </si>
  <si>
    <t>14.4.13</t>
  </si>
  <si>
    <t>14.4.14</t>
  </si>
  <si>
    <t>14.4.15</t>
  </si>
  <si>
    <t>14.4.16</t>
  </si>
  <si>
    <t>14.4.17</t>
  </si>
  <si>
    <t>Bill №: 15 - INSULATION, FIRE STOPPING &amp; FIRE PROTECTION</t>
  </si>
  <si>
    <t>Bill №:  16 - ADDITIONS AND OMMISIONS</t>
  </si>
  <si>
    <t>16.1.01</t>
  </si>
  <si>
    <t>16.1.02</t>
  </si>
  <si>
    <t>16.1.03</t>
  </si>
  <si>
    <t>16.1.04</t>
  </si>
  <si>
    <t>16.1.05</t>
  </si>
  <si>
    <t>16.1.06</t>
  </si>
  <si>
    <t>16.1.07</t>
  </si>
  <si>
    <t>16.1.08</t>
  </si>
  <si>
    <t>16.1.09</t>
  </si>
  <si>
    <t>16.1.10</t>
  </si>
  <si>
    <t>16.1.11</t>
  </si>
  <si>
    <t>16.1.12</t>
  </si>
  <si>
    <t>16.1.13</t>
  </si>
  <si>
    <t>16.1.14</t>
  </si>
  <si>
    <t>16.1.15</t>
  </si>
  <si>
    <t>16.2.07</t>
  </si>
  <si>
    <t>16.2.08</t>
  </si>
  <si>
    <t>16.2.09</t>
  </si>
  <si>
    <t>16.2.10</t>
  </si>
  <si>
    <t>16.2.11</t>
  </si>
  <si>
    <t>16.2.12</t>
  </si>
  <si>
    <t>16.2.13</t>
  </si>
  <si>
    <t>16.2.14</t>
  </si>
  <si>
    <t>16.2.15</t>
  </si>
  <si>
    <t>6.5.03</t>
  </si>
  <si>
    <t>mm dia rain water outlet</t>
  </si>
  <si>
    <t>A single socket outlet</t>
  </si>
  <si>
    <t>SS Hand railings as per detailed drawing</t>
  </si>
  <si>
    <t>V1 - Aluminium  window with aluminium louvers on aluminium frame</t>
  </si>
  <si>
    <t>V2 - Aluminium  window with aluminium louvers on aluminium frame</t>
  </si>
  <si>
    <t>V3 - Aluminium  window with aluminium louvers on aluminium frame</t>
  </si>
  <si>
    <t>V4 - Aluminium  window with aluminium louvers on aluminium frame</t>
  </si>
  <si>
    <t>7.2.17</t>
  </si>
  <si>
    <t>7.2.19</t>
  </si>
  <si>
    <t>7.2.21</t>
  </si>
  <si>
    <t>7.2.22</t>
  </si>
  <si>
    <t>7.2.23</t>
  </si>
  <si>
    <t>7.2.24</t>
  </si>
  <si>
    <t>7.2.25</t>
  </si>
  <si>
    <t>7.2.27</t>
  </si>
  <si>
    <t>7.2.28</t>
  </si>
  <si>
    <t>mm Concrete columns C4A</t>
  </si>
  <si>
    <t>mm Beam CB1</t>
  </si>
  <si>
    <t>mm Beam RB1</t>
  </si>
  <si>
    <t>mm Concrete columns SC1</t>
  </si>
  <si>
    <t>mm Concrete columns SC</t>
  </si>
  <si>
    <t>3.3.12</t>
  </si>
  <si>
    <t>mm thk  (Connection bridge roof slab)</t>
  </si>
  <si>
    <t>Hafiz Ahmed School</t>
  </si>
  <si>
    <t>Exhaust</t>
  </si>
  <si>
    <r>
      <t>m</t>
    </r>
    <r>
      <rPr>
        <vertAlign val="superscript"/>
        <sz val="10"/>
        <color theme="1"/>
        <rFont val="Calibri"/>
        <family val="2"/>
        <scheme val="minor"/>
      </rPr>
      <t>2</t>
    </r>
  </si>
  <si>
    <t>3.9.13</t>
  </si>
  <si>
    <t>SEPTIC TANK</t>
  </si>
  <si>
    <t>mm thk Concrete septic tank</t>
  </si>
  <si>
    <t>Connection to the existing sewer 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</si>
</sst>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000"/>
  </numFmts>
  <fonts count="4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6"/>
      <color theme="1"/>
      <name val="Calibri"/>
      <family val="2"/>
      <scheme val="minor"/>
    </font>
    <font>
      <sz val="10"/>
      <color theme="1"/>
      <name val="Calibri"/>
      <family val="2"/>
      <scheme val="minor"/>
    </font>
    <font>
      <sz val="9"/>
      <name val="Calibri"/>
      <family val="2"/>
      <scheme val="minor"/>
    </font>
    <font>
      <b/>
      <sz val="9"/>
      <name val="Calibri"/>
      <family val="2"/>
      <scheme val="minor"/>
    </font>
    <font>
      <sz val="9"/>
      <color rgb="FFFF0000"/>
      <name val="Calibri"/>
      <family val="2"/>
      <scheme val="minor"/>
    </font>
    <font>
      <sz val="10"/>
      <color rgb="FFFF0000"/>
      <name val="Arial"/>
      <family val="2"/>
    </font>
    <font>
      <b/>
      <sz val="10"/>
      <color theme="1"/>
      <name val="Calibri"/>
      <family val="2"/>
      <scheme val="minor"/>
    </font>
    <font>
      <vertAlign val="superscript"/>
      <sz val="10"/>
      <color theme="1"/>
      <name val="Calibri"/>
      <family val="2"/>
      <scheme val="minor"/>
    </font>
    <font>
      <b/>
      <u/>
      <sz val="10"/>
      <color theme="1"/>
      <name val="Calibri"/>
      <family val="2"/>
      <scheme val="minor"/>
    </font>
    <font>
      <u/>
      <sz val="10"/>
      <color theme="1"/>
      <name val="Calibri"/>
      <family val="2"/>
      <scheme val="minor"/>
    </font>
    <font>
      <sz val="10"/>
      <color theme="1"/>
      <name val="Arial"/>
      <family val="2"/>
    </font>
    <font>
      <b/>
      <sz val="10"/>
      <color theme="1"/>
      <name val="Arial"/>
      <family val="2"/>
    </font>
  </fonts>
  <fills count="12">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5" tint="0.79998168889431442"/>
        <bgColor indexed="64"/>
      </patternFill>
    </fill>
  </fills>
  <borders count="68">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
      <left style="thin">
        <color indexed="64"/>
      </left>
      <right style="hair">
        <color indexed="64"/>
      </right>
      <top/>
      <bottom style="hair">
        <color indexed="64"/>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style="thin">
        <color indexed="64"/>
      </left>
      <right style="hair">
        <color indexed="64"/>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indexed="64"/>
      </left>
      <right style="hair">
        <color indexed="64"/>
      </right>
      <top style="thin">
        <color indexed="64"/>
      </top>
      <bottom style="hair">
        <color indexed="64"/>
      </bottom>
      <diagonal/>
    </border>
    <border>
      <left/>
      <right style="hair">
        <color indexed="64"/>
      </right>
      <top/>
      <bottom/>
      <diagonal/>
    </border>
  </borders>
  <cellStyleXfs count="421">
    <xf numFmtId="0" fontId="0" fillId="0" borderId="0"/>
    <xf numFmtId="43" fontId="12" fillId="0" borderId="0" applyFont="0" applyFill="0" applyBorder="0" applyAlignment="0" applyProtection="0"/>
    <xf numFmtId="43" fontId="13" fillId="0" borderId="0" applyFont="0" applyFill="0" applyBorder="0" applyAlignment="0" applyProtection="0"/>
    <xf numFmtId="44" fontId="12"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9" fontId="12" fillId="0" borderId="0" applyFont="0" applyFill="0" applyBorder="0" applyAlignment="0" applyProtection="0"/>
    <xf numFmtId="9" fontId="12" fillId="0" borderId="0" applyFont="0" applyFill="0" applyBorder="0" applyAlignment="0" applyProtection="0"/>
    <xf numFmtId="0" fontId="11" fillId="0" borderId="0"/>
    <xf numFmtId="165" fontId="11" fillId="0" borderId="0" applyFont="0" applyFill="0" applyBorder="0" applyAlignment="0" applyProtection="0"/>
    <xf numFmtId="9" fontId="11" fillId="0" borderId="0" applyFont="0" applyFill="0" applyBorder="0" applyAlignment="0" applyProtection="0"/>
    <xf numFmtId="43" fontId="12"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166" fontId="12" fillId="0" borderId="0" applyFont="0" applyFill="0" applyBorder="0" applyAlignment="0" applyProtection="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9" fillId="0" borderId="0"/>
    <xf numFmtId="43"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43" fontId="6" fillId="0" borderId="0" applyFont="0" applyFill="0" applyBorder="0" applyAlignment="0" applyProtection="0"/>
    <xf numFmtId="40" fontId="28" fillId="0" borderId="0" applyFont="0" applyFill="0" applyBorder="0" applyAlignment="0" applyProtection="0"/>
    <xf numFmtId="43" fontId="12" fillId="0" borderId="0" applyFont="0" applyFill="0" applyBorder="0" applyAlignment="0" applyProtection="0"/>
    <xf numFmtId="40" fontId="28" fillId="0" borderId="0" applyFont="0" applyFill="0" applyBorder="0" applyAlignment="0" applyProtection="0"/>
    <xf numFmtId="0" fontId="28" fillId="0" borderId="0"/>
    <xf numFmtId="0" fontId="12" fillId="0" borderId="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cellStyleXfs>
  <cellXfs count="456">
    <xf numFmtId="0" fontId="0" fillId="0" borderId="0" xfId="0"/>
    <xf numFmtId="0" fontId="17" fillId="0" borderId="0" xfId="0" applyFont="1" applyAlignment="1">
      <alignment horizontal="center" vertical="center"/>
    </xf>
    <xf numFmtId="0" fontId="18" fillId="0" borderId="4" xfId="0" applyFont="1" applyBorder="1"/>
    <xf numFmtId="43" fontId="16" fillId="0" borderId="0" xfId="0" applyNumberFormat="1" applyFont="1" applyBorder="1"/>
    <xf numFmtId="43" fontId="18" fillId="0" borderId="0" xfId="0" applyNumberFormat="1" applyFont="1"/>
    <xf numFmtId="0" fontId="15" fillId="0" borderId="4" xfId="0" applyFont="1" applyBorder="1"/>
    <xf numFmtId="43" fontId="20" fillId="0" borderId="5" xfId="0" applyNumberFormat="1" applyFont="1" applyBorder="1" applyAlignment="1">
      <alignment vertical="center"/>
    </xf>
    <xf numFmtId="0" fontId="15" fillId="0" borderId="5" xfId="0" applyFont="1" applyBorder="1" applyAlignment="1">
      <alignment vertical="center"/>
    </xf>
    <xf numFmtId="10" fontId="15" fillId="0" borderId="16" xfId="15" applyNumberFormat="1" applyFont="1" applyBorder="1" applyAlignment="1">
      <alignment vertical="center"/>
    </xf>
    <xf numFmtId="43" fontId="14" fillId="0" borderId="16" xfId="1" applyFont="1" applyBorder="1" applyAlignment="1">
      <alignment vertical="center"/>
    </xf>
    <xf numFmtId="43" fontId="14" fillId="0" borderId="4" xfId="1" applyFont="1" applyBorder="1" applyAlignment="1">
      <alignment vertical="center"/>
    </xf>
    <xf numFmtId="0" fontId="23" fillId="0" borderId="0" xfId="0" applyFont="1"/>
    <xf numFmtId="0" fontId="23" fillId="0" borderId="0" xfId="0" applyFont="1" applyAlignment="1">
      <alignment wrapText="1"/>
    </xf>
    <xf numFmtId="0" fontId="23" fillId="0" borderId="0" xfId="11" applyFont="1"/>
    <xf numFmtId="0" fontId="23" fillId="0" borderId="3" xfId="0" applyFont="1" applyBorder="1"/>
    <xf numFmtId="0" fontId="23" fillId="0" borderId="1" xfId="0" applyFont="1" applyBorder="1"/>
    <xf numFmtId="0" fontId="23" fillId="0" borderId="0" xfId="0" applyFont="1" applyBorder="1"/>
    <xf numFmtId="0" fontId="23" fillId="0" borderId="0" xfId="0" applyFont="1" applyAlignment="1">
      <alignment horizontal="center" vertical="center"/>
    </xf>
    <xf numFmtId="0" fontId="23" fillId="0" borderId="15" xfId="0" applyFont="1" applyBorder="1" applyAlignment="1">
      <alignment vertical="center"/>
    </xf>
    <xf numFmtId="0" fontId="23" fillId="0" borderId="9" xfId="0" applyFont="1" applyBorder="1" applyAlignment="1">
      <alignment vertical="center"/>
    </xf>
    <xf numFmtId="0" fontId="23" fillId="0" borderId="17" xfId="0" applyFont="1" applyBorder="1" applyAlignment="1">
      <alignment vertical="center"/>
    </xf>
    <xf numFmtId="43" fontId="23" fillId="0" borderId="0" xfId="0" applyNumberFormat="1" applyFont="1"/>
    <xf numFmtId="43" fontId="23" fillId="0" borderId="0" xfId="1" applyFont="1"/>
    <xf numFmtId="0" fontId="23" fillId="0" borderId="17" xfId="0" applyFont="1" applyBorder="1" applyAlignment="1">
      <alignment horizontal="left" indent="1"/>
    </xf>
    <xf numFmtId="0" fontId="23" fillId="0" borderId="9" xfId="0" applyFont="1" applyBorder="1"/>
    <xf numFmtId="0" fontId="23" fillId="0" borderId="10" xfId="0" applyFont="1" applyBorder="1" applyAlignment="1">
      <alignment vertical="center"/>
    </xf>
    <xf numFmtId="0" fontId="23" fillId="0" borderId="0" xfId="0" applyFont="1" applyAlignment="1">
      <alignment horizontal="left" indent="1"/>
    </xf>
    <xf numFmtId="10" fontId="23" fillId="0" borderId="0" xfId="0" applyNumberFormat="1" applyFont="1"/>
    <xf numFmtId="0" fontId="23" fillId="2" borderId="0" xfId="0" applyFont="1" applyFill="1" applyAlignment="1">
      <alignment vertical="center"/>
    </xf>
    <xf numFmtId="0" fontId="23" fillId="2" borderId="39" xfId="0" applyFont="1" applyFill="1" applyBorder="1" applyAlignment="1"/>
    <xf numFmtId="0" fontId="23" fillId="2" borderId="0" xfId="0" applyFont="1" applyFill="1" applyAlignment="1"/>
    <xf numFmtId="0" fontId="23" fillId="2" borderId="0" xfId="0" applyFont="1" applyFill="1" applyBorder="1" applyAlignment="1"/>
    <xf numFmtId="0" fontId="27" fillId="2" borderId="0" xfId="0" applyFont="1" applyFill="1" applyAlignment="1"/>
    <xf numFmtId="0" fontId="23" fillId="2" borderId="0" xfId="0" applyFont="1" applyFill="1" applyBorder="1" applyAlignment="1">
      <alignment vertical="center"/>
    </xf>
    <xf numFmtId="0" fontId="17" fillId="0" borderId="5" xfId="0" applyFont="1" applyBorder="1" applyAlignment="1">
      <alignment horizontal="center" vertical="center" wrapText="1"/>
    </xf>
    <xf numFmtId="0" fontId="23" fillId="2" borderId="0" xfId="0" applyFont="1" applyFill="1"/>
    <xf numFmtId="43" fontId="23" fillId="2" borderId="0" xfId="0" applyNumberFormat="1" applyFont="1" applyFill="1" applyAlignment="1"/>
    <xf numFmtId="43" fontId="23" fillId="2" borderId="0" xfId="1" applyFont="1" applyFill="1" applyBorder="1" applyAlignment="1">
      <alignment horizontal="center" vertical="center"/>
    </xf>
    <xf numFmtId="0" fontId="23" fillId="2" borderId="6" xfId="0" applyFont="1" applyFill="1" applyBorder="1"/>
    <xf numFmtId="0" fontId="24" fillId="2" borderId="6" xfId="0" applyFont="1" applyFill="1" applyBorder="1"/>
    <xf numFmtId="0" fontId="24" fillId="2" borderId="0" xfId="0" applyFont="1" applyFill="1"/>
    <xf numFmtId="43" fontId="23" fillId="2" borderId="0" xfId="0" applyNumberFormat="1" applyFont="1" applyFill="1"/>
    <xf numFmtId="0" fontId="27" fillId="2" borderId="0" xfId="0" applyFont="1" applyFill="1"/>
    <xf numFmtId="0" fontId="30" fillId="2" borderId="20" xfId="0" applyFont="1" applyFill="1" applyBorder="1" applyAlignment="1">
      <alignment vertical="justify"/>
    </xf>
    <xf numFmtId="0" fontId="23" fillId="2" borderId="0" xfId="0" applyFont="1" applyFill="1" applyAlignment="1">
      <alignment horizontal="center"/>
    </xf>
    <xf numFmtId="2" fontId="23" fillId="0" borderId="0" xfId="0" applyNumberFormat="1" applyFont="1"/>
    <xf numFmtId="167" fontId="23" fillId="0" borderId="0" xfId="0" applyNumberFormat="1" applyFont="1"/>
    <xf numFmtId="2" fontId="23" fillId="3" borderId="0" xfId="0" applyNumberFormat="1" applyFont="1" applyFill="1"/>
    <xf numFmtId="2" fontId="23" fillId="4" borderId="0" xfId="0" applyNumberFormat="1" applyFont="1" applyFill="1"/>
    <xf numFmtId="2" fontId="23" fillId="5" borderId="0" xfId="0" applyNumberFormat="1" applyFont="1" applyFill="1"/>
    <xf numFmtId="2" fontId="31" fillId="0" borderId="8" xfId="0" applyNumberFormat="1" applyFont="1" applyBorder="1" applyAlignment="1">
      <alignment vertical="top"/>
    </xf>
    <xf numFmtId="167" fontId="31" fillId="0" borderId="8" xfId="0" applyNumberFormat="1" applyFont="1" applyBorder="1" applyAlignment="1">
      <alignment vertical="center"/>
    </xf>
    <xf numFmtId="2" fontId="31" fillId="0" borderId="8" xfId="0" applyNumberFormat="1" applyFont="1" applyBorder="1" applyAlignment="1">
      <alignment horizontal="center" vertical="center"/>
    </xf>
    <xf numFmtId="167" fontId="31" fillId="0" borderId="8" xfId="0" applyNumberFormat="1" applyFont="1" applyBorder="1" applyAlignment="1">
      <alignment vertical="center" wrapText="1"/>
    </xf>
    <xf numFmtId="2" fontId="23" fillId="6" borderId="8" xfId="0" applyNumberFormat="1" applyFont="1" applyFill="1" applyBorder="1" applyAlignment="1">
      <alignment textRotation="90" wrapText="1"/>
    </xf>
    <xf numFmtId="2" fontId="23" fillId="3" borderId="8" xfId="0" applyNumberFormat="1" applyFont="1" applyFill="1" applyBorder="1" applyAlignment="1">
      <alignment textRotation="90" wrapText="1"/>
    </xf>
    <xf numFmtId="2" fontId="23" fillId="4" borderId="8" xfId="0" applyNumberFormat="1" applyFont="1" applyFill="1" applyBorder="1" applyAlignment="1">
      <alignment textRotation="90" wrapText="1"/>
    </xf>
    <xf numFmtId="2" fontId="32" fillId="0" borderId="0" xfId="0" applyNumberFormat="1" applyFont="1" applyAlignment="1">
      <alignment horizontal="center" vertical="center" textRotation="90"/>
    </xf>
    <xf numFmtId="2" fontId="32" fillId="0" borderId="58" xfId="0" applyNumberFormat="1" applyFont="1" applyBorder="1" applyAlignment="1">
      <alignment horizontal="right" vertical="top"/>
    </xf>
    <xf numFmtId="167" fontId="32" fillId="0" borderId="59" xfId="0" applyNumberFormat="1" applyFont="1" applyBorder="1" applyAlignment="1">
      <alignment horizontal="right" vertical="top"/>
    </xf>
    <xf numFmtId="2" fontId="32" fillId="0" borderId="59" xfId="0" applyNumberFormat="1" applyFont="1" applyBorder="1" applyAlignment="1">
      <alignment horizontal="right" vertical="top"/>
    </xf>
    <xf numFmtId="167" fontId="31" fillId="0" borderId="60" xfId="0" applyNumberFormat="1" applyFont="1" applyBorder="1" applyAlignment="1">
      <alignment wrapText="1"/>
    </xf>
    <xf numFmtId="2" fontId="23" fillId="6" borderId="60" xfId="0" applyNumberFormat="1" applyFont="1" applyFill="1" applyBorder="1" applyAlignment="1">
      <alignment wrapText="1"/>
    </xf>
    <xf numFmtId="2" fontId="23" fillId="3" borderId="60" xfId="0" applyNumberFormat="1" applyFont="1" applyFill="1" applyBorder="1" applyAlignment="1">
      <alignment wrapText="1"/>
    </xf>
    <xf numFmtId="2" fontId="23" fillId="4" borderId="61" xfId="0" applyNumberFormat="1" applyFont="1" applyFill="1" applyBorder="1" applyAlignment="1">
      <alignment wrapText="1"/>
    </xf>
    <xf numFmtId="2" fontId="23" fillId="5" borderId="61" xfId="0" applyNumberFormat="1" applyFont="1" applyFill="1" applyBorder="1" applyAlignment="1">
      <alignment wrapText="1"/>
    </xf>
    <xf numFmtId="2" fontId="31" fillId="0" borderId="0" xfId="0" applyNumberFormat="1" applyFont="1"/>
    <xf numFmtId="2" fontId="32" fillId="0" borderId="62" xfId="0" applyNumberFormat="1" applyFont="1" applyBorder="1" applyAlignment="1">
      <alignment horizontal="right" vertical="top"/>
    </xf>
    <xf numFmtId="167" fontId="32" fillId="0" borderId="63" xfId="0" applyNumberFormat="1" applyFont="1" applyBorder="1" applyAlignment="1">
      <alignment horizontal="right" vertical="top"/>
    </xf>
    <xf numFmtId="2" fontId="32" fillId="0" borderId="63" xfId="0" applyNumberFormat="1" applyFont="1" applyBorder="1" applyAlignment="1">
      <alignment horizontal="right" vertical="top"/>
    </xf>
    <xf numFmtId="167" fontId="31" fillId="0" borderId="64" xfId="0" applyNumberFormat="1" applyFont="1" applyBorder="1"/>
    <xf numFmtId="2" fontId="23" fillId="6" borderId="64" xfId="0" applyNumberFormat="1" applyFont="1" applyFill="1" applyBorder="1" applyAlignment="1">
      <alignment wrapText="1"/>
    </xf>
    <xf numFmtId="2" fontId="23" fillId="3" borderId="64" xfId="0" applyNumberFormat="1" applyFont="1" applyFill="1" applyBorder="1" applyAlignment="1">
      <alignment wrapText="1"/>
    </xf>
    <xf numFmtId="2" fontId="23" fillId="4" borderId="65" xfId="0" applyNumberFormat="1" applyFont="1" applyFill="1" applyBorder="1" applyAlignment="1">
      <alignment wrapText="1"/>
    </xf>
    <xf numFmtId="2" fontId="23" fillId="5" borderId="65" xfId="0" applyNumberFormat="1" applyFont="1" applyFill="1" applyBorder="1" applyAlignment="1">
      <alignment wrapText="1"/>
    </xf>
    <xf numFmtId="167" fontId="31" fillId="0" borderId="63" xfId="0" applyNumberFormat="1" applyFont="1" applyBorder="1" applyAlignment="1">
      <alignment horizontal="right" vertical="top"/>
    </xf>
    <xf numFmtId="2" fontId="31" fillId="0" borderId="63" xfId="0" applyNumberFormat="1" applyFont="1" applyBorder="1" applyAlignment="1">
      <alignment horizontal="right" vertical="top"/>
    </xf>
    <xf numFmtId="2" fontId="31" fillId="0" borderId="62" xfId="0" applyNumberFormat="1" applyFont="1" applyBorder="1" applyAlignment="1">
      <alignment horizontal="right" vertical="top"/>
    </xf>
    <xf numFmtId="2" fontId="27" fillId="6" borderId="64" xfId="0" applyNumberFormat="1" applyFont="1" applyFill="1" applyBorder="1" applyAlignment="1">
      <alignment wrapText="1"/>
    </xf>
    <xf numFmtId="2" fontId="27" fillId="3" borderId="64" xfId="0" applyNumberFormat="1" applyFont="1" applyFill="1" applyBorder="1" applyAlignment="1">
      <alignment wrapText="1"/>
    </xf>
    <xf numFmtId="2" fontId="27" fillId="4" borderId="65" xfId="0" applyNumberFormat="1" applyFont="1" applyFill="1" applyBorder="1" applyAlignment="1">
      <alignment wrapText="1"/>
    </xf>
    <xf numFmtId="2" fontId="27" fillId="5" borderId="65" xfId="0" applyNumberFormat="1" applyFont="1" applyFill="1" applyBorder="1" applyAlignment="1">
      <alignment wrapText="1"/>
    </xf>
    <xf numFmtId="167" fontId="0" fillId="0" borderId="0" xfId="0" applyNumberFormat="1"/>
    <xf numFmtId="43" fontId="23" fillId="0" borderId="0" xfId="1" applyFont="1" applyFill="1"/>
    <xf numFmtId="43" fontId="23" fillId="0" borderId="8" xfId="1" applyFont="1" applyBorder="1"/>
    <xf numFmtId="43" fontId="23" fillId="7" borderId="8" xfId="1" applyFont="1" applyFill="1" applyBorder="1" applyAlignment="1">
      <alignment wrapText="1"/>
    </xf>
    <xf numFmtId="43" fontId="23" fillId="8" borderId="8" xfId="1" applyFont="1" applyFill="1" applyBorder="1" applyAlignment="1">
      <alignment wrapText="1"/>
    </xf>
    <xf numFmtId="43" fontId="23" fillId="9" borderId="8" xfId="1" applyFont="1" applyFill="1" applyBorder="1" applyAlignment="1">
      <alignment wrapText="1"/>
    </xf>
    <xf numFmtId="43" fontId="23" fillId="10" borderId="8" xfId="1" applyFont="1" applyFill="1" applyBorder="1" applyAlignment="1">
      <alignment wrapText="1"/>
    </xf>
    <xf numFmtId="43" fontId="23" fillId="11" borderId="66" xfId="1" applyFont="1" applyFill="1" applyBorder="1"/>
    <xf numFmtId="43" fontId="23" fillId="7" borderId="66" xfId="1" applyFont="1" applyFill="1" applyBorder="1" applyAlignment="1"/>
    <xf numFmtId="43" fontId="23" fillId="8" borderId="66" xfId="1" applyFont="1" applyFill="1" applyBorder="1" applyAlignment="1"/>
    <xf numFmtId="43" fontId="23" fillId="9" borderId="66" xfId="1" applyFont="1" applyFill="1" applyBorder="1" applyAlignment="1"/>
    <xf numFmtId="43" fontId="23" fillId="10" borderId="66" xfId="1" applyFont="1" applyFill="1" applyBorder="1" applyAlignment="1"/>
    <xf numFmtId="43" fontId="23" fillId="7" borderId="67" xfId="1" applyFont="1" applyFill="1" applyBorder="1"/>
    <xf numFmtId="43" fontId="23" fillId="8" borderId="56" xfId="1" applyFont="1" applyFill="1" applyBorder="1"/>
    <xf numFmtId="43" fontId="23" fillId="9" borderId="56" xfId="1" applyFont="1" applyFill="1" applyBorder="1"/>
    <xf numFmtId="43" fontId="23" fillId="10" borderId="56" xfId="1" applyFont="1" applyFill="1" applyBorder="1"/>
    <xf numFmtId="43" fontId="23" fillId="7" borderId="56" xfId="1" applyFont="1" applyFill="1" applyBorder="1"/>
    <xf numFmtId="43" fontId="27" fillId="0" borderId="0" xfId="1" applyFont="1"/>
    <xf numFmtId="43" fontId="27" fillId="7" borderId="67" xfId="1" applyFont="1" applyFill="1" applyBorder="1"/>
    <xf numFmtId="43" fontId="27" fillId="8" borderId="67" xfId="1" applyFont="1" applyFill="1" applyBorder="1"/>
    <xf numFmtId="43" fontId="27" fillId="9" borderId="67" xfId="1" applyFont="1" applyFill="1" applyBorder="1"/>
    <xf numFmtId="43" fontId="27" fillId="10" borderId="67" xfId="1" applyFont="1" applyFill="1" applyBorder="1"/>
    <xf numFmtId="43" fontId="23" fillId="11" borderId="64" xfId="1" applyFont="1" applyFill="1" applyBorder="1"/>
    <xf numFmtId="43" fontId="23" fillId="7" borderId="64" xfId="1" applyFont="1" applyFill="1" applyBorder="1" applyAlignment="1"/>
    <xf numFmtId="43" fontId="23" fillId="8" borderId="64" xfId="1" applyFont="1" applyFill="1" applyBorder="1" applyAlignment="1"/>
    <xf numFmtId="43" fontId="23" fillId="9" borderId="64" xfId="1" applyFont="1" applyFill="1" applyBorder="1" applyAlignment="1"/>
    <xf numFmtId="43" fontId="23" fillId="10" borderId="64" xfId="1" applyFont="1" applyFill="1" applyBorder="1" applyAlignment="1"/>
    <xf numFmtId="43" fontId="23" fillId="8" borderId="67" xfId="1" applyFont="1" applyFill="1" applyBorder="1"/>
    <xf numFmtId="43" fontId="23" fillId="10" borderId="67" xfId="1" applyFont="1" applyFill="1" applyBorder="1"/>
    <xf numFmtId="43" fontId="27" fillId="8" borderId="56" xfId="1" applyFont="1" applyFill="1" applyBorder="1"/>
    <xf numFmtId="0" fontId="24" fillId="2" borderId="0" xfId="0" applyFont="1" applyFill="1" applyBorder="1" applyAlignment="1"/>
    <xf numFmtId="0" fontId="24" fillId="2" borderId="0" xfId="0" applyFont="1" applyFill="1" applyAlignment="1"/>
    <xf numFmtId="43" fontId="24" fillId="2" borderId="0" xfId="0" applyNumberFormat="1" applyFont="1" applyFill="1" applyAlignment="1"/>
    <xf numFmtId="43" fontId="24" fillId="2" borderId="0" xfId="0" applyNumberFormat="1" applyFont="1" applyFill="1" applyBorder="1" applyAlignment="1"/>
    <xf numFmtId="2" fontId="33" fillId="0" borderId="62" xfId="0" applyNumberFormat="1" applyFont="1" applyBorder="1" applyAlignment="1">
      <alignment horizontal="right" vertical="top"/>
    </xf>
    <xf numFmtId="167" fontId="33" fillId="0" borderId="63" xfId="0" applyNumberFormat="1" applyFont="1" applyBorder="1" applyAlignment="1">
      <alignment horizontal="right" vertical="top"/>
    </xf>
    <xf numFmtId="2" fontId="33" fillId="0" borderId="63" xfId="0" applyNumberFormat="1" applyFont="1" applyBorder="1" applyAlignment="1">
      <alignment horizontal="right" vertical="top"/>
    </xf>
    <xf numFmtId="167" fontId="33" fillId="0" borderId="64" xfId="0" applyNumberFormat="1" applyFont="1" applyBorder="1"/>
    <xf numFmtId="2" fontId="24" fillId="6" borderId="64" xfId="0" applyNumberFormat="1" applyFont="1" applyFill="1" applyBorder="1" applyAlignment="1">
      <alignment wrapText="1"/>
    </xf>
    <xf numFmtId="2" fontId="24" fillId="3" borderId="64" xfId="0" applyNumberFormat="1" applyFont="1" applyFill="1" applyBorder="1" applyAlignment="1">
      <alignment wrapText="1"/>
    </xf>
    <xf numFmtId="2" fontId="24" fillId="4" borderId="65" xfId="0" applyNumberFormat="1" applyFont="1" applyFill="1" applyBorder="1" applyAlignment="1">
      <alignment wrapText="1"/>
    </xf>
    <xf numFmtId="2" fontId="24" fillId="5" borderId="65" xfId="0" applyNumberFormat="1" applyFont="1" applyFill="1" applyBorder="1" applyAlignment="1">
      <alignment wrapText="1"/>
    </xf>
    <xf numFmtId="2" fontId="33" fillId="0" borderId="0" xfId="0" applyNumberFormat="1" applyFont="1"/>
    <xf numFmtId="0" fontId="34" fillId="0" borderId="0" xfId="0" applyFont="1"/>
    <xf numFmtId="0" fontId="30" fillId="2" borderId="20" xfId="0" applyFont="1" applyFill="1" applyBorder="1" applyAlignment="1">
      <alignment vertical="top" wrapText="1"/>
    </xf>
    <xf numFmtId="0" fontId="12" fillId="0" borderId="0" xfId="0" applyFont="1"/>
    <xf numFmtId="43" fontId="27" fillId="9" borderId="56" xfId="1" applyFont="1" applyFill="1" applyBorder="1"/>
    <xf numFmtId="0" fontId="30" fillId="2" borderId="9" xfId="0" applyFont="1" applyFill="1" applyBorder="1" applyAlignment="1">
      <alignment horizontal="right" vertical="top"/>
    </xf>
    <xf numFmtId="0" fontId="30" fillId="2" borderId="18" xfId="0" applyFont="1" applyFill="1" applyBorder="1" applyAlignment="1">
      <alignment horizontal="right"/>
    </xf>
    <xf numFmtId="0" fontId="35" fillId="2" borderId="19" xfId="0" applyFont="1" applyFill="1" applyBorder="1" applyAlignment="1">
      <alignment horizontal="left"/>
    </xf>
    <xf numFmtId="0" fontId="30" fillId="2" borderId="19" xfId="0" applyFont="1" applyFill="1" applyBorder="1" applyAlignment="1">
      <alignment horizontal="right"/>
    </xf>
    <xf numFmtId="0" fontId="35" fillId="2" borderId="20" xfId="0" applyFont="1" applyFill="1" applyBorder="1" applyAlignment="1">
      <alignment horizontal="left"/>
    </xf>
    <xf numFmtId="0" fontId="30" fillId="2" borderId="0" xfId="0" applyFont="1" applyFill="1" applyBorder="1" applyAlignment="1"/>
    <xf numFmtId="0" fontId="30" fillId="2" borderId="9" xfId="0" applyFont="1" applyFill="1" applyBorder="1" applyAlignment="1">
      <alignment horizontal="center" vertical="center"/>
    </xf>
    <xf numFmtId="43" fontId="30" fillId="2" borderId="9" xfId="1" applyFont="1" applyFill="1" applyBorder="1" applyAlignment="1">
      <alignment vertical="top"/>
    </xf>
    <xf numFmtId="43" fontId="35" fillId="2" borderId="9" xfId="0" applyNumberFormat="1" applyFont="1" applyFill="1" applyBorder="1" applyAlignment="1">
      <alignment vertical="top"/>
    </xf>
    <xf numFmtId="0" fontId="30" fillId="2" borderId="0" xfId="0" applyFont="1" applyFill="1" applyAlignment="1"/>
    <xf numFmtId="0" fontId="30" fillId="2" borderId="20" xfId="0" applyFont="1" applyFill="1" applyBorder="1" applyAlignment="1">
      <alignment horizontal="left"/>
    </xf>
    <xf numFmtId="0" fontId="35" fillId="2" borderId="9" xfId="0" applyFont="1" applyFill="1" applyBorder="1" applyAlignment="1">
      <alignment horizontal="right" vertical="top"/>
    </xf>
    <xf numFmtId="0" fontId="37" fillId="2" borderId="18" xfId="0" applyFont="1" applyFill="1" applyBorder="1" applyAlignment="1"/>
    <xf numFmtId="0" fontId="35" fillId="2" borderId="19" xfId="0" applyFont="1" applyFill="1" applyBorder="1" applyAlignment="1">
      <alignment horizontal="right"/>
    </xf>
    <xf numFmtId="0" fontId="37" fillId="2" borderId="20" xfId="0" applyFont="1" applyFill="1" applyBorder="1" applyAlignment="1"/>
    <xf numFmtId="43" fontId="23" fillId="2" borderId="0" xfId="0" applyNumberFormat="1" applyFont="1" applyFill="1" applyBorder="1" applyAlignment="1"/>
    <xf numFmtId="43" fontId="23" fillId="0" borderId="0" xfId="1" applyFont="1"/>
    <xf numFmtId="0" fontId="30" fillId="2" borderId="19" xfId="34" applyFont="1" applyFill="1" applyBorder="1" applyAlignment="1">
      <alignment horizontal="right"/>
    </xf>
    <xf numFmtId="0" fontId="30" fillId="2" borderId="9" xfId="34" applyFont="1" applyFill="1" applyBorder="1" applyAlignment="1">
      <alignment horizontal="center" vertical="center"/>
    </xf>
    <xf numFmtId="43" fontId="30" fillId="2" borderId="9" xfId="1" applyFont="1" applyFill="1" applyBorder="1" applyAlignment="1">
      <alignment horizontal="center" vertical="center"/>
    </xf>
    <xf numFmtId="0" fontId="30" fillId="2" borderId="18" xfId="34" applyFont="1" applyFill="1" applyBorder="1" applyAlignment="1">
      <alignment horizontal="right"/>
    </xf>
    <xf numFmtId="0" fontId="30" fillId="2" borderId="0" xfId="34" applyFont="1" applyFill="1" applyBorder="1" applyAlignment="1"/>
    <xf numFmtId="0" fontId="30" fillId="2" borderId="9" xfId="34" applyFont="1" applyFill="1" applyBorder="1" applyAlignment="1">
      <alignment horizontal="right" vertical="top"/>
    </xf>
    <xf numFmtId="0" fontId="30" fillId="2" borderId="20" xfId="34" applyFont="1" applyFill="1" applyBorder="1" applyAlignment="1">
      <alignment horizontal="left"/>
    </xf>
    <xf numFmtId="0" fontId="35" fillId="2" borderId="19" xfId="34" applyFont="1" applyFill="1" applyBorder="1" applyAlignment="1">
      <alignment horizontal="left"/>
    </xf>
    <xf numFmtId="0" fontId="35" fillId="2" borderId="20" xfId="34" applyFont="1" applyFill="1" applyBorder="1" applyAlignment="1">
      <alignment horizontal="left"/>
    </xf>
    <xf numFmtId="43" fontId="27" fillId="10" borderId="56" xfId="1" applyFont="1" applyFill="1" applyBorder="1"/>
    <xf numFmtId="0" fontId="27" fillId="2" borderId="0" xfId="0" applyFont="1" applyFill="1" applyAlignment="1">
      <alignment horizontal="center" vertical="center"/>
    </xf>
    <xf numFmtId="0" fontId="27" fillId="2" borderId="0" xfId="0" applyFont="1" applyFill="1" applyAlignment="1">
      <alignment vertical="center"/>
    </xf>
    <xf numFmtId="0" fontId="27" fillId="2" borderId="39" xfId="0" applyFont="1" applyFill="1" applyBorder="1" applyAlignment="1"/>
    <xf numFmtId="0" fontId="23" fillId="2" borderId="0" xfId="0" applyFont="1" applyFill="1" applyAlignment="1">
      <alignment vertical="top"/>
    </xf>
    <xf numFmtId="0" fontId="23" fillId="2" borderId="6" xfId="0" applyFont="1" applyFill="1" applyBorder="1" applyAlignment="1">
      <alignment vertical="center"/>
    </xf>
    <xf numFmtId="0" fontId="23" fillId="2" borderId="34" xfId="0" applyFont="1" applyFill="1" applyBorder="1" applyAlignment="1"/>
    <xf numFmtId="0" fontId="23" fillId="2" borderId="45" xfId="0" applyFont="1" applyFill="1" applyBorder="1" applyAlignment="1">
      <alignment vertical="center"/>
    </xf>
    <xf numFmtId="0" fontId="27" fillId="2" borderId="57" xfId="0" applyFont="1" applyFill="1" applyBorder="1"/>
    <xf numFmtId="0" fontId="27" fillId="2" borderId="45" xfId="0" applyFont="1" applyFill="1" applyBorder="1"/>
    <xf numFmtId="0" fontId="23" fillId="2" borderId="57" xfId="0" applyFont="1" applyFill="1" applyBorder="1" applyAlignment="1">
      <alignment vertical="center"/>
    </xf>
    <xf numFmtId="43" fontId="23" fillId="2" borderId="6" xfId="1" applyFont="1" applyFill="1" applyBorder="1"/>
    <xf numFmtId="43" fontId="23" fillId="2" borderId="6" xfId="1" applyFont="1" applyFill="1" applyBorder="1" applyAlignment="1">
      <alignment vertical="top"/>
    </xf>
    <xf numFmtId="0" fontId="30" fillId="2" borderId="18" xfId="0" applyFont="1" applyFill="1" applyBorder="1" applyAlignment="1">
      <alignment horizontal="right" vertical="top"/>
    </xf>
    <xf numFmtId="0" fontId="30" fillId="2" borderId="19" xfId="0" applyFont="1" applyFill="1" applyBorder="1" applyAlignment="1">
      <alignment horizontal="right" vertical="top"/>
    </xf>
    <xf numFmtId="0" fontId="30" fillId="2" borderId="20" xfId="0" applyFont="1" applyFill="1" applyBorder="1" applyAlignment="1">
      <alignment horizontal="left" vertical="top" wrapText="1"/>
    </xf>
    <xf numFmtId="43" fontId="23" fillId="2" borderId="6" xfId="0" applyNumberFormat="1" applyFont="1" applyFill="1" applyBorder="1"/>
    <xf numFmtId="0" fontId="30" fillId="2" borderId="20" xfId="0" applyFont="1" applyFill="1" applyBorder="1" applyAlignment="1">
      <alignment horizontal="justify" vertical="justify" wrapText="1"/>
    </xf>
    <xf numFmtId="0" fontId="23" fillId="2" borderId="0" xfId="0" applyFont="1" applyFill="1" applyBorder="1"/>
    <xf numFmtId="0" fontId="30" fillId="2" borderId="0" xfId="0" applyFont="1" applyFill="1"/>
    <xf numFmtId="43" fontId="30" fillId="2" borderId="6" xfId="0" applyNumberFormat="1" applyFont="1" applyFill="1" applyBorder="1"/>
    <xf numFmtId="0" fontId="30" fillId="2" borderId="20" xfId="0" applyFont="1" applyFill="1" applyBorder="1" applyAlignment="1">
      <alignment horizontal="justify" vertical="top" wrapText="1"/>
    </xf>
    <xf numFmtId="43" fontId="30" fillId="2" borderId="0" xfId="1" applyFont="1" applyFill="1" applyBorder="1" applyAlignment="1">
      <alignment vertical="center"/>
    </xf>
    <xf numFmtId="0" fontId="38" fillId="2" borderId="20" xfId="0" applyFont="1" applyFill="1" applyBorder="1" applyAlignment="1">
      <alignment horizontal="right"/>
    </xf>
    <xf numFmtId="0" fontId="38" fillId="2" borderId="20" xfId="0" applyFont="1" applyFill="1" applyBorder="1"/>
    <xf numFmtId="0" fontId="30" fillId="2" borderId="20" xfId="0" applyFont="1" applyFill="1" applyBorder="1" applyAlignment="1">
      <alignment horizontal="right"/>
    </xf>
    <xf numFmtId="43" fontId="30" fillId="2" borderId="0" xfId="0" applyNumberFormat="1" applyFont="1" applyFill="1" applyBorder="1"/>
    <xf numFmtId="0" fontId="30" fillId="2" borderId="0" xfId="0" applyFont="1" applyFill="1" applyAlignment="1">
      <alignment wrapText="1"/>
    </xf>
    <xf numFmtId="43" fontId="24" fillId="2" borderId="0" xfId="0" applyNumberFormat="1" applyFont="1" applyFill="1"/>
    <xf numFmtId="43" fontId="23" fillId="2" borderId="0" xfId="0" applyNumberFormat="1" applyFont="1" applyFill="1" applyBorder="1"/>
    <xf numFmtId="0" fontId="24" fillId="2" borderId="0" xfId="0" applyFont="1" applyFill="1" applyAlignment="1">
      <alignment vertical="center"/>
    </xf>
    <xf numFmtId="43" fontId="23" fillId="2" borderId="0" xfId="1" applyFont="1" applyFill="1" applyAlignment="1"/>
    <xf numFmtId="0" fontId="30" fillId="2" borderId="18" xfId="0" applyFont="1" applyFill="1" applyBorder="1" applyAlignment="1">
      <alignment horizontal="right" vertical="center"/>
    </xf>
    <xf numFmtId="0" fontId="30" fillId="2" borderId="19" xfId="0" applyFont="1" applyFill="1" applyBorder="1" applyAlignment="1">
      <alignment horizontal="right" vertical="center"/>
    </xf>
    <xf numFmtId="0" fontId="30" fillId="2" borderId="20" xfId="0" applyFont="1" applyFill="1" applyBorder="1" applyAlignment="1">
      <alignment horizontal="left" vertical="center"/>
    </xf>
    <xf numFmtId="0" fontId="30" fillId="2" borderId="0" xfId="0" applyFont="1" applyFill="1" applyBorder="1" applyAlignment="1">
      <alignment vertical="center"/>
    </xf>
    <xf numFmtId="0" fontId="30" fillId="2" borderId="0" xfId="0" applyFont="1" applyFill="1" applyBorder="1" applyAlignment="1">
      <alignment vertical="top"/>
    </xf>
    <xf numFmtId="0" fontId="30" fillId="2" borderId="0" xfId="0" applyFont="1" applyFill="1" applyBorder="1" applyAlignment="1">
      <alignment horizontal="right"/>
    </xf>
    <xf numFmtId="0" fontId="30" fillId="2" borderId="20" xfId="0" applyFont="1" applyFill="1" applyBorder="1" applyAlignment="1"/>
    <xf numFmtId="0" fontId="30" fillId="2" borderId="0" xfId="0" applyFont="1" applyFill="1" applyAlignment="1">
      <alignment horizontal="center" vertical="center"/>
    </xf>
    <xf numFmtId="43" fontId="30" fillId="2" borderId="0" xfId="1" applyFont="1" applyFill="1" applyAlignment="1">
      <alignment horizontal="center" vertical="center"/>
    </xf>
    <xf numFmtId="43" fontId="30" fillId="2" borderId="0" xfId="1" applyFont="1" applyFill="1" applyAlignment="1">
      <alignment vertical="top"/>
    </xf>
    <xf numFmtId="43" fontId="35" fillId="2" borderId="0" xfId="0" applyNumberFormat="1" applyFont="1" applyFill="1" applyBorder="1" applyAlignment="1">
      <alignment vertical="top"/>
    </xf>
    <xf numFmtId="0" fontId="35" fillId="2" borderId="0" xfId="0" applyFont="1" applyFill="1" applyBorder="1" applyAlignment="1"/>
    <xf numFmtId="0" fontId="35" fillId="2" borderId="0" xfId="0" applyFont="1" applyFill="1" applyBorder="1" applyAlignment="1">
      <alignment horizontal="right"/>
    </xf>
    <xf numFmtId="0" fontId="35" fillId="2" borderId="18" xfId="0" applyFont="1" applyFill="1" applyBorder="1" applyAlignment="1">
      <alignment horizontal="right"/>
    </xf>
    <xf numFmtId="0" fontId="35" fillId="2" borderId="20" xfId="0" applyFont="1" applyFill="1" applyBorder="1" applyAlignment="1"/>
    <xf numFmtId="0" fontId="35" fillId="2" borderId="0" xfId="0" applyFont="1" applyFill="1" applyBorder="1" applyAlignment="1">
      <alignment horizontal="center" vertical="center"/>
    </xf>
    <xf numFmtId="43" fontId="35" fillId="2" borderId="0" xfId="1" applyFont="1" applyFill="1" applyBorder="1" applyAlignment="1">
      <alignment horizontal="center" vertical="center"/>
    </xf>
    <xf numFmtId="0" fontId="30" fillId="2" borderId="0" xfId="0" applyFont="1" applyFill="1" applyBorder="1" applyAlignment="1">
      <alignment horizontal="center" vertical="center"/>
    </xf>
    <xf numFmtId="43" fontId="30" fillId="2" borderId="0" xfId="1" applyFont="1" applyFill="1" applyBorder="1" applyAlignment="1">
      <alignment horizontal="center" vertical="center"/>
    </xf>
    <xf numFmtId="0" fontId="30" fillId="2" borderId="0" xfId="0" applyFont="1" applyFill="1" applyBorder="1" applyAlignment="1">
      <alignment horizontal="center" vertical="top"/>
    </xf>
    <xf numFmtId="0" fontId="30" fillId="2" borderId="20" xfId="0" applyFont="1" applyFill="1" applyBorder="1" applyAlignment="1">
      <alignment horizontal="center"/>
    </xf>
    <xf numFmtId="0" fontId="30" fillId="2" borderId="0" xfId="0" applyFont="1" applyFill="1" applyBorder="1" applyAlignment="1">
      <alignment horizontal="center"/>
    </xf>
    <xf numFmtId="0" fontId="35" fillId="2" borderId="0" xfId="0" applyFont="1" applyFill="1" applyBorder="1" applyAlignment="1">
      <alignment horizontal="center" vertical="top"/>
    </xf>
    <xf numFmtId="0" fontId="35" fillId="2" borderId="2" xfId="0" applyFont="1" applyFill="1" applyBorder="1" applyAlignment="1"/>
    <xf numFmtId="0" fontId="35" fillId="2" borderId="21" xfId="0" applyFont="1" applyFill="1" applyBorder="1" applyAlignment="1">
      <alignment horizontal="right"/>
    </xf>
    <xf numFmtId="0" fontId="35" fillId="2" borderId="22" xfId="0" applyFont="1" applyFill="1" applyBorder="1" applyAlignment="1">
      <alignment horizontal="right"/>
    </xf>
    <xf numFmtId="0" fontId="35" fillId="2" borderId="23" xfId="0" applyFont="1" applyFill="1" applyBorder="1" applyAlignment="1"/>
    <xf numFmtId="0" fontId="35" fillId="2" borderId="2" xfId="0" applyFont="1" applyFill="1" applyBorder="1" applyAlignment="1">
      <alignment horizontal="center" vertical="center"/>
    </xf>
    <xf numFmtId="43" fontId="35" fillId="2" borderId="2" xfId="1" applyFont="1" applyFill="1" applyBorder="1" applyAlignment="1">
      <alignment horizontal="center" vertical="center"/>
    </xf>
    <xf numFmtId="0" fontId="35" fillId="2" borderId="8" xfId="0" applyFont="1" applyFill="1" applyBorder="1" applyAlignment="1">
      <alignment horizontal="center" vertical="top"/>
    </xf>
    <xf numFmtId="0" fontId="35" fillId="2" borderId="24" xfId="0" applyFont="1" applyFill="1" applyBorder="1" applyAlignment="1">
      <alignment horizontal="right"/>
    </xf>
    <xf numFmtId="0" fontId="35" fillId="2" borderId="25" xfId="0" applyFont="1" applyFill="1" applyBorder="1" applyAlignment="1">
      <alignment horizontal="right"/>
    </xf>
    <xf numFmtId="0" fontId="35" fillId="2" borderId="26" xfId="0" applyFont="1" applyFill="1" applyBorder="1" applyAlignment="1">
      <alignment vertical="center"/>
    </xf>
    <xf numFmtId="0" fontId="35" fillId="2" borderId="1" xfId="0" applyFont="1" applyFill="1" applyBorder="1" applyAlignment="1">
      <alignment vertical="center"/>
    </xf>
    <xf numFmtId="0" fontId="35" fillId="2" borderId="8" xfId="0" applyFont="1" applyFill="1" applyBorder="1" applyAlignment="1">
      <alignment horizontal="center" vertical="center"/>
    </xf>
    <xf numFmtId="43" fontId="35" fillId="2" borderId="8" xfId="1" applyFont="1" applyFill="1" applyBorder="1" applyAlignment="1">
      <alignment horizontal="center" vertical="center"/>
    </xf>
    <xf numFmtId="43" fontId="35" fillId="2" borderId="8" xfId="1" applyFont="1" applyFill="1" applyBorder="1" applyAlignment="1">
      <alignment horizontal="center" vertical="top" wrapText="1"/>
    </xf>
    <xf numFmtId="0" fontId="35" fillId="2" borderId="8" xfId="0" applyFont="1" applyFill="1" applyBorder="1" applyAlignment="1">
      <alignment horizontal="right" vertical="top"/>
    </xf>
    <xf numFmtId="0" fontId="35" fillId="2" borderId="27" xfId="0" applyFont="1" applyFill="1" applyBorder="1" applyAlignment="1">
      <alignment horizontal="right"/>
    </xf>
    <xf numFmtId="0" fontId="30" fillId="2" borderId="1" xfId="0" applyFont="1" applyFill="1" applyBorder="1" applyAlignment="1">
      <alignment vertical="center"/>
    </xf>
    <xf numFmtId="0" fontId="30" fillId="2" borderId="8" xfId="0" applyFont="1" applyFill="1" applyBorder="1" applyAlignment="1">
      <alignment horizontal="center" vertical="center"/>
    </xf>
    <xf numFmtId="43" fontId="30" fillId="2" borderId="8" xfId="1" applyFont="1" applyFill="1" applyBorder="1" applyAlignment="1">
      <alignment horizontal="center" vertical="center"/>
    </xf>
    <xf numFmtId="43" fontId="30" fillId="2" borderId="8" xfId="1" applyFont="1" applyFill="1" applyBorder="1" applyAlignment="1">
      <alignment vertical="top"/>
    </xf>
    <xf numFmtId="0" fontId="35" fillId="2" borderId="8" xfId="0" applyFont="1" applyFill="1" applyBorder="1" applyAlignment="1">
      <alignment vertical="top"/>
    </xf>
    <xf numFmtId="0" fontId="30" fillId="2" borderId="28" xfId="0" applyFont="1" applyFill="1" applyBorder="1" applyAlignment="1"/>
    <xf numFmtId="0" fontId="30" fillId="2" borderId="12" xfId="0" applyFont="1" applyFill="1" applyBorder="1" applyAlignment="1"/>
    <xf numFmtId="0" fontId="35" fillId="2" borderId="9" xfId="0" applyFont="1" applyFill="1" applyBorder="1" applyAlignment="1">
      <alignment vertical="top"/>
    </xf>
    <xf numFmtId="0" fontId="35" fillId="2" borderId="9" xfId="0" applyFont="1" applyFill="1" applyBorder="1" applyAlignment="1">
      <alignment horizontal="center" vertical="center"/>
    </xf>
    <xf numFmtId="43" fontId="35" fillId="2" borderId="9" xfId="1" applyFont="1" applyFill="1" applyBorder="1" applyAlignment="1">
      <alignment horizontal="center" vertical="center"/>
    </xf>
    <xf numFmtId="43" fontId="35" fillId="2" borderId="9" xfId="1" applyFont="1" applyFill="1" applyBorder="1" applyAlignment="1">
      <alignment vertical="top"/>
    </xf>
    <xf numFmtId="0" fontId="30" fillId="2" borderId="9" xfId="0" applyFont="1" applyFill="1" applyBorder="1" applyAlignment="1">
      <alignment vertical="top"/>
    </xf>
    <xf numFmtId="0" fontId="38" fillId="2" borderId="20" xfId="0" applyFont="1" applyFill="1" applyBorder="1" applyAlignment="1"/>
    <xf numFmtId="0" fontId="30" fillId="2" borderId="29" xfId="0" applyFont="1" applyFill="1" applyBorder="1" applyAlignment="1">
      <alignment horizontal="right"/>
    </xf>
    <xf numFmtId="0" fontId="30" fillId="2" borderId="20" xfId="0" applyFont="1" applyFill="1" applyBorder="1" applyAlignment="1">
      <alignment horizontal="left" vertical="center" wrapText="1"/>
    </xf>
    <xf numFmtId="0" fontId="35" fillId="2" borderId="27" xfId="0" applyFont="1" applyFill="1" applyBorder="1" applyAlignment="1">
      <alignment vertical="center"/>
    </xf>
    <xf numFmtId="43" fontId="35" fillId="2" borderId="8" xfId="1" applyFont="1" applyFill="1" applyBorder="1" applyAlignment="1">
      <alignment vertical="top"/>
    </xf>
    <xf numFmtId="43" fontId="35" fillId="2" borderId="8" xfId="0" applyNumberFormat="1" applyFont="1" applyFill="1" applyBorder="1" applyAlignment="1">
      <alignment vertical="top"/>
    </xf>
    <xf numFmtId="0" fontId="30" fillId="2" borderId="53" xfId="0" applyFont="1" applyFill="1" applyBorder="1" applyAlignment="1">
      <alignment vertical="top"/>
    </xf>
    <xf numFmtId="0" fontId="30" fillId="2" borderId="54" xfId="0" applyFont="1" applyFill="1" applyBorder="1" applyAlignment="1">
      <alignment horizontal="right"/>
    </xf>
    <xf numFmtId="0" fontId="30" fillId="2" borderId="46" xfId="0" applyFont="1" applyFill="1" applyBorder="1" applyAlignment="1">
      <alignment horizontal="right"/>
    </xf>
    <xf numFmtId="0" fontId="30" fillId="2" borderId="47" xfId="0" applyFont="1" applyFill="1" applyBorder="1" applyAlignment="1"/>
    <xf numFmtId="0" fontId="30" fillId="2" borderId="55" xfId="0" applyFont="1" applyFill="1" applyBorder="1" applyAlignment="1"/>
    <xf numFmtId="0" fontId="30" fillId="2" borderId="53" xfId="0" applyFont="1" applyFill="1" applyBorder="1" applyAlignment="1">
      <alignment horizontal="center" vertical="center"/>
    </xf>
    <xf numFmtId="43" fontId="30" fillId="2" borderId="53" xfId="1" applyFont="1" applyFill="1" applyBorder="1" applyAlignment="1">
      <alignment horizontal="center" vertical="center"/>
    </xf>
    <xf numFmtId="43" fontId="30" fillId="2" borderId="53" xfId="1" applyFont="1" applyFill="1" applyBorder="1" applyAlignment="1">
      <alignment vertical="top"/>
    </xf>
    <xf numFmtId="0" fontId="35" fillId="2" borderId="53" xfId="0" applyFont="1" applyFill="1" applyBorder="1" applyAlignment="1">
      <alignment vertical="top"/>
    </xf>
    <xf numFmtId="0" fontId="35" fillId="2" borderId="35" xfId="0" applyFont="1" applyFill="1" applyBorder="1" applyAlignment="1">
      <alignment horizontal="right" vertical="top"/>
    </xf>
    <xf numFmtId="0" fontId="37" fillId="2" borderId="36" xfId="0" applyFont="1" applyFill="1" applyBorder="1" applyAlignment="1"/>
    <xf numFmtId="0" fontId="35" fillId="2" borderId="37" xfId="0" applyFont="1" applyFill="1" applyBorder="1" applyAlignment="1">
      <alignment horizontal="right"/>
    </xf>
    <xf numFmtId="0" fontId="37" fillId="2" borderId="38" xfId="0" applyFont="1" applyFill="1" applyBorder="1" applyAlignment="1"/>
    <xf numFmtId="0" fontId="35" fillId="2" borderId="39" xfId="0" applyFont="1" applyFill="1" applyBorder="1" applyAlignment="1"/>
    <xf numFmtId="0" fontId="35" fillId="2" borderId="35" xfId="0" applyFont="1" applyFill="1" applyBorder="1" applyAlignment="1">
      <alignment horizontal="center" vertical="center"/>
    </xf>
    <xf numFmtId="43" fontId="35" fillId="2" borderId="35" xfId="1" applyFont="1" applyFill="1" applyBorder="1" applyAlignment="1">
      <alignment horizontal="center" vertical="center"/>
    </xf>
    <xf numFmtId="43" fontId="35" fillId="2" borderId="35" xfId="1" applyFont="1" applyFill="1" applyBorder="1" applyAlignment="1">
      <alignment vertical="top"/>
    </xf>
    <xf numFmtId="0" fontId="35" fillId="2" borderId="35" xfId="0" applyFont="1" applyFill="1" applyBorder="1" applyAlignment="1">
      <alignment vertical="top"/>
    </xf>
    <xf numFmtId="0" fontId="30" fillId="2" borderId="35" xfId="0" applyFont="1" applyFill="1" applyBorder="1" applyAlignment="1">
      <alignment horizontal="right" vertical="top"/>
    </xf>
    <xf numFmtId="0" fontId="30" fillId="2" borderId="40" xfId="0" applyFont="1" applyFill="1" applyBorder="1" applyAlignment="1">
      <alignment horizontal="right"/>
    </xf>
    <xf numFmtId="0" fontId="30" fillId="2" borderId="37" xfId="0" applyFont="1" applyFill="1" applyBorder="1" applyAlignment="1">
      <alignment horizontal="right"/>
    </xf>
    <xf numFmtId="0" fontId="30" fillId="2" borderId="37" xfId="0" applyFont="1" applyFill="1" applyBorder="1" applyAlignment="1">
      <alignment horizontal="right" vertical="top"/>
    </xf>
    <xf numFmtId="0" fontId="30" fillId="2" borderId="38" xfId="0" applyFont="1" applyFill="1" applyBorder="1" applyAlignment="1">
      <alignment vertical="center" wrapText="1"/>
    </xf>
    <xf numFmtId="0" fontId="30" fillId="2" borderId="39" xfId="0" applyFont="1" applyFill="1" applyBorder="1" applyAlignment="1">
      <alignment vertical="center"/>
    </xf>
    <xf numFmtId="0" fontId="30" fillId="2" borderId="35" xfId="0" applyFont="1" applyFill="1" applyBorder="1" applyAlignment="1">
      <alignment horizontal="center" vertical="center"/>
    </xf>
    <xf numFmtId="43" fontId="30" fillId="2" borderId="35" xfId="1" applyFont="1" applyFill="1" applyBorder="1" applyAlignment="1">
      <alignment horizontal="center" vertical="center"/>
    </xf>
    <xf numFmtId="43" fontId="30" fillId="2" borderId="35" xfId="1" applyFont="1" applyFill="1" applyBorder="1" applyAlignment="1">
      <alignment vertical="top"/>
    </xf>
    <xf numFmtId="0" fontId="30" fillId="2" borderId="36" xfId="0" applyFont="1" applyFill="1" applyBorder="1" applyAlignment="1">
      <alignment horizontal="right"/>
    </xf>
    <xf numFmtId="0" fontId="30" fillId="2" borderId="38" xfId="0" applyFont="1" applyFill="1" applyBorder="1" applyAlignment="1"/>
    <xf numFmtId="0" fontId="30" fillId="2" borderId="39" xfId="0" applyFont="1" applyFill="1" applyBorder="1" applyAlignment="1"/>
    <xf numFmtId="0" fontId="37" fillId="2" borderId="36" xfId="0" applyFont="1" applyFill="1" applyBorder="1" applyAlignment="1">
      <alignment horizontal="left"/>
    </xf>
    <xf numFmtId="0" fontId="30" fillId="2" borderId="38" xfId="0" applyFont="1" applyFill="1" applyBorder="1" applyAlignment="1">
      <alignment wrapText="1"/>
    </xf>
    <xf numFmtId="0" fontId="30" fillId="2" borderId="38" xfId="0" applyFont="1" applyFill="1" applyBorder="1" applyAlignment="1">
      <alignment vertical="top" wrapText="1"/>
    </xf>
    <xf numFmtId="43" fontId="35" fillId="2" borderId="35" xfId="0" applyNumberFormat="1" applyFont="1" applyFill="1" applyBorder="1" applyAlignment="1">
      <alignment vertical="top"/>
    </xf>
    <xf numFmtId="0" fontId="30" fillId="2" borderId="35" xfId="0" applyFont="1" applyFill="1" applyBorder="1" applyAlignment="1">
      <alignment vertical="top"/>
    </xf>
    <xf numFmtId="0" fontId="30" fillId="2" borderId="39" xfId="0" applyFont="1" applyFill="1" applyBorder="1" applyAlignment="1">
      <alignment vertical="top"/>
    </xf>
    <xf numFmtId="0" fontId="30" fillId="2" borderId="38" xfId="0" applyFont="1" applyFill="1" applyBorder="1" applyAlignment="1">
      <alignment horizontal="left"/>
    </xf>
    <xf numFmtId="0" fontId="30" fillId="2" borderId="38" xfId="0" applyFont="1" applyFill="1" applyBorder="1" applyAlignment="1">
      <alignment vertical="center"/>
    </xf>
    <xf numFmtId="0" fontId="30" fillId="2" borderId="39" xfId="0" applyFont="1" applyFill="1" applyBorder="1" applyAlignment="1">
      <alignment horizontal="left"/>
    </xf>
    <xf numFmtId="43" fontId="30" fillId="2" borderId="35" xfId="1" applyFont="1" applyFill="1" applyBorder="1" applyAlignment="1">
      <alignment horizontal="right" vertical="top"/>
    </xf>
    <xf numFmtId="0" fontId="30" fillId="2" borderId="48" xfId="0" applyFont="1" applyFill="1" applyBorder="1" applyAlignment="1">
      <alignment vertical="top"/>
    </xf>
    <xf numFmtId="0" fontId="30" fillId="2" borderId="49" xfId="0" applyFont="1" applyFill="1" applyBorder="1" applyAlignment="1">
      <alignment horizontal="right"/>
    </xf>
    <xf numFmtId="0" fontId="30" fillId="2" borderId="50" xfId="0" applyFont="1" applyFill="1" applyBorder="1" applyAlignment="1">
      <alignment horizontal="right"/>
    </xf>
    <xf numFmtId="0" fontId="30" fillId="2" borderId="51" xfId="0" applyFont="1" applyFill="1" applyBorder="1" applyAlignment="1"/>
    <xf numFmtId="0" fontId="30" fillId="2" borderId="52" xfId="0" applyFont="1" applyFill="1" applyBorder="1" applyAlignment="1"/>
    <xf numFmtId="0" fontId="30" fillId="2" borderId="48" xfId="0" applyFont="1" applyFill="1" applyBorder="1" applyAlignment="1">
      <alignment horizontal="center" vertical="center"/>
    </xf>
    <xf numFmtId="43" fontId="30" fillId="2" borderId="48" xfId="1" applyFont="1" applyFill="1" applyBorder="1" applyAlignment="1">
      <alignment horizontal="center" vertical="center"/>
    </xf>
    <xf numFmtId="43" fontId="30" fillId="2" borderId="48" xfId="1" applyFont="1" applyFill="1" applyBorder="1" applyAlignment="1">
      <alignment vertical="top"/>
    </xf>
    <xf numFmtId="0" fontId="35" fillId="2" borderId="48" xfId="0" applyFont="1" applyFill="1" applyBorder="1" applyAlignment="1">
      <alignment vertical="top"/>
    </xf>
    <xf numFmtId="0" fontId="37" fillId="2" borderId="19" xfId="0" applyFont="1" applyFill="1" applyBorder="1" applyAlignment="1"/>
    <xf numFmtId="0" fontId="30" fillId="2" borderId="0" xfId="0" applyFont="1" applyFill="1" applyBorder="1" applyAlignment="1">
      <alignment vertical="justify"/>
    </xf>
    <xf numFmtId="0" fontId="30" fillId="2" borderId="0" xfId="0" applyFont="1" applyFill="1" applyAlignment="1">
      <alignment vertical="justify"/>
    </xf>
    <xf numFmtId="0" fontId="30" fillId="2" borderId="9" xfId="0" applyFont="1" applyFill="1" applyBorder="1" applyAlignment="1">
      <alignment horizontal="right"/>
    </xf>
    <xf numFmtId="0" fontId="30" fillId="2" borderId="9" xfId="0" applyFont="1" applyFill="1" applyBorder="1" applyAlignment="1">
      <alignment horizontal="right" vertical="center"/>
    </xf>
    <xf numFmtId="43" fontId="30" fillId="2" borderId="9" xfId="1" applyFont="1" applyFill="1" applyBorder="1" applyAlignment="1">
      <alignment vertical="center"/>
    </xf>
    <xf numFmtId="43" fontId="35" fillId="2" borderId="9" xfId="0" applyNumberFormat="1" applyFont="1" applyFill="1" applyBorder="1" applyAlignment="1">
      <alignment vertical="center"/>
    </xf>
    <xf numFmtId="43" fontId="30" fillId="0" borderId="9" xfId="1" applyFont="1" applyFill="1" applyBorder="1" applyAlignment="1">
      <alignment horizontal="center" vertical="center"/>
    </xf>
    <xf numFmtId="0" fontId="30" fillId="0" borderId="9" xfId="0" applyFont="1" applyFill="1" applyBorder="1" applyAlignment="1">
      <alignment horizontal="right" vertical="top"/>
    </xf>
    <xf numFmtId="0" fontId="30" fillId="0" borderId="18" xfId="0" applyFont="1" applyFill="1" applyBorder="1" applyAlignment="1">
      <alignment horizontal="right" vertical="center"/>
    </xf>
    <xf numFmtId="0" fontId="30" fillId="0" borderId="19" xfId="0" applyFont="1" applyFill="1" applyBorder="1" applyAlignment="1">
      <alignment horizontal="right" vertical="center"/>
    </xf>
    <xf numFmtId="0" fontId="30" fillId="0" borderId="20" xfId="0" applyFont="1" applyFill="1" applyBorder="1" applyAlignment="1">
      <alignment horizontal="left" vertical="center"/>
    </xf>
    <xf numFmtId="0" fontId="30" fillId="0" borderId="0" xfId="0" applyFont="1" applyFill="1"/>
    <xf numFmtId="0" fontId="30" fillId="0" borderId="9" xfId="0" applyFont="1" applyFill="1" applyBorder="1" applyAlignment="1">
      <alignment horizontal="center" vertical="center"/>
    </xf>
    <xf numFmtId="0" fontId="35" fillId="2" borderId="19" xfId="0" applyFont="1" applyFill="1" applyBorder="1" applyAlignment="1">
      <alignment horizontal="left" vertical="center"/>
    </xf>
    <xf numFmtId="0" fontId="30" fillId="2" borderId="19" xfId="0" applyFont="1" applyFill="1" applyBorder="1" applyAlignment="1">
      <alignment horizontal="left" vertical="center"/>
    </xf>
    <xf numFmtId="0" fontId="30" fillId="2" borderId="30" xfId="0" applyFont="1" applyFill="1" applyBorder="1" applyAlignment="1">
      <alignment vertical="top"/>
    </xf>
    <xf numFmtId="0" fontId="30" fillId="2" borderId="31" xfId="0" applyFont="1" applyFill="1" applyBorder="1" applyAlignment="1">
      <alignment horizontal="right"/>
    </xf>
    <xf numFmtId="0" fontId="30" fillId="2" borderId="32" xfId="0" applyFont="1" applyFill="1" applyBorder="1" applyAlignment="1">
      <alignment horizontal="right"/>
    </xf>
    <xf numFmtId="0" fontId="30" fillId="2" borderId="46" xfId="0" applyFont="1" applyFill="1" applyBorder="1" applyAlignment="1"/>
    <xf numFmtId="0" fontId="30" fillId="2" borderId="30" xfId="0" applyFont="1" applyFill="1" applyBorder="1" applyAlignment="1">
      <alignment horizontal="center" vertical="center"/>
    </xf>
    <xf numFmtId="43" fontId="30" fillId="2" borderId="30" xfId="1" applyFont="1" applyFill="1" applyBorder="1" applyAlignment="1">
      <alignment horizontal="center" vertical="center"/>
    </xf>
    <xf numFmtId="43" fontId="30" fillId="2" borderId="30" xfId="1" applyFont="1" applyFill="1" applyBorder="1" applyAlignment="1">
      <alignment vertical="top"/>
    </xf>
    <xf numFmtId="0" fontId="35" fillId="2" borderId="30" xfId="0" applyFont="1" applyFill="1" applyBorder="1" applyAlignment="1">
      <alignment vertical="top"/>
    </xf>
    <xf numFmtId="0" fontId="37" fillId="2" borderId="37" xfId="0" applyFont="1" applyFill="1" applyBorder="1" applyAlignment="1"/>
    <xf numFmtId="0" fontId="35" fillId="2" borderId="38" xfId="0" applyFont="1" applyFill="1" applyBorder="1" applyAlignment="1"/>
    <xf numFmtId="0" fontId="30" fillId="2" borderId="37" xfId="0" applyFont="1" applyFill="1" applyBorder="1" applyAlignment="1">
      <alignment horizontal="justify" vertical="justify"/>
    </xf>
    <xf numFmtId="0" fontId="30" fillId="2" borderId="38" xfId="0" applyFont="1" applyFill="1" applyBorder="1" applyAlignment="1">
      <alignment vertical="justify"/>
    </xf>
    <xf numFmtId="0" fontId="30" fillId="2" borderId="37" xfId="0" applyFont="1" applyFill="1" applyBorder="1" applyAlignment="1"/>
    <xf numFmtId="0" fontId="30" fillId="2" borderId="41" xfId="0" applyFont="1" applyFill="1" applyBorder="1" applyAlignment="1">
      <alignment horizontal="right" vertical="top"/>
    </xf>
    <xf numFmtId="0" fontId="30" fillId="2" borderId="42" xfId="0" applyFont="1" applyFill="1" applyBorder="1" applyAlignment="1">
      <alignment vertical="center" wrapText="1"/>
    </xf>
    <xf numFmtId="0" fontId="30" fillId="2" borderId="43" xfId="0" applyFont="1" applyFill="1" applyBorder="1" applyAlignment="1">
      <alignment horizontal="right"/>
    </xf>
    <xf numFmtId="0" fontId="30" fillId="2" borderId="43" xfId="0" applyFont="1" applyFill="1" applyBorder="1" applyAlignment="1">
      <alignment vertical="center" wrapText="1"/>
    </xf>
    <xf numFmtId="0" fontId="30" fillId="2" borderId="44" xfId="0" applyFont="1" applyFill="1" applyBorder="1" applyAlignment="1">
      <alignment vertical="center"/>
    </xf>
    <xf numFmtId="0" fontId="30" fillId="2" borderId="41" xfId="0" applyFont="1" applyFill="1" applyBorder="1" applyAlignment="1">
      <alignment horizontal="center" vertical="center"/>
    </xf>
    <xf numFmtId="43" fontId="30" fillId="2" borderId="41" xfId="1" applyFont="1" applyFill="1" applyBorder="1" applyAlignment="1">
      <alignment horizontal="center" vertical="center"/>
    </xf>
    <xf numFmtId="43" fontId="30" fillId="2" borderId="41" xfId="1" applyFont="1" applyFill="1" applyBorder="1" applyAlignment="1">
      <alignment vertical="top"/>
    </xf>
    <xf numFmtId="0" fontId="35" fillId="2" borderId="41" xfId="0" applyFont="1" applyFill="1" applyBorder="1" applyAlignment="1">
      <alignment vertical="top"/>
    </xf>
    <xf numFmtId="0" fontId="35" fillId="2" borderId="41" xfId="0" applyFont="1" applyFill="1" applyBorder="1" applyAlignment="1">
      <alignment horizontal="right" vertical="top"/>
    </xf>
    <xf numFmtId="0" fontId="37" fillId="2" borderId="42" xfId="0" applyFont="1" applyFill="1" applyBorder="1"/>
    <xf numFmtId="0" fontId="35" fillId="2" borderId="43" xfId="0" applyFont="1" applyFill="1" applyBorder="1" applyAlignment="1">
      <alignment horizontal="right"/>
    </xf>
    <xf numFmtId="0" fontId="35" fillId="2" borderId="44" xfId="0" applyFont="1" applyFill="1" applyBorder="1"/>
    <xf numFmtId="0" fontId="35" fillId="2" borderId="41" xfId="0" applyFont="1" applyFill="1" applyBorder="1" applyAlignment="1">
      <alignment horizontal="center" vertical="center"/>
    </xf>
    <xf numFmtId="43" fontId="35" fillId="2" borderId="41" xfId="1" applyFont="1" applyFill="1" applyBorder="1" applyAlignment="1">
      <alignment horizontal="center" vertical="center"/>
    </xf>
    <xf numFmtId="43" fontId="35" fillId="2" borderId="41" xfId="1" applyFont="1" applyFill="1" applyBorder="1" applyAlignment="1">
      <alignment vertical="top"/>
    </xf>
    <xf numFmtId="0" fontId="30" fillId="2" borderId="20" xfId="0" applyFont="1" applyFill="1" applyBorder="1"/>
    <xf numFmtId="0" fontId="30" fillId="2" borderId="20" xfId="0" applyFont="1" applyFill="1" applyBorder="1" applyAlignment="1">
      <alignment vertical="center" wrapText="1"/>
    </xf>
    <xf numFmtId="0" fontId="30" fillId="2" borderId="0" xfId="0" applyFont="1" applyFill="1" applyAlignment="1">
      <alignment vertical="center"/>
    </xf>
    <xf numFmtId="0" fontId="30" fillId="2" borderId="39" xfId="0" applyFont="1" applyFill="1" applyBorder="1"/>
    <xf numFmtId="0" fontId="30" fillId="2" borderId="51" xfId="0" applyFont="1" applyFill="1" applyBorder="1" applyAlignment="1">
      <alignment horizontal="left"/>
    </xf>
    <xf numFmtId="43" fontId="35" fillId="2" borderId="48" xfId="0" applyNumberFormat="1" applyFont="1" applyFill="1" applyBorder="1" applyAlignment="1">
      <alignment vertical="top"/>
    </xf>
    <xf numFmtId="0" fontId="37" fillId="2" borderId="20" xfId="0" applyFont="1" applyFill="1" applyBorder="1" applyAlignment="1">
      <alignment vertical="top" wrapText="1"/>
    </xf>
    <xf numFmtId="0" fontId="30" fillId="2" borderId="6" xfId="0" applyFont="1" applyFill="1" applyBorder="1" applyAlignment="1">
      <alignment vertical="top"/>
    </xf>
    <xf numFmtId="0" fontId="30" fillId="2" borderId="7" xfId="0" applyFont="1" applyFill="1" applyBorder="1" applyAlignment="1"/>
    <xf numFmtId="0" fontId="30" fillId="2" borderId="19" xfId="0" applyFont="1" applyFill="1" applyBorder="1" applyAlignment="1">
      <alignment horizontal="left"/>
    </xf>
    <xf numFmtId="0" fontId="30" fillId="2" borderId="19" xfId="0" applyFont="1" applyFill="1" applyBorder="1" applyAlignment="1">
      <alignment horizontal="center"/>
    </xf>
    <xf numFmtId="0" fontId="30" fillId="2" borderId="6" xfId="0" applyFont="1" applyFill="1" applyBorder="1" applyAlignment="1">
      <alignment horizontal="right" vertical="top"/>
    </xf>
    <xf numFmtId="43" fontId="30" fillId="2" borderId="6" xfId="1" applyFont="1" applyFill="1" applyBorder="1" applyAlignment="1">
      <alignment vertical="top"/>
    </xf>
    <xf numFmtId="0" fontId="35" fillId="2" borderId="20" xfId="0" applyFont="1" applyFill="1" applyBorder="1" applyAlignment="1">
      <alignment vertical="center"/>
    </xf>
    <xf numFmtId="0" fontId="35" fillId="2" borderId="29" xfId="0" applyFont="1" applyFill="1" applyBorder="1" applyAlignment="1">
      <alignment horizontal="right"/>
    </xf>
    <xf numFmtId="0" fontId="30" fillId="2" borderId="0" xfId="1" applyNumberFormat="1" applyFont="1" applyFill="1" applyBorder="1" applyAlignment="1">
      <alignment vertical="top"/>
    </xf>
    <xf numFmtId="0" fontId="30" fillId="2" borderId="20" xfId="1" applyNumberFormat="1" applyFont="1" applyFill="1" applyBorder="1" applyAlignment="1">
      <alignment vertical="top" wrapText="1"/>
    </xf>
    <xf numFmtId="43" fontId="37" fillId="2" borderId="20" xfId="25" applyFont="1" applyFill="1" applyBorder="1" applyAlignment="1">
      <alignment horizontal="justify" wrapText="1"/>
    </xf>
    <xf numFmtId="0" fontId="30" fillId="2" borderId="9" xfId="0" applyFont="1" applyFill="1" applyBorder="1" applyAlignment="1">
      <alignment vertical="center"/>
    </xf>
    <xf numFmtId="43" fontId="30" fillId="2" borderId="20" xfId="25" applyFont="1" applyFill="1" applyBorder="1" applyAlignment="1">
      <alignment horizontal="left" vertical="top" wrapText="1"/>
    </xf>
    <xf numFmtId="43" fontId="30" fillId="2" borderId="9" xfId="25" applyFont="1" applyFill="1" applyBorder="1" applyAlignment="1">
      <alignment horizontal="center" vertical="center"/>
    </xf>
    <xf numFmtId="0" fontId="35" fillId="2" borderId="6" xfId="0" applyFont="1" applyFill="1" applyBorder="1" applyAlignment="1">
      <alignment horizontal="right" vertical="top"/>
    </xf>
    <xf numFmtId="43" fontId="30" fillId="2" borderId="20" xfId="25" applyFont="1" applyFill="1" applyBorder="1" applyAlignment="1">
      <alignment horizontal="justify" wrapText="1"/>
    </xf>
    <xf numFmtId="0" fontId="37" fillId="2" borderId="29" xfId="0" applyFont="1" applyFill="1" applyBorder="1" applyAlignment="1"/>
    <xf numFmtId="0" fontId="30" fillId="2" borderId="29" xfId="0" applyFont="1" applyFill="1" applyBorder="1" applyAlignment="1">
      <alignment horizontal="right" vertical="top"/>
    </xf>
    <xf numFmtId="43" fontId="30" fillId="2" borderId="20" xfId="25" applyFont="1" applyFill="1" applyBorder="1" applyAlignment="1">
      <alignment horizontal="left" wrapText="1"/>
    </xf>
    <xf numFmtId="0" fontId="30" fillId="2" borderId="0" xfId="0" applyFont="1" applyFill="1" applyBorder="1" applyAlignment="1">
      <alignment horizontal="left"/>
    </xf>
    <xf numFmtId="0" fontId="37" fillId="2" borderId="0" xfId="0" applyFont="1" applyFill="1" applyBorder="1" applyAlignment="1"/>
    <xf numFmtId="0" fontId="35" fillId="2" borderId="7" xfId="0" applyFont="1" applyFill="1" applyBorder="1" applyAlignment="1">
      <alignment vertical="top"/>
    </xf>
    <xf numFmtId="0" fontId="30" fillId="2" borderId="0" xfId="0" applyFont="1" applyFill="1" applyBorder="1" applyAlignment="1">
      <alignment horizontal="right" vertical="top"/>
    </xf>
    <xf numFmtId="43" fontId="35" fillId="2" borderId="0" xfId="1" applyFont="1" applyFill="1" applyBorder="1" applyAlignment="1">
      <alignment vertical="top"/>
    </xf>
    <xf numFmtId="0" fontId="30" fillId="2" borderId="20" xfId="0" applyFont="1" applyFill="1" applyBorder="1" applyAlignment="1">
      <alignment horizontal="left" wrapText="1"/>
    </xf>
    <xf numFmtId="0" fontId="30" fillId="2" borderId="19" xfId="34" applyFont="1" applyFill="1" applyBorder="1" applyAlignment="1">
      <alignment horizontal="right" vertical="top"/>
    </xf>
    <xf numFmtId="0" fontId="30" fillId="2" borderId="20" xfId="34" applyFont="1" applyFill="1" applyBorder="1" applyAlignment="1">
      <alignment vertical="justify"/>
    </xf>
    <xf numFmtId="0" fontId="37" fillId="2" borderId="18" xfId="0" applyFont="1" applyFill="1" applyBorder="1"/>
    <xf numFmtId="0" fontId="37" fillId="2" borderId="20" xfId="0" applyFont="1" applyFill="1" applyBorder="1"/>
    <xf numFmtId="0" fontId="35" fillId="2" borderId="0" xfId="0" applyFont="1" applyFill="1"/>
    <xf numFmtId="0" fontId="35" fillId="2" borderId="30" xfId="0" applyFont="1" applyFill="1" applyBorder="1" applyAlignment="1">
      <alignment horizontal="right" vertical="top"/>
    </xf>
    <xf numFmtId="0" fontId="37" fillId="2" borderId="31" xfId="0" applyFont="1" applyFill="1" applyBorder="1"/>
    <xf numFmtId="0" fontId="35" fillId="2" borderId="32" xfId="0" applyFont="1" applyFill="1" applyBorder="1" applyAlignment="1">
      <alignment horizontal="right"/>
    </xf>
    <xf numFmtId="0" fontId="35" fillId="2" borderId="33" xfId="0" applyFont="1" applyFill="1" applyBorder="1"/>
    <xf numFmtId="0" fontId="35" fillId="2" borderId="34" xfId="0" applyFont="1" applyFill="1" applyBorder="1"/>
    <xf numFmtId="0" fontId="35" fillId="2" borderId="30" xfId="0" applyFont="1" applyFill="1" applyBorder="1" applyAlignment="1">
      <alignment horizontal="center" vertical="center"/>
    </xf>
    <xf numFmtId="43" fontId="35" fillId="2" borderId="30" xfId="1" applyFont="1" applyFill="1" applyBorder="1" applyAlignment="1">
      <alignment horizontal="center" vertical="center"/>
    </xf>
    <xf numFmtId="43" fontId="35" fillId="2" borderId="30" xfId="1" applyFont="1" applyFill="1" applyBorder="1" applyAlignment="1">
      <alignment vertical="top"/>
    </xf>
    <xf numFmtId="43" fontId="35" fillId="2" borderId="30" xfId="0" applyNumberFormat="1" applyFont="1" applyFill="1" applyBorder="1" applyAlignment="1">
      <alignment vertical="top"/>
    </xf>
    <xf numFmtId="0" fontId="37" fillId="2" borderId="0" xfId="0" applyFont="1" applyFill="1"/>
    <xf numFmtId="0" fontId="35" fillId="2" borderId="19" xfId="0" applyFont="1" applyFill="1" applyBorder="1" applyAlignment="1">
      <alignment horizontal="center"/>
    </xf>
    <xf numFmtId="0" fontId="35" fillId="2" borderId="20" xfId="0" applyFont="1" applyFill="1" applyBorder="1"/>
    <xf numFmtId="0" fontId="37" fillId="2" borderId="18" xfId="0" applyFont="1" applyFill="1" applyBorder="1" applyAlignment="1">
      <alignment horizontal="left"/>
    </xf>
    <xf numFmtId="43" fontId="30" fillId="2" borderId="9" xfId="0" applyNumberFormat="1" applyFont="1" applyFill="1" applyBorder="1" applyAlignment="1">
      <alignment horizontal="center" vertical="center"/>
    </xf>
    <xf numFmtId="0" fontId="30" fillId="2" borderId="7" xfId="0" applyFont="1" applyFill="1" applyBorder="1"/>
    <xf numFmtId="0" fontId="30" fillId="2" borderId="6" xfId="0" applyFont="1" applyFill="1" applyBorder="1" applyAlignment="1">
      <alignment horizontal="center" vertical="center"/>
    </xf>
    <xf numFmtId="43" fontId="30" fillId="2" borderId="6" xfId="1" applyFont="1" applyFill="1" applyBorder="1" applyAlignment="1">
      <alignment horizontal="center" vertical="center"/>
    </xf>
    <xf numFmtId="43" fontId="30" fillId="2" borderId="8" xfId="1" applyFont="1" applyFill="1" applyBorder="1" applyAlignment="1">
      <alignment vertical="center"/>
    </xf>
    <xf numFmtId="0" fontId="35" fillId="2" borderId="0" xfId="0" applyFont="1" applyFill="1" applyBorder="1"/>
    <xf numFmtId="43" fontId="35" fillId="2" borderId="9" xfId="1" applyFont="1" applyFill="1" applyBorder="1" applyAlignment="1">
      <alignment vertical="center"/>
    </xf>
    <xf numFmtId="0" fontId="30" fillId="2" borderId="0" xfId="0" applyFont="1" applyFill="1" applyBorder="1" applyAlignment="1">
      <alignment horizontal="justify" vertical="justify" wrapText="1"/>
    </xf>
    <xf numFmtId="0" fontId="30" fillId="2" borderId="20" xfId="0" applyFont="1" applyFill="1" applyBorder="1" applyAlignment="1">
      <alignment horizontal="left" vertical="top" wrapText="1" indent="2"/>
    </xf>
    <xf numFmtId="0" fontId="30" fillId="2" borderId="0" xfId="0" applyFont="1" applyFill="1" applyBorder="1"/>
    <xf numFmtId="0" fontId="38" fillId="2" borderId="20" xfId="0" applyFont="1" applyFill="1" applyBorder="1" applyAlignment="1">
      <alignment horizontal="left"/>
    </xf>
    <xf numFmtId="164" fontId="30" fillId="2" borderId="0" xfId="99" applyNumberFormat="1" applyFont="1" applyFill="1" applyAlignment="1" applyProtection="1">
      <alignment vertical="center"/>
      <protection locked="0"/>
    </xf>
    <xf numFmtId="164" fontId="30" fillId="2" borderId="0" xfId="99" applyNumberFormat="1" applyFont="1" applyFill="1" applyBorder="1" applyAlignment="1" applyProtection="1">
      <alignment vertical="center"/>
      <protection locked="0"/>
    </xf>
    <xf numFmtId="0" fontId="30" fillId="2" borderId="20" xfId="0" applyFont="1" applyFill="1" applyBorder="1" applyAlignment="1">
      <alignment horizontal="left" indent="1"/>
    </xf>
    <xf numFmtId="0" fontId="40" fillId="2" borderId="0" xfId="0" applyFont="1" applyFill="1" applyBorder="1" applyAlignment="1">
      <alignment horizontal="justify"/>
    </xf>
    <xf numFmtId="0" fontId="30" fillId="2" borderId="20" xfId="0" applyFont="1" applyFill="1" applyBorder="1" applyAlignment="1">
      <alignment horizontal="right" vertical="top"/>
    </xf>
    <xf numFmtId="0" fontId="39" fillId="2" borderId="56" xfId="0" applyFont="1" applyFill="1" applyBorder="1" applyAlignment="1">
      <alignment horizontal="justify" vertical="top"/>
    </xf>
    <xf numFmtId="0" fontId="39" fillId="2" borderId="19" xfId="0" applyFont="1" applyFill="1" applyBorder="1" applyAlignment="1">
      <alignment horizontal="justify" vertical="top"/>
    </xf>
    <xf numFmtId="0" fontId="30" fillId="2" borderId="0" xfId="0" applyFont="1" applyFill="1" applyAlignment="1">
      <alignment horizontal="left" wrapText="1"/>
    </xf>
    <xf numFmtId="0" fontId="30" fillId="2" borderId="0" xfId="0" applyFont="1" applyFill="1" applyAlignment="1">
      <alignment horizontal="left" vertical="center" wrapText="1"/>
    </xf>
    <xf numFmtId="0" fontId="39" fillId="2" borderId="0" xfId="0" applyFont="1" applyFill="1" applyAlignment="1">
      <alignment horizontal="left" vertical="center"/>
    </xf>
    <xf numFmtId="0" fontId="35" fillId="2" borderId="9" xfId="0" applyFont="1" applyFill="1" applyBorder="1" applyAlignment="1">
      <alignment horizontal="right" vertical="center"/>
    </xf>
    <xf numFmtId="0" fontId="37" fillId="2" borderId="18" xfId="0" applyFont="1" applyFill="1" applyBorder="1" applyAlignment="1">
      <alignment horizontal="right"/>
    </xf>
    <xf numFmtId="0" fontId="35" fillId="2" borderId="26" xfId="0" applyFont="1" applyFill="1" applyBorder="1" applyAlignment="1"/>
    <xf numFmtId="0" fontId="35" fillId="2" borderId="1" xfId="0" applyFont="1" applyFill="1" applyBorder="1" applyAlignment="1"/>
    <xf numFmtId="0" fontId="30" fillId="2" borderId="23" xfId="0" applyFont="1" applyFill="1" applyBorder="1" applyAlignment="1">
      <alignment horizontal="left"/>
    </xf>
    <xf numFmtId="0" fontId="30" fillId="2" borderId="2" xfId="0" applyFont="1" applyFill="1" applyBorder="1" applyAlignment="1">
      <alignment horizontal="left"/>
    </xf>
    <xf numFmtId="43" fontId="35" fillId="2" borderId="7" xfId="0" applyNumberFormat="1" applyFont="1" applyFill="1" applyBorder="1" applyAlignment="1">
      <alignment vertical="top"/>
    </xf>
    <xf numFmtId="43" fontId="30" fillId="2" borderId="7" xfId="0" applyNumberFormat="1" applyFont="1" applyFill="1" applyBorder="1" applyAlignment="1">
      <alignment vertical="top"/>
    </xf>
    <xf numFmtId="43" fontId="30" fillId="2" borderId="7" xfId="1" applyFont="1" applyFill="1" applyBorder="1" applyAlignment="1">
      <alignment vertical="top"/>
    </xf>
    <xf numFmtId="43" fontId="35" fillId="2" borderId="7" xfId="1" applyFont="1" applyFill="1" applyBorder="1" applyAlignment="1">
      <alignment vertical="top"/>
    </xf>
    <xf numFmtId="0" fontId="25" fillId="0" borderId="0" xfId="11" applyFont="1" applyAlignment="1">
      <alignment horizontal="center" vertical="center"/>
    </xf>
    <xf numFmtId="0" fontId="29" fillId="0" borderId="0" xfId="11" applyFont="1" applyAlignment="1">
      <alignment horizontal="center" vertical="center" wrapText="1"/>
    </xf>
    <xf numFmtId="0" fontId="14" fillId="0" borderId="0" xfId="11" applyFont="1" applyAlignment="1">
      <alignment horizontal="center"/>
    </xf>
    <xf numFmtId="0" fontId="22" fillId="0" borderId="0" xfId="11" applyFont="1" applyAlignment="1">
      <alignment horizontal="center" vertical="center"/>
    </xf>
    <xf numFmtId="0" fontId="17" fillId="0" borderId="14"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3" xfId="0" applyFont="1" applyBorder="1" applyAlignment="1">
      <alignment horizontal="center" vertical="center"/>
    </xf>
    <xf numFmtId="0" fontId="17" fillId="0" borderId="11" xfId="0" applyFont="1" applyBorder="1" applyAlignment="1">
      <alignment horizontal="center" vertical="center"/>
    </xf>
    <xf numFmtId="0" fontId="19" fillId="0" borderId="0" xfId="0" applyFont="1" applyAlignment="1">
      <alignment horizontal="center" vertical="center"/>
    </xf>
    <xf numFmtId="0" fontId="21" fillId="0" borderId="0" xfId="0" applyFont="1" applyAlignment="1">
      <alignment horizontal="center" vertical="center"/>
    </xf>
    <xf numFmtId="0" fontId="17" fillId="0" borderId="14"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43" fontId="30" fillId="2" borderId="9" xfId="1" applyFont="1" applyFill="1" applyBorder="1" applyAlignment="1">
      <alignment horizontal="center" vertical="center"/>
    </xf>
    <xf numFmtId="0" fontId="30" fillId="2" borderId="19" xfId="0" applyFont="1" applyFill="1" applyBorder="1" applyAlignment="1">
      <alignment horizontal="right"/>
    </xf>
    <xf numFmtId="0" fontId="30" fillId="2" borderId="9" xfId="0" applyFont="1" applyFill="1" applyBorder="1" applyAlignment="1">
      <alignment horizontal="center" vertical="center"/>
    </xf>
    <xf numFmtId="0" fontId="30" fillId="2" borderId="18" xfId="0" applyFont="1" applyFill="1" applyBorder="1" applyAlignment="1">
      <alignment horizontal="right"/>
    </xf>
    <xf numFmtId="0" fontId="30" fillId="2" borderId="0" xfId="0" applyFont="1" applyFill="1"/>
    <xf numFmtId="0" fontId="30" fillId="2" borderId="20" xfId="0" applyFont="1" applyFill="1" applyBorder="1" applyAlignment="1">
      <alignment horizontal="left"/>
    </xf>
    <xf numFmtId="0" fontId="35" fillId="2" borderId="19" xfId="0" applyFont="1" applyFill="1" applyBorder="1" applyAlignment="1">
      <alignment horizontal="left"/>
    </xf>
    <xf numFmtId="0" fontId="35" fillId="2" borderId="20" xfId="0" applyFont="1" applyFill="1" applyBorder="1" applyAlignment="1">
      <alignment horizontal="left"/>
    </xf>
    <xf numFmtId="43" fontId="30" fillId="2" borderId="9" xfId="1" applyFont="1" applyFill="1" applyBorder="1" applyAlignment="1">
      <alignment horizontal="center" vertical="center"/>
    </xf>
    <xf numFmtId="0" fontId="30" fillId="2" borderId="19" xfId="0" applyFont="1" applyFill="1" applyBorder="1" applyAlignment="1">
      <alignment horizontal="right"/>
    </xf>
    <xf numFmtId="0" fontId="30" fillId="2" borderId="9" xfId="0" applyFont="1" applyFill="1" applyBorder="1" applyAlignment="1">
      <alignment horizontal="center" vertical="center"/>
    </xf>
    <xf numFmtId="0" fontId="30" fillId="2" borderId="18" xfId="0" applyFont="1" applyFill="1" applyBorder="1" applyAlignment="1">
      <alignment horizontal="right"/>
    </xf>
    <xf numFmtId="0" fontId="30" fillId="2" borderId="0" xfId="0" applyFont="1" applyFill="1"/>
    <xf numFmtId="0" fontId="30" fillId="2" borderId="20" xfId="0" applyFont="1" applyFill="1" applyBorder="1" applyAlignment="1">
      <alignment horizontal="left"/>
    </xf>
    <xf numFmtId="0" fontId="35" fillId="2" borderId="19" xfId="0" applyFont="1" applyFill="1" applyBorder="1" applyAlignment="1">
      <alignment horizontal="left"/>
    </xf>
    <xf numFmtId="0" fontId="35" fillId="2" borderId="20" xfId="0" applyFont="1" applyFill="1" applyBorder="1" applyAlignment="1">
      <alignment horizontal="left"/>
    </xf>
    <xf numFmtId="43" fontId="30" fillId="2" borderId="9" xfId="1" applyFont="1" applyFill="1" applyBorder="1" applyAlignment="1">
      <alignment horizontal="center" vertical="center"/>
    </xf>
    <xf numFmtId="0" fontId="30" fillId="2" borderId="19" xfId="0" applyFont="1" applyFill="1" applyBorder="1" applyAlignment="1">
      <alignment horizontal="right"/>
    </xf>
    <xf numFmtId="0" fontId="30" fillId="2" borderId="9" xfId="0" applyFont="1" applyFill="1" applyBorder="1" applyAlignment="1">
      <alignment horizontal="center" vertical="center"/>
    </xf>
    <xf numFmtId="0" fontId="30" fillId="2" borderId="18" xfId="0" applyFont="1" applyFill="1" applyBorder="1" applyAlignment="1">
      <alignment horizontal="right"/>
    </xf>
    <xf numFmtId="0" fontId="30" fillId="2" borderId="0" xfId="0" applyFont="1" applyFill="1"/>
    <xf numFmtId="0" fontId="30" fillId="2" borderId="20" xfId="0" applyFont="1" applyFill="1" applyBorder="1" applyAlignment="1">
      <alignment horizontal="left"/>
    </xf>
    <xf numFmtId="0" fontId="35" fillId="2" borderId="19" xfId="0" applyFont="1" applyFill="1" applyBorder="1" applyAlignment="1">
      <alignment horizontal="left"/>
    </xf>
    <xf numFmtId="0" fontId="35" fillId="2" borderId="20" xfId="0" applyFont="1" applyFill="1" applyBorder="1" applyAlignment="1">
      <alignment horizontal="left"/>
    </xf>
  </cellXfs>
  <cellStyles count="42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10" xfId="229" xr:uid="{00000000-0005-0000-0000-000004000000}"/>
    <cellStyle name="Comma 2 11" xfId="293" xr:uid="{4EC4EE7E-AE7A-4BE0-AF05-4F5A5CF9D5A6}"/>
    <cellStyle name="Comma 2 2" xfId="21" xr:uid="{00000000-0005-0000-0000-000005000000}"/>
    <cellStyle name="Comma 2 2 2" xfId="96" xr:uid="{00000000-0005-0000-0000-000006000000}"/>
    <cellStyle name="Comma 2 2 3" xfId="112" xr:uid="{00000000-0005-0000-0000-000007000000}"/>
    <cellStyle name="Comma 2 2 3 2" xfId="295" xr:uid="{FB8338E0-F3E7-43B7-8871-367D32C70697}"/>
    <cellStyle name="Comma 2 2 4" xfId="176" xr:uid="{00000000-0005-0000-0000-000008000000}"/>
    <cellStyle name="Comma 2 2 5" xfId="240" xr:uid="{00000000-0005-0000-0000-000009000000}"/>
    <cellStyle name="Comma 2 2 6" xfId="294" xr:uid="{12326915-307F-4E83-87E2-DFD7F85A2CCF}"/>
    <cellStyle name="Comma 2 3" xfId="22" xr:uid="{00000000-0005-0000-0000-00000A000000}"/>
    <cellStyle name="Comma 2 3 2" xfId="113" xr:uid="{00000000-0005-0000-0000-00000B000000}"/>
    <cellStyle name="Comma 2 3 2 2" xfId="297" xr:uid="{360AA322-C4BA-4719-B90A-D98B3CEA4B5B}"/>
    <cellStyle name="Comma 2 3 3" xfId="177" xr:uid="{00000000-0005-0000-0000-00000C000000}"/>
    <cellStyle name="Comma 2 3 4" xfId="241" xr:uid="{00000000-0005-0000-0000-00000D000000}"/>
    <cellStyle name="Comma 2 3 5" xfId="296" xr:uid="{9CE7E4A3-3487-416D-B6BB-EB525C827C99}"/>
    <cellStyle name="Comma 2 4" xfId="23" xr:uid="{00000000-0005-0000-0000-00000E000000}"/>
    <cellStyle name="Comma 2 4 2" xfId="114" xr:uid="{00000000-0005-0000-0000-00000F000000}"/>
    <cellStyle name="Comma 2 4 2 2" xfId="299" xr:uid="{9E567B4F-ECFB-4D20-9795-9E677D8D595A}"/>
    <cellStyle name="Comma 2 4 3" xfId="178" xr:uid="{00000000-0005-0000-0000-000010000000}"/>
    <cellStyle name="Comma 2 4 4" xfId="242" xr:uid="{00000000-0005-0000-0000-000011000000}"/>
    <cellStyle name="Comma 2 4 5" xfId="298" xr:uid="{A3609504-AC0F-453F-8B50-36B5A89B1A1C}"/>
    <cellStyle name="Comma 2 5" xfId="20" xr:uid="{00000000-0005-0000-0000-000012000000}"/>
    <cellStyle name="Comma 2 6" xfId="77" xr:uid="{00000000-0005-0000-0000-000013000000}"/>
    <cellStyle name="Comma 2 6 2" xfId="146" xr:uid="{00000000-0005-0000-0000-000014000000}"/>
    <cellStyle name="Comma 2 6 2 2" xfId="301" xr:uid="{A362FC18-C8AA-4742-BCC9-E93D4A9C64FC}"/>
    <cellStyle name="Comma 2 6 3" xfId="210" xr:uid="{00000000-0005-0000-0000-000015000000}"/>
    <cellStyle name="Comma 2 6 4" xfId="274" xr:uid="{00000000-0005-0000-0000-000016000000}"/>
    <cellStyle name="Comma 2 6 5" xfId="300" xr:uid="{C42FF188-13B4-4422-B3FC-E20B7366304F}"/>
    <cellStyle name="Comma 2 7" xfId="85" xr:uid="{00000000-0005-0000-0000-000017000000}"/>
    <cellStyle name="Comma 2 7 2" xfId="154" xr:uid="{00000000-0005-0000-0000-000018000000}"/>
    <cellStyle name="Comma 2 7 2 2" xfId="303" xr:uid="{198C6D34-DA69-4A8D-B24F-EF1AB7EC7671}"/>
    <cellStyle name="Comma 2 7 3" xfId="218" xr:uid="{00000000-0005-0000-0000-000019000000}"/>
    <cellStyle name="Comma 2 7 4" xfId="282" xr:uid="{00000000-0005-0000-0000-00001A000000}"/>
    <cellStyle name="Comma 2 7 5" xfId="302" xr:uid="{BEB077C9-C5AE-4EA4-A698-FB2426DE3496}"/>
    <cellStyle name="Comma 2 8" xfId="101" xr:uid="{00000000-0005-0000-0000-00001B000000}"/>
    <cellStyle name="Comma 2 8 2" xfId="304" xr:uid="{3EB55907-B177-4741-9D93-83519DDE0A25}"/>
    <cellStyle name="Comma 2 9" xfId="165" xr:uid="{00000000-0005-0000-0000-00001C000000}"/>
    <cellStyle name="Comma 3" xfId="18" xr:uid="{00000000-0005-0000-0000-00001D000000}"/>
    <cellStyle name="Comma 3 2" xfId="25" xr:uid="{00000000-0005-0000-0000-00001E000000}"/>
    <cellStyle name="Comma 3 3" xfId="24" xr:uid="{00000000-0005-0000-0000-00001F000000}"/>
    <cellStyle name="Comma 3 3 2" xfId="115" xr:uid="{00000000-0005-0000-0000-000020000000}"/>
    <cellStyle name="Comma 3 3 2 2" xfId="307" xr:uid="{37371332-6FC7-482C-8BF4-C07B45EB9966}"/>
    <cellStyle name="Comma 3 3 3" xfId="179" xr:uid="{00000000-0005-0000-0000-000021000000}"/>
    <cellStyle name="Comma 3 3 4" xfId="243" xr:uid="{00000000-0005-0000-0000-000022000000}"/>
    <cellStyle name="Comma 3 3 5" xfId="306" xr:uid="{C8704C8A-2A99-4217-A8AA-7443B24AF738}"/>
    <cellStyle name="Comma 3 4" xfId="110" xr:uid="{00000000-0005-0000-0000-000023000000}"/>
    <cellStyle name="Comma 3 4 2" xfId="308" xr:uid="{6EFB078D-67FC-429D-97F9-EB2F6E05EFA6}"/>
    <cellStyle name="Comma 3 5" xfId="174" xr:uid="{00000000-0005-0000-0000-000024000000}"/>
    <cellStyle name="Comma 3 6" xfId="238" xr:uid="{00000000-0005-0000-0000-000025000000}"/>
    <cellStyle name="Comma 3 7" xfId="305" xr:uid="{AD01CF01-C8F9-4B52-A62F-52342C7EEF5E}"/>
    <cellStyle name="Comma 4" xfId="26" xr:uid="{00000000-0005-0000-0000-000026000000}"/>
    <cellStyle name="Comma 5" xfId="27" xr:uid="{00000000-0005-0000-0000-000027000000}"/>
    <cellStyle name="Comma 5 2" xfId="28" xr:uid="{00000000-0005-0000-0000-000028000000}"/>
    <cellStyle name="Comma 6" xfId="29" xr:uid="{00000000-0005-0000-0000-000029000000}"/>
    <cellStyle name="Comma 6 2" xfId="97" xr:uid="{00000000-0005-0000-0000-00002A000000}"/>
    <cellStyle name="Comma 7" xfId="30" xr:uid="{00000000-0005-0000-0000-00002B000000}"/>
    <cellStyle name="Comma 8" xfId="94" xr:uid="{00000000-0005-0000-0000-00002C000000}"/>
    <cellStyle name="Comma 8 2" xfId="163" xr:uid="{00000000-0005-0000-0000-00002D000000}"/>
    <cellStyle name="Comma 8 2 2" xfId="310" xr:uid="{CD18DB8E-1F69-4941-82D2-EB80768093C9}"/>
    <cellStyle name="Comma 8 3" xfId="227" xr:uid="{00000000-0005-0000-0000-00002E000000}"/>
    <cellStyle name="Comma 8 4" xfId="291" xr:uid="{00000000-0005-0000-0000-00002F000000}"/>
    <cellStyle name="Comma 8 5" xfId="309" xr:uid="{37625FFF-BE66-4C97-8D35-1A2BCD8E3ECD}"/>
    <cellStyle name="Currency 2" xfId="3" xr:uid="{00000000-0005-0000-0000-000030000000}"/>
    <cellStyle name="Currency 2 2" xfId="31" xr:uid="{00000000-0005-0000-0000-000031000000}"/>
    <cellStyle name="Currency 2 3" xfId="32" xr:uid="{00000000-0005-0000-0000-000032000000}"/>
    <cellStyle name="Currency 3" xfId="33" xr:uid="{00000000-0005-0000-0000-000033000000}"/>
    <cellStyle name="Normal" xfId="0" builtinId="0"/>
    <cellStyle name="Normal 10" xfId="34" xr:uid="{00000000-0005-0000-0000-000035000000}"/>
    <cellStyle name="Normal 10 2" xfId="98" xr:uid="{00000000-0005-0000-0000-000036000000}"/>
    <cellStyle name="Normal 11" xfId="76" xr:uid="{00000000-0005-0000-0000-000037000000}"/>
    <cellStyle name="Normal 11 2" xfId="145" xr:uid="{00000000-0005-0000-0000-000038000000}"/>
    <cellStyle name="Normal 11 2 2" xfId="312" xr:uid="{C72385C3-20C8-4325-9F15-66F067A262E5}"/>
    <cellStyle name="Normal 11 3" xfId="209" xr:uid="{00000000-0005-0000-0000-000039000000}"/>
    <cellStyle name="Normal 11 4" xfId="273" xr:uid="{00000000-0005-0000-0000-00003A000000}"/>
    <cellStyle name="Normal 11 5" xfId="311" xr:uid="{9DD65790-E4D4-4CA2-9AB7-96A5FD6496B6}"/>
    <cellStyle name="Normal 12" xfId="93" xr:uid="{00000000-0005-0000-0000-00003B000000}"/>
    <cellStyle name="Normal 12 2" xfId="162" xr:uid="{00000000-0005-0000-0000-00003C000000}"/>
    <cellStyle name="Normal 12 2 2" xfId="314" xr:uid="{7FAF385C-05ED-4E33-BFBC-A894C52E81CC}"/>
    <cellStyle name="Normal 12 3" xfId="226" xr:uid="{00000000-0005-0000-0000-00003D000000}"/>
    <cellStyle name="Normal 12 4" xfId="290" xr:uid="{00000000-0005-0000-0000-00003E000000}"/>
    <cellStyle name="Normal 12 5" xfId="313" xr:uid="{38AF9955-1853-4D44-AB16-3F4C6082A48A}"/>
    <cellStyle name="Normal 13" xfId="100" xr:uid="{00000000-0005-0000-0000-00003F000000}"/>
    <cellStyle name="Normal 13 2" xfId="164" xr:uid="{00000000-0005-0000-0000-000040000000}"/>
    <cellStyle name="Normal 13 2 2" xfId="316" xr:uid="{A3715D11-C4A7-4445-87DD-5A3376F8F10F}"/>
    <cellStyle name="Normal 13 3" xfId="228" xr:uid="{00000000-0005-0000-0000-000041000000}"/>
    <cellStyle name="Normal 13 4" xfId="292" xr:uid="{00000000-0005-0000-0000-000042000000}"/>
    <cellStyle name="Normal 13 5" xfId="315" xr:uid="{7F993630-2ACF-4322-904C-8B768C4952C3}"/>
    <cellStyle name="Normal 2" xfId="4" xr:uid="{00000000-0005-0000-0000-000043000000}"/>
    <cellStyle name="Normal 2 10" xfId="36" xr:uid="{00000000-0005-0000-0000-000044000000}"/>
    <cellStyle name="Normal 2 10 2" xfId="117" xr:uid="{00000000-0005-0000-0000-000045000000}"/>
    <cellStyle name="Normal 2 10 2 2" xfId="319" xr:uid="{D67E8317-9630-46CB-A04C-2D859CB74938}"/>
    <cellStyle name="Normal 2 10 3" xfId="181" xr:uid="{00000000-0005-0000-0000-000046000000}"/>
    <cellStyle name="Normal 2 10 4" xfId="245" xr:uid="{00000000-0005-0000-0000-000047000000}"/>
    <cellStyle name="Normal 2 10 5" xfId="318" xr:uid="{E43E955B-0242-42A6-86B3-860745B13DCF}"/>
    <cellStyle name="Normal 2 11" xfId="37" xr:uid="{00000000-0005-0000-0000-000048000000}"/>
    <cellStyle name="Normal 2 11 2" xfId="118" xr:uid="{00000000-0005-0000-0000-000049000000}"/>
    <cellStyle name="Normal 2 11 2 2" xfId="321" xr:uid="{3D7349E2-8EA3-418F-841B-0E58FCC2D469}"/>
    <cellStyle name="Normal 2 11 3" xfId="182" xr:uid="{00000000-0005-0000-0000-00004A000000}"/>
    <cellStyle name="Normal 2 11 4" xfId="246" xr:uid="{00000000-0005-0000-0000-00004B000000}"/>
    <cellStyle name="Normal 2 11 5" xfId="320" xr:uid="{8E6E20BD-6BAB-4A8F-9DBE-CD01943818C0}"/>
    <cellStyle name="Normal 2 12" xfId="35" xr:uid="{00000000-0005-0000-0000-00004C000000}"/>
    <cellStyle name="Normal 2 12 2" xfId="116" xr:uid="{00000000-0005-0000-0000-00004D000000}"/>
    <cellStyle name="Normal 2 12 2 2" xfId="323" xr:uid="{90E53E4D-9A99-4FCB-B466-CEB70517DCDC}"/>
    <cellStyle name="Normal 2 12 3" xfId="180" xr:uid="{00000000-0005-0000-0000-00004E000000}"/>
    <cellStyle name="Normal 2 12 4" xfId="244" xr:uid="{00000000-0005-0000-0000-00004F000000}"/>
    <cellStyle name="Normal 2 12 5" xfId="322" xr:uid="{B1721223-9D10-4ACA-B0F3-53E3AE269B90}"/>
    <cellStyle name="Normal 2 13" xfId="78" xr:uid="{00000000-0005-0000-0000-000050000000}"/>
    <cellStyle name="Normal 2 13 2" xfId="147" xr:uid="{00000000-0005-0000-0000-000051000000}"/>
    <cellStyle name="Normal 2 13 2 2" xfId="325" xr:uid="{DEDEDBB5-DE73-49FF-8471-12B1B103C577}"/>
    <cellStyle name="Normal 2 13 3" xfId="211" xr:uid="{00000000-0005-0000-0000-000052000000}"/>
    <cellStyle name="Normal 2 13 4" xfId="275" xr:uid="{00000000-0005-0000-0000-000053000000}"/>
    <cellStyle name="Normal 2 13 5" xfId="324" xr:uid="{3811AA49-4A19-4568-8B0A-079F6CBC837B}"/>
    <cellStyle name="Normal 2 14" xfId="86" xr:uid="{00000000-0005-0000-0000-000054000000}"/>
    <cellStyle name="Normal 2 14 2" xfId="155" xr:uid="{00000000-0005-0000-0000-000055000000}"/>
    <cellStyle name="Normal 2 14 2 2" xfId="327" xr:uid="{93EB8AF1-6DD0-4801-BE47-62B0F7E3B90F}"/>
    <cellStyle name="Normal 2 14 3" xfId="219" xr:uid="{00000000-0005-0000-0000-000056000000}"/>
    <cellStyle name="Normal 2 14 4" xfId="283" xr:uid="{00000000-0005-0000-0000-000057000000}"/>
    <cellStyle name="Normal 2 14 5" xfId="326" xr:uid="{C83C3BFF-AD7F-435C-8DC3-E0C9EC9E8902}"/>
    <cellStyle name="Normal 2 15" xfId="102" xr:uid="{00000000-0005-0000-0000-000058000000}"/>
    <cellStyle name="Normal 2 15 2" xfId="328" xr:uid="{520EFFB9-D04E-433F-9C0E-08AD8A6FD7F1}"/>
    <cellStyle name="Normal 2 16" xfId="166" xr:uid="{00000000-0005-0000-0000-000059000000}"/>
    <cellStyle name="Normal 2 17" xfId="230" xr:uid="{00000000-0005-0000-0000-00005A000000}"/>
    <cellStyle name="Normal 2 18" xfId="317" xr:uid="{BBF8015A-7C76-4E68-9054-B49B24E1D9B6}"/>
    <cellStyle name="Normal 2 2" xfId="5" xr:uid="{00000000-0005-0000-0000-00005B000000}"/>
    <cellStyle name="Normal 2 2 10" xfId="231" xr:uid="{00000000-0005-0000-0000-00005C000000}"/>
    <cellStyle name="Normal 2 2 11" xfId="329" xr:uid="{9B8FBEDD-B2D8-4FC5-98A0-89E700982653}"/>
    <cellStyle name="Normal 2 2 2" xfId="39" xr:uid="{00000000-0005-0000-0000-00005D000000}"/>
    <cellStyle name="Normal 2 2 2 2" xfId="120" xr:uid="{00000000-0005-0000-0000-00005E000000}"/>
    <cellStyle name="Normal 2 2 2 2 2" xfId="331" xr:uid="{EBA24B6A-0417-4402-B6A6-761836C6A9F2}"/>
    <cellStyle name="Normal 2 2 2 3" xfId="184" xr:uid="{00000000-0005-0000-0000-00005F000000}"/>
    <cellStyle name="Normal 2 2 2 4" xfId="248" xr:uid="{00000000-0005-0000-0000-000060000000}"/>
    <cellStyle name="Normal 2 2 2 5" xfId="330" xr:uid="{5ECA713F-39BC-4AE9-ADD2-7A66ED4DE498}"/>
    <cellStyle name="Normal 2 2 3" xfId="40" xr:uid="{00000000-0005-0000-0000-000061000000}"/>
    <cellStyle name="Normal 2 2 3 2" xfId="121" xr:uid="{00000000-0005-0000-0000-000062000000}"/>
    <cellStyle name="Normal 2 2 3 2 2" xfId="333" xr:uid="{D3FDF9D1-80DC-4DC2-8577-8CEFAB2DE5F1}"/>
    <cellStyle name="Normal 2 2 3 3" xfId="185" xr:uid="{00000000-0005-0000-0000-000063000000}"/>
    <cellStyle name="Normal 2 2 3 4" xfId="249" xr:uid="{00000000-0005-0000-0000-000064000000}"/>
    <cellStyle name="Normal 2 2 3 5" xfId="332" xr:uid="{A6088FB2-10EE-4E4B-A79A-CB224F1C6E7E}"/>
    <cellStyle name="Normal 2 2 4" xfId="41" xr:uid="{00000000-0005-0000-0000-000065000000}"/>
    <cellStyle name="Normal 2 2 4 2" xfId="122" xr:uid="{00000000-0005-0000-0000-000066000000}"/>
    <cellStyle name="Normal 2 2 4 2 2" xfId="335" xr:uid="{E9095BBA-E885-4A96-ADA2-9437A1A8758E}"/>
    <cellStyle name="Normal 2 2 4 3" xfId="186" xr:uid="{00000000-0005-0000-0000-000067000000}"/>
    <cellStyle name="Normal 2 2 4 4" xfId="250" xr:uid="{00000000-0005-0000-0000-000068000000}"/>
    <cellStyle name="Normal 2 2 4 5" xfId="334" xr:uid="{3A50EEB1-724D-4D6E-8E8D-DA078C46CBE7}"/>
    <cellStyle name="Normal 2 2 5" xfId="38" xr:uid="{00000000-0005-0000-0000-000069000000}"/>
    <cellStyle name="Normal 2 2 5 2" xfId="119" xr:uid="{00000000-0005-0000-0000-00006A000000}"/>
    <cellStyle name="Normal 2 2 5 2 2" xfId="337" xr:uid="{57B710A9-B005-4B5F-8D98-2EBC49E841DD}"/>
    <cellStyle name="Normal 2 2 5 3" xfId="183" xr:uid="{00000000-0005-0000-0000-00006B000000}"/>
    <cellStyle name="Normal 2 2 5 4" xfId="247" xr:uid="{00000000-0005-0000-0000-00006C000000}"/>
    <cellStyle name="Normal 2 2 5 5" xfId="336" xr:uid="{5F2DC575-414C-4D1B-93B5-BA3EEED84DD8}"/>
    <cellStyle name="Normal 2 2 6" xfId="79" xr:uid="{00000000-0005-0000-0000-00006D000000}"/>
    <cellStyle name="Normal 2 2 6 2" xfId="148" xr:uid="{00000000-0005-0000-0000-00006E000000}"/>
    <cellStyle name="Normal 2 2 6 2 2" xfId="339" xr:uid="{B990E416-1639-40BA-BB17-E053C2AD787D}"/>
    <cellStyle name="Normal 2 2 6 3" xfId="212" xr:uid="{00000000-0005-0000-0000-00006F000000}"/>
    <cellStyle name="Normal 2 2 6 4" xfId="276" xr:uid="{00000000-0005-0000-0000-000070000000}"/>
    <cellStyle name="Normal 2 2 6 5" xfId="338" xr:uid="{38AFF076-A8F9-4E0D-AE40-5EC368DA5295}"/>
    <cellStyle name="Normal 2 2 7" xfId="87" xr:uid="{00000000-0005-0000-0000-000071000000}"/>
    <cellStyle name="Normal 2 2 7 2" xfId="156" xr:uid="{00000000-0005-0000-0000-000072000000}"/>
    <cellStyle name="Normal 2 2 7 2 2" xfId="341" xr:uid="{97B3442A-71EE-481C-B6DD-39FAB95FD282}"/>
    <cellStyle name="Normal 2 2 7 3" xfId="220" xr:uid="{00000000-0005-0000-0000-000073000000}"/>
    <cellStyle name="Normal 2 2 7 4" xfId="284" xr:uid="{00000000-0005-0000-0000-000074000000}"/>
    <cellStyle name="Normal 2 2 7 5" xfId="340" xr:uid="{36CFED91-4FC5-4389-8C94-9FA89B16D434}"/>
    <cellStyle name="Normal 2 2 8" xfId="103" xr:uid="{00000000-0005-0000-0000-000075000000}"/>
    <cellStyle name="Normal 2 2 8 2" xfId="342" xr:uid="{3111C6CF-5F5C-49A3-8241-959F8F6AABDE}"/>
    <cellStyle name="Normal 2 2 9" xfId="167" xr:uid="{00000000-0005-0000-0000-000076000000}"/>
    <cellStyle name="Normal 2 3" xfId="6" xr:uid="{00000000-0005-0000-0000-000077000000}"/>
    <cellStyle name="Normal 2 3 10" xfId="232" xr:uid="{00000000-0005-0000-0000-000078000000}"/>
    <cellStyle name="Normal 2 3 11" xfId="343" xr:uid="{08C631A2-299B-4F8A-B358-8C688E347543}"/>
    <cellStyle name="Normal 2 3 2" xfId="43" xr:uid="{00000000-0005-0000-0000-000079000000}"/>
    <cellStyle name="Normal 2 3 2 2" xfId="124" xr:uid="{00000000-0005-0000-0000-00007A000000}"/>
    <cellStyle name="Normal 2 3 2 2 2" xfId="345" xr:uid="{F3DC76F8-FBC4-4BC5-91AD-9F6E5A89E802}"/>
    <cellStyle name="Normal 2 3 2 3" xfId="188" xr:uid="{00000000-0005-0000-0000-00007B000000}"/>
    <cellStyle name="Normal 2 3 2 4" xfId="252" xr:uid="{00000000-0005-0000-0000-00007C000000}"/>
    <cellStyle name="Normal 2 3 2 5" xfId="344" xr:uid="{57E05DA0-97C4-478A-90F3-3C849D1082D5}"/>
    <cellStyle name="Normal 2 3 3" xfId="44" xr:uid="{00000000-0005-0000-0000-00007D000000}"/>
    <cellStyle name="Normal 2 3 3 2" xfId="125" xr:uid="{00000000-0005-0000-0000-00007E000000}"/>
    <cellStyle name="Normal 2 3 3 2 2" xfId="347" xr:uid="{F30B8D50-9578-43C2-B447-18BC2A01EF61}"/>
    <cellStyle name="Normal 2 3 3 3" xfId="189" xr:uid="{00000000-0005-0000-0000-00007F000000}"/>
    <cellStyle name="Normal 2 3 3 4" xfId="253" xr:uid="{00000000-0005-0000-0000-000080000000}"/>
    <cellStyle name="Normal 2 3 3 5" xfId="346" xr:uid="{B08A990D-0B14-4539-867F-251C7965500C}"/>
    <cellStyle name="Normal 2 3 4" xfId="45" xr:uid="{00000000-0005-0000-0000-000081000000}"/>
    <cellStyle name="Normal 2 3 4 2" xfId="126" xr:uid="{00000000-0005-0000-0000-000082000000}"/>
    <cellStyle name="Normal 2 3 4 2 2" xfId="349" xr:uid="{7C6A63F0-D210-404C-B202-73370A7C47B1}"/>
    <cellStyle name="Normal 2 3 4 3" xfId="190" xr:uid="{00000000-0005-0000-0000-000083000000}"/>
    <cellStyle name="Normal 2 3 4 4" xfId="254" xr:uid="{00000000-0005-0000-0000-000084000000}"/>
    <cellStyle name="Normal 2 3 4 5" xfId="348" xr:uid="{D5A4E325-0AC6-4A7B-8CE4-9762C7056E44}"/>
    <cellStyle name="Normal 2 3 5" xfId="42" xr:uid="{00000000-0005-0000-0000-000085000000}"/>
    <cellStyle name="Normal 2 3 5 2" xfId="123" xr:uid="{00000000-0005-0000-0000-000086000000}"/>
    <cellStyle name="Normal 2 3 5 2 2" xfId="351" xr:uid="{6D75C705-B6D4-40A5-BED3-69E9B1C70585}"/>
    <cellStyle name="Normal 2 3 5 3" xfId="187" xr:uid="{00000000-0005-0000-0000-000087000000}"/>
    <cellStyle name="Normal 2 3 5 4" xfId="251" xr:uid="{00000000-0005-0000-0000-000088000000}"/>
    <cellStyle name="Normal 2 3 5 5" xfId="350" xr:uid="{7A0A83C9-EADB-42E6-B075-54CDEBB43C23}"/>
    <cellStyle name="Normal 2 3 6" xfId="80" xr:uid="{00000000-0005-0000-0000-000089000000}"/>
    <cellStyle name="Normal 2 3 6 2" xfId="149" xr:uid="{00000000-0005-0000-0000-00008A000000}"/>
    <cellStyle name="Normal 2 3 6 2 2" xfId="353" xr:uid="{2ACBAD6A-DFB9-4563-912E-FF7FC615725F}"/>
    <cellStyle name="Normal 2 3 6 3" xfId="213" xr:uid="{00000000-0005-0000-0000-00008B000000}"/>
    <cellStyle name="Normal 2 3 6 4" xfId="277" xr:uid="{00000000-0005-0000-0000-00008C000000}"/>
    <cellStyle name="Normal 2 3 6 5" xfId="352" xr:uid="{8D52740C-935F-41CD-85A5-057ED40C0509}"/>
    <cellStyle name="Normal 2 3 7" xfId="88" xr:uid="{00000000-0005-0000-0000-00008D000000}"/>
    <cellStyle name="Normal 2 3 7 2" xfId="157" xr:uid="{00000000-0005-0000-0000-00008E000000}"/>
    <cellStyle name="Normal 2 3 7 2 2" xfId="355" xr:uid="{2889A39A-1853-4684-AEE8-F647B36095F2}"/>
    <cellStyle name="Normal 2 3 7 3" xfId="221" xr:uid="{00000000-0005-0000-0000-00008F000000}"/>
    <cellStyle name="Normal 2 3 7 4" xfId="285" xr:uid="{00000000-0005-0000-0000-000090000000}"/>
    <cellStyle name="Normal 2 3 7 5" xfId="354" xr:uid="{BF61E13F-20E7-437F-B115-065E066A21E2}"/>
    <cellStyle name="Normal 2 3 8" xfId="104" xr:uid="{00000000-0005-0000-0000-000091000000}"/>
    <cellStyle name="Normal 2 3 8 2" xfId="356" xr:uid="{2E3393D2-58F0-4183-B0EA-611F80959586}"/>
    <cellStyle name="Normal 2 3 9" xfId="168" xr:uid="{00000000-0005-0000-0000-000092000000}"/>
    <cellStyle name="Normal 2 4" xfId="7" xr:uid="{00000000-0005-0000-0000-000093000000}"/>
    <cellStyle name="Normal 2 4 10" xfId="233" xr:uid="{00000000-0005-0000-0000-000094000000}"/>
    <cellStyle name="Normal 2 4 11" xfId="357" xr:uid="{CA2BF544-CA3C-4233-B68B-695BBADC54FF}"/>
    <cellStyle name="Normal 2 4 2" xfId="47" xr:uid="{00000000-0005-0000-0000-000095000000}"/>
    <cellStyle name="Normal 2 4 2 2" xfId="128" xr:uid="{00000000-0005-0000-0000-000096000000}"/>
    <cellStyle name="Normal 2 4 2 2 2" xfId="359" xr:uid="{EB6B8210-285E-4A9B-AC26-65D8BDCFF449}"/>
    <cellStyle name="Normal 2 4 2 3" xfId="192" xr:uid="{00000000-0005-0000-0000-000097000000}"/>
    <cellStyle name="Normal 2 4 2 4" xfId="256" xr:uid="{00000000-0005-0000-0000-000098000000}"/>
    <cellStyle name="Normal 2 4 2 5" xfId="358" xr:uid="{FFA71631-B411-4EC5-A171-A9CD5628F84E}"/>
    <cellStyle name="Normal 2 4 3" xfId="48" xr:uid="{00000000-0005-0000-0000-000099000000}"/>
    <cellStyle name="Normal 2 4 3 2" xfId="129" xr:uid="{00000000-0005-0000-0000-00009A000000}"/>
    <cellStyle name="Normal 2 4 3 2 2" xfId="361" xr:uid="{088D8A7C-3550-432E-B3D7-551152F3F788}"/>
    <cellStyle name="Normal 2 4 3 3" xfId="193" xr:uid="{00000000-0005-0000-0000-00009B000000}"/>
    <cellStyle name="Normal 2 4 3 4" xfId="257" xr:uid="{00000000-0005-0000-0000-00009C000000}"/>
    <cellStyle name="Normal 2 4 3 5" xfId="360" xr:uid="{CC658040-6CD8-433F-9E7B-7C178A9F5FA9}"/>
    <cellStyle name="Normal 2 4 4" xfId="49" xr:uid="{00000000-0005-0000-0000-00009D000000}"/>
    <cellStyle name="Normal 2 4 4 2" xfId="130" xr:uid="{00000000-0005-0000-0000-00009E000000}"/>
    <cellStyle name="Normal 2 4 4 2 2" xfId="363" xr:uid="{2BAFF5E7-F208-4DA2-B90C-F6826EBC4482}"/>
    <cellStyle name="Normal 2 4 4 3" xfId="194" xr:uid="{00000000-0005-0000-0000-00009F000000}"/>
    <cellStyle name="Normal 2 4 4 4" xfId="258" xr:uid="{00000000-0005-0000-0000-0000A0000000}"/>
    <cellStyle name="Normal 2 4 4 5" xfId="362" xr:uid="{D687BF82-92E5-425D-A532-6309E786E744}"/>
    <cellStyle name="Normal 2 4 5" xfId="46" xr:uid="{00000000-0005-0000-0000-0000A1000000}"/>
    <cellStyle name="Normal 2 4 5 2" xfId="127" xr:uid="{00000000-0005-0000-0000-0000A2000000}"/>
    <cellStyle name="Normal 2 4 5 2 2" xfId="365" xr:uid="{D74EAFC0-4C81-41F7-B751-44E5AC2B4699}"/>
    <cellStyle name="Normal 2 4 5 3" xfId="191" xr:uid="{00000000-0005-0000-0000-0000A3000000}"/>
    <cellStyle name="Normal 2 4 5 4" xfId="255" xr:uid="{00000000-0005-0000-0000-0000A4000000}"/>
    <cellStyle name="Normal 2 4 5 5" xfId="364" xr:uid="{1D8592A4-A7E3-4E42-8DB7-4F1ABC749A93}"/>
    <cellStyle name="Normal 2 4 6" xfId="81" xr:uid="{00000000-0005-0000-0000-0000A5000000}"/>
    <cellStyle name="Normal 2 4 6 2" xfId="150" xr:uid="{00000000-0005-0000-0000-0000A6000000}"/>
    <cellStyle name="Normal 2 4 6 2 2" xfId="367" xr:uid="{351C49E2-667C-46E6-BF89-A60B729D0105}"/>
    <cellStyle name="Normal 2 4 6 3" xfId="214" xr:uid="{00000000-0005-0000-0000-0000A7000000}"/>
    <cellStyle name="Normal 2 4 6 4" xfId="278" xr:uid="{00000000-0005-0000-0000-0000A8000000}"/>
    <cellStyle name="Normal 2 4 6 5" xfId="366" xr:uid="{0F80D8A7-6AFE-4F63-B0D0-D38478247D32}"/>
    <cellStyle name="Normal 2 4 7" xfId="89" xr:uid="{00000000-0005-0000-0000-0000A9000000}"/>
    <cellStyle name="Normal 2 4 7 2" xfId="158" xr:uid="{00000000-0005-0000-0000-0000AA000000}"/>
    <cellStyle name="Normal 2 4 7 2 2" xfId="369" xr:uid="{BFA7DC76-C37B-4948-9535-DA5DD5244495}"/>
    <cellStyle name="Normal 2 4 7 3" xfId="222" xr:uid="{00000000-0005-0000-0000-0000AB000000}"/>
    <cellStyle name="Normal 2 4 7 4" xfId="286" xr:uid="{00000000-0005-0000-0000-0000AC000000}"/>
    <cellStyle name="Normal 2 4 7 5" xfId="368" xr:uid="{9997B499-8A22-4DE1-A931-B6C808B5472D}"/>
    <cellStyle name="Normal 2 4 8" xfId="105" xr:uid="{00000000-0005-0000-0000-0000AD000000}"/>
    <cellStyle name="Normal 2 4 8 2" xfId="370" xr:uid="{0528E13A-CAB8-471C-8258-7D21CA15CCDB}"/>
    <cellStyle name="Normal 2 4 9" xfId="169" xr:uid="{00000000-0005-0000-0000-0000AE000000}"/>
    <cellStyle name="Normal 2 5" xfId="8" xr:uid="{00000000-0005-0000-0000-0000AF000000}"/>
    <cellStyle name="Normal 2 5 10" xfId="234" xr:uid="{00000000-0005-0000-0000-0000B0000000}"/>
    <cellStyle name="Normal 2 5 11" xfId="371" xr:uid="{9C7B729F-E4A1-4DD2-9FB1-6E2B341FBB59}"/>
    <cellStyle name="Normal 2 5 2" xfId="51" xr:uid="{00000000-0005-0000-0000-0000B1000000}"/>
    <cellStyle name="Normal 2 5 2 2" xfId="132" xr:uid="{00000000-0005-0000-0000-0000B2000000}"/>
    <cellStyle name="Normal 2 5 2 2 2" xfId="373" xr:uid="{48338415-6F20-4577-B83E-BB88E925EB2D}"/>
    <cellStyle name="Normal 2 5 2 3" xfId="196" xr:uid="{00000000-0005-0000-0000-0000B3000000}"/>
    <cellStyle name="Normal 2 5 2 4" xfId="260" xr:uid="{00000000-0005-0000-0000-0000B4000000}"/>
    <cellStyle name="Normal 2 5 2 5" xfId="372" xr:uid="{A5E92C12-6BD3-4AF1-9249-9F0899677005}"/>
    <cellStyle name="Normal 2 5 3" xfId="52" xr:uid="{00000000-0005-0000-0000-0000B5000000}"/>
    <cellStyle name="Normal 2 5 3 2" xfId="133" xr:uid="{00000000-0005-0000-0000-0000B6000000}"/>
    <cellStyle name="Normal 2 5 3 2 2" xfId="375" xr:uid="{145B9818-BC84-48BF-8916-6EC65F239DCC}"/>
    <cellStyle name="Normal 2 5 3 3" xfId="197" xr:uid="{00000000-0005-0000-0000-0000B7000000}"/>
    <cellStyle name="Normal 2 5 3 4" xfId="261" xr:uid="{00000000-0005-0000-0000-0000B8000000}"/>
    <cellStyle name="Normal 2 5 3 5" xfId="374" xr:uid="{8ADFEF0B-D0E1-423B-9E71-3E8A779A1BC4}"/>
    <cellStyle name="Normal 2 5 4" xfId="53" xr:uid="{00000000-0005-0000-0000-0000B9000000}"/>
    <cellStyle name="Normal 2 5 4 2" xfId="134" xr:uid="{00000000-0005-0000-0000-0000BA000000}"/>
    <cellStyle name="Normal 2 5 4 2 2" xfId="377" xr:uid="{9C4910E4-AD82-43D2-A9AF-FB6DDCEF3680}"/>
    <cellStyle name="Normal 2 5 4 3" xfId="198" xr:uid="{00000000-0005-0000-0000-0000BB000000}"/>
    <cellStyle name="Normal 2 5 4 4" xfId="262" xr:uid="{00000000-0005-0000-0000-0000BC000000}"/>
    <cellStyle name="Normal 2 5 4 5" xfId="376" xr:uid="{F5BCBB48-E626-44D9-B914-8D9FAC04BCCE}"/>
    <cellStyle name="Normal 2 5 5" xfId="50" xr:uid="{00000000-0005-0000-0000-0000BD000000}"/>
    <cellStyle name="Normal 2 5 5 2" xfId="131" xr:uid="{00000000-0005-0000-0000-0000BE000000}"/>
    <cellStyle name="Normal 2 5 5 2 2" xfId="379" xr:uid="{9D745795-4629-456B-B4C4-C00D02E3007E}"/>
    <cellStyle name="Normal 2 5 5 3" xfId="195" xr:uid="{00000000-0005-0000-0000-0000BF000000}"/>
    <cellStyle name="Normal 2 5 5 4" xfId="259" xr:uid="{00000000-0005-0000-0000-0000C0000000}"/>
    <cellStyle name="Normal 2 5 5 5" xfId="378" xr:uid="{34562FE4-0D12-4362-A1B1-E2EA6B98BD9B}"/>
    <cellStyle name="Normal 2 5 6" xfId="82" xr:uid="{00000000-0005-0000-0000-0000C1000000}"/>
    <cellStyle name="Normal 2 5 6 2" xfId="151" xr:uid="{00000000-0005-0000-0000-0000C2000000}"/>
    <cellStyle name="Normal 2 5 6 2 2" xfId="381" xr:uid="{35C0086E-E5BD-4F92-9365-0C1E1BB38F46}"/>
    <cellStyle name="Normal 2 5 6 3" xfId="215" xr:uid="{00000000-0005-0000-0000-0000C3000000}"/>
    <cellStyle name="Normal 2 5 6 4" xfId="279" xr:uid="{00000000-0005-0000-0000-0000C4000000}"/>
    <cellStyle name="Normal 2 5 6 5" xfId="380" xr:uid="{0F3CAE89-16D6-4FA6-85BF-8C1112F49346}"/>
    <cellStyle name="Normal 2 5 7" xfId="90" xr:uid="{00000000-0005-0000-0000-0000C5000000}"/>
    <cellStyle name="Normal 2 5 7 2" xfId="159" xr:uid="{00000000-0005-0000-0000-0000C6000000}"/>
    <cellStyle name="Normal 2 5 7 2 2" xfId="383" xr:uid="{7DD0030C-6858-480D-9345-935BF4A783E3}"/>
    <cellStyle name="Normal 2 5 7 3" xfId="223" xr:uid="{00000000-0005-0000-0000-0000C7000000}"/>
    <cellStyle name="Normal 2 5 7 4" xfId="287" xr:uid="{00000000-0005-0000-0000-0000C8000000}"/>
    <cellStyle name="Normal 2 5 7 5" xfId="382" xr:uid="{C88AE55C-ADE2-42B4-A7CE-263E201BC30A}"/>
    <cellStyle name="Normal 2 5 8" xfId="106" xr:uid="{00000000-0005-0000-0000-0000C9000000}"/>
    <cellStyle name="Normal 2 5 8 2" xfId="384" xr:uid="{8B167485-9752-455A-BDA8-836F12C44E9C}"/>
    <cellStyle name="Normal 2 5 9" xfId="170" xr:uid="{00000000-0005-0000-0000-0000CA000000}"/>
    <cellStyle name="Normal 2 6" xfId="9" xr:uid="{00000000-0005-0000-0000-0000CB000000}"/>
    <cellStyle name="Normal 2 6 10" xfId="235" xr:uid="{00000000-0005-0000-0000-0000CC000000}"/>
    <cellStyle name="Normal 2 6 11" xfId="385" xr:uid="{91887675-4A47-42A4-ACF1-54A0D70304FC}"/>
    <cellStyle name="Normal 2 6 2" xfId="55" xr:uid="{00000000-0005-0000-0000-0000CD000000}"/>
    <cellStyle name="Normal 2 6 2 2" xfId="136" xr:uid="{00000000-0005-0000-0000-0000CE000000}"/>
    <cellStyle name="Normal 2 6 2 2 2" xfId="387" xr:uid="{3A1BB95A-75BB-477C-843A-659139546EDE}"/>
    <cellStyle name="Normal 2 6 2 3" xfId="200" xr:uid="{00000000-0005-0000-0000-0000CF000000}"/>
    <cellStyle name="Normal 2 6 2 4" xfId="264" xr:uid="{00000000-0005-0000-0000-0000D0000000}"/>
    <cellStyle name="Normal 2 6 2 5" xfId="386" xr:uid="{3DA70AE0-337F-4604-B1E9-C55310188F99}"/>
    <cellStyle name="Normal 2 6 3" xfId="56" xr:uid="{00000000-0005-0000-0000-0000D1000000}"/>
    <cellStyle name="Normal 2 6 3 2" xfId="137" xr:uid="{00000000-0005-0000-0000-0000D2000000}"/>
    <cellStyle name="Normal 2 6 3 2 2" xfId="389" xr:uid="{63DFABEE-F3F8-44A8-9BE9-716FAC2FF152}"/>
    <cellStyle name="Normal 2 6 3 3" xfId="201" xr:uid="{00000000-0005-0000-0000-0000D3000000}"/>
    <cellStyle name="Normal 2 6 3 4" xfId="265" xr:uid="{00000000-0005-0000-0000-0000D4000000}"/>
    <cellStyle name="Normal 2 6 3 5" xfId="388" xr:uid="{D6126FAF-931B-4242-B3DF-3884AE5DBC78}"/>
    <cellStyle name="Normal 2 6 4" xfId="57" xr:uid="{00000000-0005-0000-0000-0000D5000000}"/>
    <cellStyle name="Normal 2 6 4 2" xfId="138" xr:uid="{00000000-0005-0000-0000-0000D6000000}"/>
    <cellStyle name="Normal 2 6 4 2 2" xfId="391" xr:uid="{86EC0239-96FD-421D-80AC-2D71DDD3508B}"/>
    <cellStyle name="Normal 2 6 4 3" xfId="202" xr:uid="{00000000-0005-0000-0000-0000D7000000}"/>
    <cellStyle name="Normal 2 6 4 4" xfId="266" xr:uid="{00000000-0005-0000-0000-0000D8000000}"/>
    <cellStyle name="Normal 2 6 4 5" xfId="390" xr:uid="{A842F6A0-AFD4-4128-8F46-E707301576FA}"/>
    <cellStyle name="Normal 2 6 5" xfId="54" xr:uid="{00000000-0005-0000-0000-0000D9000000}"/>
    <cellStyle name="Normal 2 6 5 2" xfId="135" xr:uid="{00000000-0005-0000-0000-0000DA000000}"/>
    <cellStyle name="Normal 2 6 5 2 2" xfId="393" xr:uid="{063DEC74-A2EA-4E1F-B299-DE17F178D3C3}"/>
    <cellStyle name="Normal 2 6 5 3" xfId="199" xr:uid="{00000000-0005-0000-0000-0000DB000000}"/>
    <cellStyle name="Normal 2 6 5 4" xfId="263" xr:uid="{00000000-0005-0000-0000-0000DC000000}"/>
    <cellStyle name="Normal 2 6 5 5" xfId="392" xr:uid="{21C5BA68-18E9-4973-BAFD-7B32A92ABA2E}"/>
    <cellStyle name="Normal 2 6 6" xfId="83" xr:uid="{00000000-0005-0000-0000-0000DD000000}"/>
    <cellStyle name="Normal 2 6 6 2" xfId="152" xr:uid="{00000000-0005-0000-0000-0000DE000000}"/>
    <cellStyle name="Normal 2 6 6 2 2" xfId="395" xr:uid="{BED19E40-F23D-4A5E-9DB3-3D5760B7F496}"/>
    <cellStyle name="Normal 2 6 6 3" xfId="216" xr:uid="{00000000-0005-0000-0000-0000DF000000}"/>
    <cellStyle name="Normal 2 6 6 4" xfId="280" xr:uid="{00000000-0005-0000-0000-0000E0000000}"/>
    <cellStyle name="Normal 2 6 6 5" xfId="394" xr:uid="{11C7EA50-2ECF-49D0-A33A-C1A1E6AF4D91}"/>
    <cellStyle name="Normal 2 6 7" xfId="91" xr:uid="{00000000-0005-0000-0000-0000E1000000}"/>
    <cellStyle name="Normal 2 6 7 2" xfId="160" xr:uid="{00000000-0005-0000-0000-0000E2000000}"/>
    <cellStyle name="Normal 2 6 7 2 2" xfId="397" xr:uid="{7341CF29-8A63-41BC-8438-2B83EAA7D481}"/>
    <cellStyle name="Normal 2 6 7 3" xfId="224" xr:uid="{00000000-0005-0000-0000-0000E3000000}"/>
    <cellStyle name="Normal 2 6 7 4" xfId="288" xr:uid="{00000000-0005-0000-0000-0000E4000000}"/>
    <cellStyle name="Normal 2 6 7 5" xfId="396" xr:uid="{6D94104C-6A44-482D-A62A-7A66C5A481F4}"/>
    <cellStyle name="Normal 2 6 8" xfId="107" xr:uid="{00000000-0005-0000-0000-0000E5000000}"/>
    <cellStyle name="Normal 2 6 8 2" xfId="398" xr:uid="{62753EA7-5677-4268-8E15-1661E0D0736A}"/>
    <cellStyle name="Normal 2 6 9" xfId="171" xr:uid="{00000000-0005-0000-0000-0000E6000000}"/>
    <cellStyle name="Normal 2 7" xfId="10" xr:uid="{00000000-0005-0000-0000-0000E7000000}"/>
    <cellStyle name="Normal 2 7 10" xfId="236" xr:uid="{00000000-0005-0000-0000-0000E8000000}"/>
    <cellStyle name="Normal 2 7 11" xfId="399" xr:uid="{8C293D23-9E0F-46C3-A847-560F3FAA1E68}"/>
    <cellStyle name="Normal 2 7 2" xfId="59" xr:uid="{00000000-0005-0000-0000-0000E9000000}"/>
    <cellStyle name="Normal 2 7 2 2" xfId="140" xr:uid="{00000000-0005-0000-0000-0000EA000000}"/>
    <cellStyle name="Normal 2 7 2 2 2" xfId="401" xr:uid="{BD25812F-68E5-43FF-9431-59A3411AA759}"/>
    <cellStyle name="Normal 2 7 2 3" xfId="204" xr:uid="{00000000-0005-0000-0000-0000EB000000}"/>
    <cellStyle name="Normal 2 7 2 4" xfId="268" xr:uid="{00000000-0005-0000-0000-0000EC000000}"/>
    <cellStyle name="Normal 2 7 2 5" xfId="400" xr:uid="{771583EA-4194-4168-B7EB-4D74434807E5}"/>
    <cellStyle name="Normal 2 7 3" xfId="60" xr:uid="{00000000-0005-0000-0000-0000ED000000}"/>
    <cellStyle name="Normal 2 7 3 2" xfId="141" xr:uid="{00000000-0005-0000-0000-0000EE000000}"/>
    <cellStyle name="Normal 2 7 3 2 2" xfId="403" xr:uid="{EBD5A29F-3810-445C-B04B-9669CCD7E3A3}"/>
    <cellStyle name="Normal 2 7 3 3" xfId="205" xr:uid="{00000000-0005-0000-0000-0000EF000000}"/>
    <cellStyle name="Normal 2 7 3 4" xfId="269" xr:uid="{00000000-0005-0000-0000-0000F0000000}"/>
    <cellStyle name="Normal 2 7 3 5" xfId="402" xr:uid="{AEC49C32-DFD5-4ED9-AF43-F731952AF73D}"/>
    <cellStyle name="Normal 2 7 4" xfId="61" xr:uid="{00000000-0005-0000-0000-0000F1000000}"/>
    <cellStyle name="Normal 2 7 4 2" xfId="142" xr:uid="{00000000-0005-0000-0000-0000F2000000}"/>
    <cellStyle name="Normal 2 7 4 2 2" xfId="405" xr:uid="{E12AEE73-C0EA-44B2-A582-BCEFA944DAAA}"/>
    <cellStyle name="Normal 2 7 4 3" xfId="206" xr:uid="{00000000-0005-0000-0000-0000F3000000}"/>
    <cellStyle name="Normal 2 7 4 4" xfId="270" xr:uid="{00000000-0005-0000-0000-0000F4000000}"/>
    <cellStyle name="Normal 2 7 4 5" xfId="404" xr:uid="{EBA28125-CBE6-46D3-89C3-68C3B3EE01C7}"/>
    <cellStyle name="Normal 2 7 5" xfId="58" xr:uid="{00000000-0005-0000-0000-0000F5000000}"/>
    <cellStyle name="Normal 2 7 5 2" xfId="139" xr:uid="{00000000-0005-0000-0000-0000F6000000}"/>
    <cellStyle name="Normal 2 7 5 2 2" xfId="407" xr:uid="{DF4FFA76-A85B-4437-9716-2782C5DA63F9}"/>
    <cellStyle name="Normal 2 7 5 3" xfId="203" xr:uid="{00000000-0005-0000-0000-0000F7000000}"/>
    <cellStyle name="Normal 2 7 5 4" xfId="267" xr:uid="{00000000-0005-0000-0000-0000F8000000}"/>
    <cellStyle name="Normal 2 7 5 5" xfId="406" xr:uid="{B92E06BF-E482-4335-BA64-D36FF18C02A5}"/>
    <cellStyle name="Normal 2 7 6" xfId="84" xr:uid="{00000000-0005-0000-0000-0000F9000000}"/>
    <cellStyle name="Normal 2 7 6 2" xfId="153" xr:uid="{00000000-0005-0000-0000-0000FA000000}"/>
    <cellStyle name="Normal 2 7 6 2 2" xfId="409" xr:uid="{ACA973E5-FDD2-4924-8446-3D55AE3EFBA8}"/>
    <cellStyle name="Normal 2 7 6 3" xfId="217" xr:uid="{00000000-0005-0000-0000-0000FB000000}"/>
    <cellStyle name="Normal 2 7 6 4" xfId="281" xr:uid="{00000000-0005-0000-0000-0000FC000000}"/>
    <cellStyle name="Normal 2 7 6 5" xfId="408" xr:uid="{BBD0A01E-9FBE-4F29-B769-4DD18FF402A5}"/>
    <cellStyle name="Normal 2 7 7" xfId="92" xr:uid="{00000000-0005-0000-0000-0000FD000000}"/>
    <cellStyle name="Normal 2 7 7 2" xfId="161" xr:uid="{00000000-0005-0000-0000-0000FE000000}"/>
    <cellStyle name="Normal 2 7 7 2 2" xfId="411" xr:uid="{460B9E5C-08E1-4473-9B2C-97C2F7743A25}"/>
    <cellStyle name="Normal 2 7 7 3" xfId="225" xr:uid="{00000000-0005-0000-0000-0000FF000000}"/>
    <cellStyle name="Normal 2 7 7 4" xfId="289" xr:uid="{00000000-0005-0000-0000-000000010000}"/>
    <cellStyle name="Normal 2 7 7 5" xfId="410" xr:uid="{22267BFA-D930-4038-AA22-843137546699}"/>
    <cellStyle name="Normal 2 7 8" xfId="108" xr:uid="{00000000-0005-0000-0000-000001010000}"/>
    <cellStyle name="Normal 2 7 8 2" xfId="412" xr:uid="{0526C88C-597B-499A-9743-5261544B5546}"/>
    <cellStyle name="Normal 2 7 9" xfId="172" xr:uid="{00000000-0005-0000-0000-000002010000}"/>
    <cellStyle name="Normal 2 8" xfId="62" xr:uid="{00000000-0005-0000-0000-000003010000}"/>
    <cellStyle name="Normal 2 9" xfId="63" xr:uid="{00000000-0005-0000-0000-000004010000}"/>
    <cellStyle name="Normal 2 9 2" xfId="143" xr:uid="{00000000-0005-0000-0000-000005010000}"/>
    <cellStyle name="Normal 2 9 2 2" xfId="414" xr:uid="{97958BF2-3258-4463-85C4-C71D3749AF83}"/>
    <cellStyle name="Normal 2 9 3" xfId="207" xr:uid="{00000000-0005-0000-0000-000006010000}"/>
    <cellStyle name="Normal 2 9 4" xfId="271" xr:uid="{00000000-0005-0000-0000-000007010000}"/>
    <cellStyle name="Normal 2 9 5" xfId="413" xr:uid="{45101E36-F511-4A04-955D-7648599DF32E}"/>
    <cellStyle name="Normal 3" xfId="17" xr:uid="{00000000-0005-0000-0000-000008010000}"/>
    <cellStyle name="Normal 3 2" xfId="65" xr:uid="{00000000-0005-0000-0000-000009010000}"/>
    <cellStyle name="Normal 3 3" xfId="66" xr:uid="{00000000-0005-0000-0000-00000A010000}"/>
    <cellStyle name="Normal 3 3 2" xfId="67" xr:uid="{00000000-0005-0000-0000-00000B010000}"/>
    <cellStyle name="Normal 3 4" xfId="64" xr:uid="{00000000-0005-0000-0000-00000C010000}"/>
    <cellStyle name="Normal 3 4 2" xfId="144" xr:uid="{00000000-0005-0000-0000-00000D010000}"/>
    <cellStyle name="Normal 3 4 2 2" xfId="417" xr:uid="{806A9A68-3F6F-4E4B-A49B-4EC265659EC0}"/>
    <cellStyle name="Normal 3 4 3" xfId="208" xr:uid="{00000000-0005-0000-0000-00000E010000}"/>
    <cellStyle name="Normal 3 4 4" xfId="272" xr:uid="{00000000-0005-0000-0000-00000F010000}"/>
    <cellStyle name="Normal 3 4 5" xfId="416" xr:uid="{37A410F3-6A93-4E52-8E75-C2B2424A0525}"/>
    <cellStyle name="Normal 3 5" xfId="109" xr:uid="{00000000-0005-0000-0000-000010010000}"/>
    <cellStyle name="Normal 3 5 2" xfId="418" xr:uid="{9614C410-5F1B-4CD5-820F-96F1B7236A4C}"/>
    <cellStyle name="Normal 3 6" xfId="173" xr:uid="{00000000-0005-0000-0000-000011010000}"/>
    <cellStyle name="Normal 3 7" xfId="237" xr:uid="{00000000-0005-0000-0000-000012010000}"/>
    <cellStyle name="Normal 3 8" xfId="415" xr:uid="{33E0A258-BA83-4C58-8530-7A5A288F8B03}"/>
    <cellStyle name="Normal 4" xfId="11" xr:uid="{00000000-0005-0000-0000-000013010000}"/>
    <cellStyle name="Normal 5" xfId="12" xr:uid="{00000000-0005-0000-0000-000014010000}"/>
    <cellStyle name="Normal 6" xfId="13" xr:uid="{00000000-0005-0000-0000-000015010000}"/>
    <cellStyle name="Normal 7" xfId="14" xr:uid="{00000000-0005-0000-0000-000016010000}"/>
    <cellStyle name="Normal 8" xfId="68" xr:uid="{00000000-0005-0000-0000-000017010000}"/>
    <cellStyle name="Normal 8 2" xfId="69" xr:uid="{00000000-0005-0000-0000-000018010000}"/>
    <cellStyle name="Normal 9" xfId="70" xr:uid="{00000000-0005-0000-0000-000019010000}"/>
    <cellStyle name="Percent" xfId="15" builtinId="5"/>
    <cellStyle name="Percent 2" xfId="16" xr:uid="{00000000-0005-0000-0000-00001B010000}"/>
    <cellStyle name="Percent 3" xfId="19" xr:uid="{00000000-0005-0000-0000-00001C010000}"/>
    <cellStyle name="Percent 3 2" xfId="71" xr:uid="{00000000-0005-0000-0000-00001D010000}"/>
    <cellStyle name="Percent 3 3" xfId="111" xr:uid="{00000000-0005-0000-0000-00001E010000}"/>
    <cellStyle name="Percent 3 3 2" xfId="420" xr:uid="{E8768EEC-7B37-4671-BDAE-540979B018B9}"/>
    <cellStyle name="Percent 3 4" xfId="175" xr:uid="{00000000-0005-0000-0000-00001F010000}"/>
    <cellStyle name="Percent 3 5" xfId="239" xr:uid="{00000000-0005-0000-0000-000020010000}"/>
    <cellStyle name="Percent 3 6" xfId="419" xr:uid="{74460ECF-FAA8-40ED-ADBD-E6681E22E0DA}"/>
    <cellStyle name="Percent 4" xfId="72" xr:uid="{00000000-0005-0000-0000-000021010000}"/>
    <cellStyle name="Percent 4 2" xfId="73" xr:uid="{00000000-0005-0000-0000-000022010000}"/>
    <cellStyle name="Percent 5" xfId="74" xr:uid="{00000000-0005-0000-0000-000023010000}"/>
    <cellStyle name="Percent 6" xfId="75" xr:uid="{00000000-0005-0000-0000-00002401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color rgb="FFFFFF99"/>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1058</xdr:row>
      <xdr:rowOff>0</xdr:rowOff>
    </xdr:from>
    <xdr:to>
      <xdr:col>6</xdr:col>
      <xdr:colOff>76200</xdr:colOff>
      <xdr:row>1059</xdr:row>
      <xdr:rowOff>206</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3</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206</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207</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207</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207</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1058</xdr:row>
      <xdr:rowOff>0</xdr:rowOff>
    </xdr:from>
    <xdr:to>
      <xdr:col>6</xdr:col>
      <xdr:colOff>76200</xdr:colOff>
      <xdr:row>1059</xdr:row>
      <xdr:rowOff>207</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1313</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206</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207</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207</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207</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1116</xdr:row>
      <xdr:rowOff>0</xdr:rowOff>
    </xdr:from>
    <xdr:to>
      <xdr:col>6</xdr:col>
      <xdr:colOff>76200</xdr:colOff>
      <xdr:row>1117</xdr:row>
      <xdr:rowOff>207</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1</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2</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2</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2</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1038</xdr:row>
      <xdr:rowOff>0</xdr:rowOff>
    </xdr:from>
    <xdr:to>
      <xdr:col>6</xdr:col>
      <xdr:colOff>76200</xdr:colOff>
      <xdr:row>1039</xdr:row>
      <xdr:rowOff>2</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1041</xdr:row>
      <xdr:rowOff>0</xdr:rowOff>
    </xdr:from>
    <xdr:ext cx="76200" cy="148167"/>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1" name="Text Box 5">
          <a:extLst>
            <a:ext uri="{FF2B5EF4-FFF2-40B4-BE49-F238E27FC236}">
              <a16:creationId xmlns:a16="http://schemas.microsoft.com/office/drawing/2014/main" id="{00000000-0008-0000-0200-00002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2" name="Text Box 9">
          <a:extLst>
            <a:ext uri="{FF2B5EF4-FFF2-40B4-BE49-F238E27FC236}">
              <a16:creationId xmlns:a16="http://schemas.microsoft.com/office/drawing/2014/main" id="{00000000-0008-0000-0200-00002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3" name="Text Box 10">
          <a:extLst>
            <a:ext uri="{FF2B5EF4-FFF2-40B4-BE49-F238E27FC236}">
              <a16:creationId xmlns:a16="http://schemas.microsoft.com/office/drawing/2014/main" id="{00000000-0008-0000-0200-00002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4" name="Text Box 4">
          <a:extLst>
            <a:ext uri="{FF2B5EF4-FFF2-40B4-BE49-F238E27FC236}">
              <a16:creationId xmlns:a16="http://schemas.microsoft.com/office/drawing/2014/main" id="{00000000-0008-0000-0200-00003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5" name="Text Box 5">
          <a:extLst>
            <a:ext uri="{FF2B5EF4-FFF2-40B4-BE49-F238E27FC236}">
              <a16:creationId xmlns:a16="http://schemas.microsoft.com/office/drawing/2014/main" id="{00000000-0008-0000-0200-00003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6" name="Text Box 9">
          <a:extLst>
            <a:ext uri="{FF2B5EF4-FFF2-40B4-BE49-F238E27FC236}">
              <a16:creationId xmlns:a16="http://schemas.microsoft.com/office/drawing/2014/main" id="{00000000-0008-0000-0200-000032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7" name="Text Box 4">
          <a:extLst>
            <a:ext uri="{FF2B5EF4-FFF2-40B4-BE49-F238E27FC236}">
              <a16:creationId xmlns:a16="http://schemas.microsoft.com/office/drawing/2014/main" id="{00000000-0008-0000-0200-00003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8" name="Text Box 5">
          <a:extLst>
            <a:ext uri="{FF2B5EF4-FFF2-40B4-BE49-F238E27FC236}">
              <a16:creationId xmlns:a16="http://schemas.microsoft.com/office/drawing/2014/main" id="{00000000-0008-0000-0200-00003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9" name="Text Box 9">
          <a:extLst>
            <a:ext uri="{FF2B5EF4-FFF2-40B4-BE49-F238E27FC236}">
              <a16:creationId xmlns:a16="http://schemas.microsoft.com/office/drawing/2014/main" id="{00000000-0008-0000-0200-00003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0" name="Text Box 10">
          <a:extLst>
            <a:ext uri="{FF2B5EF4-FFF2-40B4-BE49-F238E27FC236}">
              <a16:creationId xmlns:a16="http://schemas.microsoft.com/office/drawing/2014/main" id="{00000000-0008-0000-0200-00003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1" name="Text Box 4">
          <a:extLst>
            <a:ext uri="{FF2B5EF4-FFF2-40B4-BE49-F238E27FC236}">
              <a16:creationId xmlns:a16="http://schemas.microsoft.com/office/drawing/2014/main" id="{00000000-0008-0000-0200-00003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2" name="Text Box 5">
          <a:extLst>
            <a:ext uri="{FF2B5EF4-FFF2-40B4-BE49-F238E27FC236}">
              <a16:creationId xmlns:a16="http://schemas.microsoft.com/office/drawing/2014/main" id="{00000000-0008-0000-0200-00003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3" name="Text Box 9">
          <a:extLst>
            <a:ext uri="{FF2B5EF4-FFF2-40B4-BE49-F238E27FC236}">
              <a16:creationId xmlns:a16="http://schemas.microsoft.com/office/drawing/2014/main" id="{00000000-0008-0000-0200-00003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5" name="Text Box 5">
          <a:extLst>
            <a:ext uri="{FF2B5EF4-FFF2-40B4-BE49-F238E27FC236}">
              <a16:creationId xmlns:a16="http://schemas.microsoft.com/office/drawing/2014/main" id="{00000000-0008-0000-0200-00003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7" name="Text Box 4">
          <a:extLst>
            <a:ext uri="{FF2B5EF4-FFF2-40B4-BE49-F238E27FC236}">
              <a16:creationId xmlns:a16="http://schemas.microsoft.com/office/drawing/2014/main" id="{00000000-0008-0000-0200-00003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9" name="Text Box 4">
          <a:extLst>
            <a:ext uri="{FF2B5EF4-FFF2-40B4-BE49-F238E27FC236}">
              <a16:creationId xmlns:a16="http://schemas.microsoft.com/office/drawing/2014/main" id="{00000000-0008-0000-0200-00003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20" name="Text Box 5">
          <a:extLst>
            <a:ext uri="{FF2B5EF4-FFF2-40B4-BE49-F238E27FC236}">
              <a16:creationId xmlns:a16="http://schemas.microsoft.com/office/drawing/2014/main" id="{00000000-0008-0000-0200-00004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21" name="Text Box 9">
          <a:extLst>
            <a:ext uri="{FF2B5EF4-FFF2-40B4-BE49-F238E27FC236}">
              <a16:creationId xmlns:a16="http://schemas.microsoft.com/office/drawing/2014/main" id="{00000000-0008-0000-0200-00004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22" name="Text Box 10">
          <a:extLst>
            <a:ext uri="{FF2B5EF4-FFF2-40B4-BE49-F238E27FC236}">
              <a16:creationId xmlns:a16="http://schemas.microsoft.com/office/drawing/2014/main" id="{00000000-0008-0000-0200-000042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23" name="Text Box 4">
          <a:extLst>
            <a:ext uri="{FF2B5EF4-FFF2-40B4-BE49-F238E27FC236}">
              <a16:creationId xmlns:a16="http://schemas.microsoft.com/office/drawing/2014/main" id="{00000000-0008-0000-0200-000043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24" name="Text Box 5">
          <a:extLst>
            <a:ext uri="{FF2B5EF4-FFF2-40B4-BE49-F238E27FC236}">
              <a16:creationId xmlns:a16="http://schemas.microsoft.com/office/drawing/2014/main" id="{00000000-0008-0000-0200-000044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25" name="Text Box 9">
          <a:extLst>
            <a:ext uri="{FF2B5EF4-FFF2-40B4-BE49-F238E27FC236}">
              <a16:creationId xmlns:a16="http://schemas.microsoft.com/office/drawing/2014/main" id="{00000000-0008-0000-0200-000045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26" name="Text Box 10">
          <a:extLst>
            <a:ext uri="{FF2B5EF4-FFF2-40B4-BE49-F238E27FC236}">
              <a16:creationId xmlns:a16="http://schemas.microsoft.com/office/drawing/2014/main" id="{00000000-0008-0000-0200-000046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27" name="Text Box 4">
          <a:extLst>
            <a:ext uri="{FF2B5EF4-FFF2-40B4-BE49-F238E27FC236}">
              <a16:creationId xmlns:a16="http://schemas.microsoft.com/office/drawing/2014/main" id="{00000000-0008-0000-0200-000047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28" name="Text Box 5">
          <a:extLst>
            <a:ext uri="{FF2B5EF4-FFF2-40B4-BE49-F238E27FC236}">
              <a16:creationId xmlns:a16="http://schemas.microsoft.com/office/drawing/2014/main" id="{00000000-0008-0000-0200-000048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29" name="Text Box 9">
          <a:extLst>
            <a:ext uri="{FF2B5EF4-FFF2-40B4-BE49-F238E27FC236}">
              <a16:creationId xmlns:a16="http://schemas.microsoft.com/office/drawing/2014/main" id="{00000000-0008-0000-0200-000049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30" name="Text Box 10">
          <a:extLst>
            <a:ext uri="{FF2B5EF4-FFF2-40B4-BE49-F238E27FC236}">
              <a16:creationId xmlns:a16="http://schemas.microsoft.com/office/drawing/2014/main" id="{00000000-0008-0000-0200-00004A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31" name="Text Box 4">
          <a:extLst>
            <a:ext uri="{FF2B5EF4-FFF2-40B4-BE49-F238E27FC236}">
              <a16:creationId xmlns:a16="http://schemas.microsoft.com/office/drawing/2014/main" id="{00000000-0008-0000-0200-00004B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32" name="Text Box 5">
          <a:extLst>
            <a:ext uri="{FF2B5EF4-FFF2-40B4-BE49-F238E27FC236}">
              <a16:creationId xmlns:a16="http://schemas.microsoft.com/office/drawing/2014/main" id="{00000000-0008-0000-0200-00004C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33" name="Text Box 9">
          <a:extLst>
            <a:ext uri="{FF2B5EF4-FFF2-40B4-BE49-F238E27FC236}">
              <a16:creationId xmlns:a16="http://schemas.microsoft.com/office/drawing/2014/main" id="{00000000-0008-0000-0200-00004D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34" name="Text Box 10">
          <a:extLst>
            <a:ext uri="{FF2B5EF4-FFF2-40B4-BE49-F238E27FC236}">
              <a16:creationId xmlns:a16="http://schemas.microsoft.com/office/drawing/2014/main" id="{00000000-0008-0000-0200-00004E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35" name="Text Box 4">
          <a:extLst>
            <a:ext uri="{FF2B5EF4-FFF2-40B4-BE49-F238E27FC236}">
              <a16:creationId xmlns:a16="http://schemas.microsoft.com/office/drawing/2014/main" id="{00000000-0008-0000-0200-00004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36" name="Text Box 5">
          <a:extLst>
            <a:ext uri="{FF2B5EF4-FFF2-40B4-BE49-F238E27FC236}">
              <a16:creationId xmlns:a16="http://schemas.microsoft.com/office/drawing/2014/main" id="{00000000-0008-0000-0200-00005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37" name="Text Box 9">
          <a:extLst>
            <a:ext uri="{FF2B5EF4-FFF2-40B4-BE49-F238E27FC236}">
              <a16:creationId xmlns:a16="http://schemas.microsoft.com/office/drawing/2014/main" id="{00000000-0008-0000-0200-00005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38" name="Text Box 10">
          <a:extLst>
            <a:ext uri="{FF2B5EF4-FFF2-40B4-BE49-F238E27FC236}">
              <a16:creationId xmlns:a16="http://schemas.microsoft.com/office/drawing/2014/main" id="{00000000-0008-0000-0200-000052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39" name="Text Box 4">
          <a:extLst>
            <a:ext uri="{FF2B5EF4-FFF2-40B4-BE49-F238E27FC236}">
              <a16:creationId xmlns:a16="http://schemas.microsoft.com/office/drawing/2014/main" id="{00000000-0008-0000-0200-000053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40" name="Text Box 5">
          <a:extLst>
            <a:ext uri="{FF2B5EF4-FFF2-40B4-BE49-F238E27FC236}">
              <a16:creationId xmlns:a16="http://schemas.microsoft.com/office/drawing/2014/main" id="{00000000-0008-0000-0200-000054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41" name="Text Box 9">
          <a:extLst>
            <a:ext uri="{FF2B5EF4-FFF2-40B4-BE49-F238E27FC236}">
              <a16:creationId xmlns:a16="http://schemas.microsoft.com/office/drawing/2014/main" id="{00000000-0008-0000-0200-000055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42" name="Text Box 10">
          <a:extLst>
            <a:ext uri="{FF2B5EF4-FFF2-40B4-BE49-F238E27FC236}">
              <a16:creationId xmlns:a16="http://schemas.microsoft.com/office/drawing/2014/main" id="{00000000-0008-0000-0200-000056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43" name="Text Box 4">
          <a:extLst>
            <a:ext uri="{FF2B5EF4-FFF2-40B4-BE49-F238E27FC236}">
              <a16:creationId xmlns:a16="http://schemas.microsoft.com/office/drawing/2014/main" id="{00000000-0008-0000-0200-000057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44" name="Text Box 5">
          <a:extLst>
            <a:ext uri="{FF2B5EF4-FFF2-40B4-BE49-F238E27FC236}">
              <a16:creationId xmlns:a16="http://schemas.microsoft.com/office/drawing/2014/main" id="{00000000-0008-0000-0200-000058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45" name="Text Box 9">
          <a:extLst>
            <a:ext uri="{FF2B5EF4-FFF2-40B4-BE49-F238E27FC236}">
              <a16:creationId xmlns:a16="http://schemas.microsoft.com/office/drawing/2014/main" id="{00000000-0008-0000-0200-000059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46" name="Text Box 10">
          <a:extLst>
            <a:ext uri="{FF2B5EF4-FFF2-40B4-BE49-F238E27FC236}">
              <a16:creationId xmlns:a16="http://schemas.microsoft.com/office/drawing/2014/main" id="{00000000-0008-0000-0200-00005A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47" name="Text Box 4">
          <a:extLst>
            <a:ext uri="{FF2B5EF4-FFF2-40B4-BE49-F238E27FC236}">
              <a16:creationId xmlns:a16="http://schemas.microsoft.com/office/drawing/2014/main" id="{00000000-0008-0000-0200-00005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48" name="Text Box 5">
          <a:extLst>
            <a:ext uri="{FF2B5EF4-FFF2-40B4-BE49-F238E27FC236}">
              <a16:creationId xmlns:a16="http://schemas.microsoft.com/office/drawing/2014/main" id="{00000000-0008-0000-0200-00005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49" name="Text Box 9">
          <a:extLst>
            <a:ext uri="{FF2B5EF4-FFF2-40B4-BE49-F238E27FC236}">
              <a16:creationId xmlns:a16="http://schemas.microsoft.com/office/drawing/2014/main" id="{00000000-0008-0000-0200-00005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50" name="Text Box 10">
          <a:extLst>
            <a:ext uri="{FF2B5EF4-FFF2-40B4-BE49-F238E27FC236}">
              <a16:creationId xmlns:a16="http://schemas.microsoft.com/office/drawing/2014/main" id="{00000000-0008-0000-0200-00005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51" name="Text Box 4">
          <a:extLst>
            <a:ext uri="{FF2B5EF4-FFF2-40B4-BE49-F238E27FC236}">
              <a16:creationId xmlns:a16="http://schemas.microsoft.com/office/drawing/2014/main" id="{00000000-0008-0000-0200-00005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52" name="Text Box 5">
          <a:extLst>
            <a:ext uri="{FF2B5EF4-FFF2-40B4-BE49-F238E27FC236}">
              <a16:creationId xmlns:a16="http://schemas.microsoft.com/office/drawing/2014/main" id="{00000000-0008-0000-0200-00006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53" name="Text Box 9">
          <a:extLst>
            <a:ext uri="{FF2B5EF4-FFF2-40B4-BE49-F238E27FC236}">
              <a16:creationId xmlns:a16="http://schemas.microsoft.com/office/drawing/2014/main" id="{00000000-0008-0000-0200-00006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54" name="Text Box 10">
          <a:extLst>
            <a:ext uri="{FF2B5EF4-FFF2-40B4-BE49-F238E27FC236}">
              <a16:creationId xmlns:a16="http://schemas.microsoft.com/office/drawing/2014/main" id="{00000000-0008-0000-0200-00006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55" name="Text Box 4">
          <a:extLst>
            <a:ext uri="{FF2B5EF4-FFF2-40B4-BE49-F238E27FC236}">
              <a16:creationId xmlns:a16="http://schemas.microsoft.com/office/drawing/2014/main" id="{00000000-0008-0000-0200-00006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56" name="Text Box 5">
          <a:extLst>
            <a:ext uri="{FF2B5EF4-FFF2-40B4-BE49-F238E27FC236}">
              <a16:creationId xmlns:a16="http://schemas.microsoft.com/office/drawing/2014/main" id="{00000000-0008-0000-0200-00006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57" name="Text Box 9">
          <a:extLst>
            <a:ext uri="{FF2B5EF4-FFF2-40B4-BE49-F238E27FC236}">
              <a16:creationId xmlns:a16="http://schemas.microsoft.com/office/drawing/2014/main" id="{00000000-0008-0000-0200-00006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58" name="Text Box 10">
          <a:extLst>
            <a:ext uri="{FF2B5EF4-FFF2-40B4-BE49-F238E27FC236}">
              <a16:creationId xmlns:a16="http://schemas.microsoft.com/office/drawing/2014/main" id="{00000000-0008-0000-0200-00006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59" name="Text Box 4">
          <a:extLst>
            <a:ext uri="{FF2B5EF4-FFF2-40B4-BE49-F238E27FC236}">
              <a16:creationId xmlns:a16="http://schemas.microsoft.com/office/drawing/2014/main" id="{00000000-0008-0000-0200-00006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60" name="Text Box 5">
          <a:extLst>
            <a:ext uri="{FF2B5EF4-FFF2-40B4-BE49-F238E27FC236}">
              <a16:creationId xmlns:a16="http://schemas.microsoft.com/office/drawing/2014/main" id="{00000000-0008-0000-0200-00006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61" name="Text Box 9">
          <a:extLst>
            <a:ext uri="{FF2B5EF4-FFF2-40B4-BE49-F238E27FC236}">
              <a16:creationId xmlns:a16="http://schemas.microsoft.com/office/drawing/2014/main" id="{00000000-0008-0000-0200-00006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62" name="Text Box 10">
          <a:extLst>
            <a:ext uri="{FF2B5EF4-FFF2-40B4-BE49-F238E27FC236}">
              <a16:creationId xmlns:a16="http://schemas.microsoft.com/office/drawing/2014/main" id="{00000000-0008-0000-0200-00006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63" name="Text Box 4">
          <a:extLst>
            <a:ext uri="{FF2B5EF4-FFF2-40B4-BE49-F238E27FC236}">
              <a16:creationId xmlns:a16="http://schemas.microsoft.com/office/drawing/2014/main" id="{00000000-0008-0000-0200-00006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64" name="Text Box 5">
          <a:extLst>
            <a:ext uri="{FF2B5EF4-FFF2-40B4-BE49-F238E27FC236}">
              <a16:creationId xmlns:a16="http://schemas.microsoft.com/office/drawing/2014/main" id="{00000000-0008-0000-0200-00006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65" name="Text Box 9">
          <a:extLst>
            <a:ext uri="{FF2B5EF4-FFF2-40B4-BE49-F238E27FC236}">
              <a16:creationId xmlns:a16="http://schemas.microsoft.com/office/drawing/2014/main" id="{00000000-0008-0000-0200-00006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66" name="Text Box 10">
          <a:extLst>
            <a:ext uri="{FF2B5EF4-FFF2-40B4-BE49-F238E27FC236}">
              <a16:creationId xmlns:a16="http://schemas.microsoft.com/office/drawing/2014/main" id="{00000000-0008-0000-0200-00006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67" name="Text Box 4">
          <a:extLst>
            <a:ext uri="{FF2B5EF4-FFF2-40B4-BE49-F238E27FC236}">
              <a16:creationId xmlns:a16="http://schemas.microsoft.com/office/drawing/2014/main" id="{00000000-0008-0000-0200-00006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68" name="Text Box 5">
          <a:extLst>
            <a:ext uri="{FF2B5EF4-FFF2-40B4-BE49-F238E27FC236}">
              <a16:creationId xmlns:a16="http://schemas.microsoft.com/office/drawing/2014/main" id="{00000000-0008-0000-0200-00007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69" name="Text Box 9">
          <a:extLst>
            <a:ext uri="{FF2B5EF4-FFF2-40B4-BE49-F238E27FC236}">
              <a16:creationId xmlns:a16="http://schemas.microsoft.com/office/drawing/2014/main" id="{00000000-0008-0000-0200-00007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70" name="Text Box 10">
          <a:extLst>
            <a:ext uri="{FF2B5EF4-FFF2-40B4-BE49-F238E27FC236}">
              <a16:creationId xmlns:a16="http://schemas.microsoft.com/office/drawing/2014/main" id="{00000000-0008-0000-0200-00007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71" name="Text Box 4">
          <a:extLst>
            <a:ext uri="{FF2B5EF4-FFF2-40B4-BE49-F238E27FC236}">
              <a16:creationId xmlns:a16="http://schemas.microsoft.com/office/drawing/2014/main" id="{00000000-0008-0000-0200-00007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72" name="Text Box 5">
          <a:extLst>
            <a:ext uri="{FF2B5EF4-FFF2-40B4-BE49-F238E27FC236}">
              <a16:creationId xmlns:a16="http://schemas.microsoft.com/office/drawing/2014/main" id="{00000000-0008-0000-0200-00007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73" name="Text Box 9">
          <a:extLst>
            <a:ext uri="{FF2B5EF4-FFF2-40B4-BE49-F238E27FC236}">
              <a16:creationId xmlns:a16="http://schemas.microsoft.com/office/drawing/2014/main" id="{00000000-0008-0000-0200-00007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74" name="Text Box 10">
          <a:extLst>
            <a:ext uri="{FF2B5EF4-FFF2-40B4-BE49-F238E27FC236}">
              <a16:creationId xmlns:a16="http://schemas.microsoft.com/office/drawing/2014/main" id="{00000000-0008-0000-0200-00007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75" name="Text Box 4">
          <a:extLst>
            <a:ext uri="{FF2B5EF4-FFF2-40B4-BE49-F238E27FC236}">
              <a16:creationId xmlns:a16="http://schemas.microsoft.com/office/drawing/2014/main" id="{00000000-0008-0000-0200-00007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76" name="Text Box 5">
          <a:extLst>
            <a:ext uri="{FF2B5EF4-FFF2-40B4-BE49-F238E27FC236}">
              <a16:creationId xmlns:a16="http://schemas.microsoft.com/office/drawing/2014/main" id="{00000000-0008-0000-0200-00007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77" name="Text Box 9">
          <a:extLst>
            <a:ext uri="{FF2B5EF4-FFF2-40B4-BE49-F238E27FC236}">
              <a16:creationId xmlns:a16="http://schemas.microsoft.com/office/drawing/2014/main" id="{00000000-0008-0000-0200-00007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78" name="Text Box 10">
          <a:extLst>
            <a:ext uri="{FF2B5EF4-FFF2-40B4-BE49-F238E27FC236}">
              <a16:creationId xmlns:a16="http://schemas.microsoft.com/office/drawing/2014/main" id="{00000000-0008-0000-0200-00007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79" name="Text Box 4">
          <a:extLst>
            <a:ext uri="{FF2B5EF4-FFF2-40B4-BE49-F238E27FC236}">
              <a16:creationId xmlns:a16="http://schemas.microsoft.com/office/drawing/2014/main" id="{00000000-0008-0000-0200-00007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80" name="Text Box 5">
          <a:extLst>
            <a:ext uri="{FF2B5EF4-FFF2-40B4-BE49-F238E27FC236}">
              <a16:creationId xmlns:a16="http://schemas.microsoft.com/office/drawing/2014/main" id="{00000000-0008-0000-0200-00007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81" name="Text Box 9">
          <a:extLst>
            <a:ext uri="{FF2B5EF4-FFF2-40B4-BE49-F238E27FC236}">
              <a16:creationId xmlns:a16="http://schemas.microsoft.com/office/drawing/2014/main" id="{00000000-0008-0000-0200-00007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82" name="Text Box 10">
          <a:extLst>
            <a:ext uri="{FF2B5EF4-FFF2-40B4-BE49-F238E27FC236}">
              <a16:creationId xmlns:a16="http://schemas.microsoft.com/office/drawing/2014/main" id="{00000000-0008-0000-0200-00007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83" name="Text Box 4">
          <a:extLst>
            <a:ext uri="{FF2B5EF4-FFF2-40B4-BE49-F238E27FC236}">
              <a16:creationId xmlns:a16="http://schemas.microsoft.com/office/drawing/2014/main" id="{00000000-0008-0000-0200-00007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84" name="Text Box 5">
          <a:extLst>
            <a:ext uri="{FF2B5EF4-FFF2-40B4-BE49-F238E27FC236}">
              <a16:creationId xmlns:a16="http://schemas.microsoft.com/office/drawing/2014/main" id="{00000000-0008-0000-0200-00008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85" name="Text Box 9">
          <a:extLst>
            <a:ext uri="{FF2B5EF4-FFF2-40B4-BE49-F238E27FC236}">
              <a16:creationId xmlns:a16="http://schemas.microsoft.com/office/drawing/2014/main" id="{00000000-0008-0000-0200-00008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86" name="Text Box 10">
          <a:extLst>
            <a:ext uri="{FF2B5EF4-FFF2-40B4-BE49-F238E27FC236}">
              <a16:creationId xmlns:a16="http://schemas.microsoft.com/office/drawing/2014/main" id="{00000000-0008-0000-0200-00008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87" name="Text Box 4">
          <a:extLst>
            <a:ext uri="{FF2B5EF4-FFF2-40B4-BE49-F238E27FC236}">
              <a16:creationId xmlns:a16="http://schemas.microsoft.com/office/drawing/2014/main" id="{00000000-0008-0000-0200-00008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88" name="Text Box 5">
          <a:extLst>
            <a:ext uri="{FF2B5EF4-FFF2-40B4-BE49-F238E27FC236}">
              <a16:creationId xmlns:a16="http://schemas.microsoft.com/office/drawing/2014/main" id="{00000000-0008-0000-0200-00008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89" name="Text Box 9">
          <a:extLst>
            <a:ext uri="{FF2B5EF4-FFF2-40B4-BE49-F238E27FC236}">
              <a16:creationId xmlns:a16="http://schemas.microsoft.com/office/drawing/2014/main" id="{00000000-0008-0000-0200-00008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90" name="Text Box 10">
          <a:extLst>
            <a:ext uri="{FF2B5EF4-FFF2-40B4-BE49-F238E27FC236}">
              <a16:creationId xmlns:a16="http://schemas.microsoft.com/office/drawing/2014/main" id="{00000000-0008-0000-0200-00008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391" name="Text Box 4">
          <a:extLst>
            <a:ext uri="{FF2B5EF4-FFF2-40B4-BE49-F238E27FC236}">
              <a16:creationId xmlns:a16="http://schemas.microsoft.com/office/drawing/2014/main" id="{00000000-0008-0000-0200-000087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392" name="Text Box 5">
          <a:extLst>
            <a:ext uri="{FF2B5EF4-FFF2-40B4-BE49-F238E27FC236}">
              <a16:creationId xmlns:a16="http://schemas.microsoft.com/office/drawing/2014/main" id="{00000000-0008-0000-0200-000088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393" name="Text Box 9">
          <a:extLst>
            <a:ext uri="{FF2B5EF4-FFF2-40B4-BE49-F238E27FC236}">
              <a16:creationId xmlns:a16="http://schemas.microsoft.com/office/drawing/2014/main" id="{00000000-0008-0000-0200-000089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394" name="Text Box 10">
          <a:extLst>
            <a:ext uri="{FF2B5EF4-FFF2-40B4-BE49-F238E27FC236}">
              <a16:creationId xmlns:a16="http://schemas.microsoft.com/office/drawing/2014/main" id="{00000000-0008-0000-0200-00008A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95" name="Text Box 4">
          <a:extLst>
            <a:ext uri="{FF2B5EF4-FFF2-40B4-BE49-F238E27FC236}">
              <a16:creationId xmlns:a16="http://schemas.microsoft.com/office/drawing/2014/main" id="{00000000-0008-0000-0200-00008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96" name="Text Box 5">
          <a:extLst>
            <a:ext uri="{FF2B5EF4-FFF2-40B4-BE49-F238E27FC236}">
              <a16:creationId xmlns:a16="http://schemas.microsoft.com/office/drawing/2014/main" id="{00000000-0008-0000-0200-00008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97" name="Text Box 9">
          <a:extLst>
            <a:ext uri="{FF2B5EF4-FFF2-40B4-BE49-F238E27FC236}">
              <a16:creationId xmlns:a16="http://schemas.microsoft.com/office/drawing/2014/main" id="{00000000-0008-0000-0200-00008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98" name="Text Box 10">
          <a:extLst>
            <a:ext uri="{FF2B5EF4-FFF2-40B4-BE49-F238E27FC236}">
              <a16:creationId xmlns:a16="http://schemas.microsoft.com/office/drawing/2014/main" id="{00000000-0008-0000-0200-00008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99" name="Text Box 4">
          <a:extLst>
            <a:ext uri="{FF2B5EF4-FFF2-40B4-BE49-F238E27FC236}">
              <a16:creationId xmlns:a16="http://schemas.microsoft.com/office/drawing/2014/main" id="{00000000-0008-0000-0200-00008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00" name="Text Box 5">
          <a:extLst>
            <a:ext uri="{FF2B5EF4-FFF2-40B4-BE49-F238E27FC236}">
              <a16:creationId xmlns:a16="http://schemas.microsoft.com/office/drawing/2014/main" id="{00000000-0008-0000-0200-00009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01" name="Text Box 9">
          <a:extLst>
            <a:ext uri="{FF2B5EF4-FFF2-40B4-BE49-F238E27FC236}">
              <a16:creationId xmlns:a16="http://schemas.microsoft.com/office/drawing/2014/main" id="{00000000-0008-0000-0200-00009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03" name="Text Box 5">
          <a:extLst>
            <a:ext uri="{FF2B5EF4-FFF2-40B4-BE49-F238E27FC236}">
              <a16:creationId xmlns:a16="http://schemas.microsoft.com/office/drawing/2014/main" id="{00000000-0008-0000-0200-00009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07" name="Text Box 5">
          <a:extLst>
            <a:ext uri="{FF2B5EF4-FFF2-40B4-BE49-F238E27FC236}">
              <a16:creationId xmlns:a16="http://schemas.microsoft.com/office/drawing/2014/main" id="{00000000-0008-0000-0200-00009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09" name="Text Box 4">
          <a:extLst>
            <a:ext uri="{FF2B5EF4-FFF2-40B4-BE49-F238E27FC236}">
              <a16:creationId xmlns:a16="http://schemas.microsoft.com/office/drawing/2014/main" id="{00000000-0008-0000-0200-00009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10" name="Text Box 5">
          <a:extLst>
            <a:ext uri="{FF2B5EF4-FFF2-40B4-BE49-F238E27FC236}">
              <a16:creationId xmlns:a16="http://schemas.microsoft.com/office/drawing/2014/main" id="{00000000-0008-0000-0200-00009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11" name="Text Box 9">
          <a:extLst>
            <a:ext uri="{FF2B5EF4-FFF2-40B4-BE49-F238E27FC236}">
              <a16:creationId xmlns:a16="http://schemas.microsoft.com/office/drawing/2014/main" id="{00000000-0008-0000-0200-00009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13" name="Text Box 4">
          <a:extLst>
            <a:ext uri="{FF2B5EF4-FFF2-40B4-BE49-F238E27FC236}">
              <a16:creationId xmlns:a16="http://schemas.microsoft.com/office/drawing/2014/main" id="{00000000-0008-0000-0200-00009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15" name="Text Box 5">
          <a:extLst>
            <a:ext uri="{FF2B5EF4-FFF2-40B4-BE49-F238E27FC236}">
              <a16:creationId xmlns:a16="http://schemas.microsoft.com/office/drawing/2014/main" id="{00000000-0008-0000-0200-00009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16" name="Text Box 9">
          <a:extLst>
            <a:ext uri="{FF2B5EF4-FFF2-40B4-BE49-F238E27FC236}">
              <a16:creationId xmlns:a16="http://schemas.microsoft.com/office/drawing/2014/main" id="{00000000-0008-0000-0200-0000A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17" name="Text Box 10">
          <a:extLst>
            <a:ext uri="{FF2B5EF4-FFF2-40B4-BE49-F238E27FC236}">
              <a16:creationId xmlns:a16="http://schemas.microsoft.com/office/drawing/2014/main" id="{00000000-0008-0000-0200-0000A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19" name="Text Box 5">
          <a:extLst>
            <a:ext uri="{FF2B5EF4-FFF2-40B4-BE49-F238E27FC236}">
              <a16:creationId xmlns:a16="http://schemas.microsoft.com/office/drawing/2014/main" id="{00000000-0008-0000-0200-0000A3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23" name="Text Box 5">
          <a:extLst>
            <a:ext uri="{FF2B5EF4-FFF2-40B4-BE49-F238E27FC236}">
              <a16:creationId xmlns:a16="http://schemas.microsoft.com/office/drawing/2014/main" id="{00000000-0008-0000-0200-0000A7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27" name="Text Box 5">
          <a:extLst>
            <a:ext uri="{FF2B5EF4-FFF2-40B4-BE49-F238E27FC236}">
              <a16:creationId xmlns:a16="http://schemas.microsoft.com/office/drawing/2014/main" id="{00000000-0008-0000-0200-0000AB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31" name="Text Box 5">
          <a:extLst>
            <a:ext uri="{FF2B5EF4-FFF2-40B4-BE49-F238E27FC236}">
              <a16:creationId xmlns:a16="http://schemas.microsoft.com/office/drawing/2014/main" id="{00000000-0008-0000-0200-0000A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35" name="Text Box 5">
          <a:extLst>
            <a:ext uri="{FF2B5EF4-FFF2-40B4-BE49-F238E27FC236}">
              <a16:creationId xmlns:a16="http://schemas.microsoft.com/office/drawing/2014/main" id="{00000000-0008-0000-0200-0000B3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36" name="Text Box 9">
          <a:extLst>
            <a:ext uri="{FF2B5EF4-FFF2-40B4-BE49-F238E27FC236}">
              <a16:creationId xmlns:a16="http://schemas.microsoft.com/office/drawing/2014/main" id="{00000000-0008-0000-0200-0000B4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37" name="Text Box 10">
          <a:extLst>
            <a:ext uri="{FF2B5EF4-FFF2-40B4-BE49-F238E27FC236}">
              <a16:creationId xmlns:a16="http://schemas.microsoft.com/office/drawing/2014/main" id="{00000000-0008-0000-0200-0000B5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39" name="Text Box 5">
          <a:extLst>
            <a:ext uri="{FF2B5EF4-FFF2-40B4-BE49-F238E27FC236}">
              <a16:creationId xmlns:a16="http://schemas.microsoft.com/office/drawing/2014/main" id="{00000000-0008-0000-0200-0000B7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43" name="Text Box 5">
          <a:extLst>
            <a:ext uri="{FF2B5EF4-FFF2-40B4-BE49-F238E27FC236}">
              <a16:creationId xmlns:a16="http://schemas.microsoft.com/office/drawing/2014/main" id="{00000000-0008-0000-0200-0000B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47" name="Text Box 5">
          <a:extLst>
            <a:ext uri="{FF2B5EF4-FFF2-40B4-BE49-F238E27FC236}">
              <a16:creationId xmlns:a16="http://schemas.microsoft.com/office/drawing/2014/main" id="{00000000-0008-0000-0200-0000B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51" name="Text Box 5">
          <a:extLst>
            <a:ext uri="{FF2B5EF4-FFF2-40B4-BE49-F238E27FC236}">
              <a16:creationId xmlns:a16="http://schemas.microsoft.com/office/drawing/2014/main" id="{00000000-0008-0000-0200-0000C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55" name="Text Box 5">
          <a:extLst>
            <a:ext uri="{FF2B5EF4-FFF2-40B4-BE49-F238E27FC236}">
              <a16:creationId xmlns:a16="http://schemas.microsoft.com/office/drawing/2014/main" id="{00000000-0008-0000-0200-0000C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59" name="Text Box 5">
          <a:extLst>
            <a:ext uri="{FF2B5EF4-FFF2-40B4-BE49-F238E27FC236}">
              <a16:creationId xmlns:a16="http://schemas.microsoft.com/office/drawing/2014/main" id="{00000000-0008-0000-0200-0000C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63" name="Text Box 5">
          <a:extLst>
            <a:ext uri="{FF2B5EF4-FFF2-40B4-BE49-F238E27FC236}">
              <a16:creationId xmlns:a16="http://schemas.microsoft.com/office/drawing/2014/main" id="{00000000-0008-0000-0200-0000C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67" name="Text Box 5">
          <a:extLst>
            <a:ext uri="{FF2B5EF4-FFF2-40B4-BE49-F238E27FC236}">
              <a16:creationId xmlns:a16="http://schemas.microsoft.com/office/drawing/2014/main" id="{00000000-0008-0000-0200-0000D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71" name="Text Box 5">
          <a:extLst>
            <a:ext uri="{FF2B5EF4-FFF2-40B4-BE49-F238E27FC236}">
              <a16:creationId xmlns:a16="http://schemas.microsoft.com/office/drawing/2014/main" id="{00000000-0008-0000-0200-0000D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75" name="Text Box 5">
          <a:extLst>
            <a:ext uri="{FF2B5EF4-FFF2-40B4-BE49-F238E27FC236}">
              <a16:creationId xmlns:a16="http://schemas.microsoft.com/office/drawing/2014/main" id="{00000000-0008-0000-0200-0000D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79" name="Text Box 5">
          <a:extLst>
            <a:ext uri="{FF2B5EF4-FFF2-40B4-BE49-F238E27FC236}">
              <a16:creationId xmlns:a16="http://schemas.microsoft.com/office/drawing/2014/main" id="{00000000-0008-0000-0200-0000D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83" name="Text Box 5">
          <a:extLst>
            <a:ext uri="{FF2B5EF4-FFF2-40B4-BE49-F238E27FC236}">
              <a16:creationId xmlns:a16="http://schemas.microsoft.com/office/drawing/2014/main" id="{00000000-0008-0000-0200-0000E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487" name="Text Box 5">
          <a:extLst>
            <a:ext uri="{FF2B5EF4-FFF2-40B4-BE49-F238E27FC236}">
              <a16:creationId xmlns:a16="http://schemas.microsoft.com/office/drawing/2014/main" id="{00000000-0008-0000-0200-0000E7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91" name="Text Box 5">
          <a:extLst>
            <a:ext uri="{FF2B5EF4-FFF2-40B4-BE49-F238E27FC236}">
              <a16:creationId xmlns:a16="http://schemas.microsoft.com/office/drawing/2014/main" id="{00000000-0008-0000-0200-0000E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95" name="Text Box 5">
          <a:extLst>
            <a:ext uri="{FF2B5EF4-FFF2-40B4-BE49-F238E27FC236}">
              <a16:creationId xmlns:a16="http://schemas.microsoft.com/office/drawing/2014/main" id="{00000000-0008-0000-0200-0000E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97" name="Text Box 4">
          <a:extLst>
            <a:ext uri="{FF2B5EF4-FFF2-40B4-BE49-F238E27FC236}">
              <a16:creationId xmlns:a16="http://schemas.microsoft.com/office/drawing/2014/main" id="{00000000-0008-0000-0200-0000F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98" name="Text Box 5">
          <a:extLst>
            <a:ext uri="{FF2B5EF4-FFF2-40B4-BE49-F238E27FC236}">
              <a16:creationId xmlns:a16="http://schemas.microsoft.com/office/drawing/2014/main" id="{00000000-0008-0000-0200-0000F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499" name="Text Box 9">
          <a:extLst>
            <a:ext uri="{FF2B5EF4-FFF2-40B4-BE49-F238E27FC236}">
              <a16:creationId xmlns:a16="http://schemas.microsoft.com/office/drawing/2014/main" id="{00000000-0008-0000-0200-0000F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00" name="Text Box 10">
          <a:extLst>
            <a:ext uri="{FF2B5EF4-FFF2-40B4-BE49-F238E27FC236}">
              <a16:creationId xmlns:a16="http://schemas.microsoft.com/office/drawing/2014/main" id="{00000000-0008-0000-0200-0000F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01" name="Text Box 4">
          <a:extLst>
            <a:ext uri="{FF2B5EF4-FFF2-40B4-BE49-F238E27FC236}">
              <a16:creationId xmlns:a16="http://schemas.microsoft.com/office/drawing/2014/main" id="{00000000-0008-0000-0200-0000F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02" name="Text Box 5">
          <a:extLst>
            <a:ext uri="{FF2B5EF4-FFF2-40B4-BE49-F238E27FC236}">
              <a16:creationId xmlns:a16="http://schemas.microsoft.com/office/drawing/2014/main" id="{00000000-0008-0000-0200-0000F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03" name="Text Box 9">
          <a:extLst>
            <a:ext uri="{FF2B5EF4-FFF2-40B4-BE49-F238E27FC236}">
              <a16:creationId xmlns:a16="http://schemas.microsoft.com/office/drawing/2014/main" id="{00000000-0008-0000-0200-0000F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05" name="Text Box 5">
          <a:extLst>
            <a:ext uri="{FF2B5EF4-FFF2-40B4-BE49-F238E27FC236}">
              <a16:creationId xmlns:a16="http://schemas.microsoft.com/office/drawing/2014/main" id="{00000000-0008-0000-0200-0000F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06" name="Text Box 9">
          <a:extLst>
            <a:ext uri="{FF2B5EF4-FFF2-40B4-BE49-F238E27FC236}">
              <a16:creationId xmlns:a16="http://schemas.microsoft.com/office/drawing/2014/main" id="{00000000-0008-0000-0200-0000F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07" name="Text Box 4">
          <a:extLst>
            <a:ext uri="{FF2B5EF4-FFF2-40B4-BE49-F238E27FC236}">
              <a16:creationId xmlns:a16="http://schemas.microsoft.com/office/drawing/2014/main" id="{00000000-0008-0000-0200-0000F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09" name="Text Box 4">
          <a:extLst>
            <a:ext uri="{FF2B5EF4-FFF2-40B4-BE49-F238E27FC236}">
              <a16:creationId xmlns:a16="http://schemas.microsoft.com/office/drawing/2014/main" id="{00000000-0008-0000-0200-0000FD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10" name="Text Box 5">
          <a:extLst>
            <a:ext uri="{FF2B5EF4-FFF2-40B4-BE49-F238E27FC236}">
              <a16:creationId xmlns:a16="http://schemas.microsoft.com/office/drawing/2014/main" id="{00000000-0008-0000-0200-0000FE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11" name="Text Box 9">
          <a:extLst>
            <a:ext uri="{FF2B5EF4-FFF2-40B4-BE49-F238E27FC236}">
              <a16:creationId xmlns:a16="http://schemas.microsoft.com/office/drawing/2014/main" id="{00000000-0008-0000-0200-0000F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12" name="Text Box 10">
          <a:extLst>
            <a:ext uri="{FF2B5EF4-FFF2-40B4-BE49-F238E27FC236}">
              <a16:creationId xmlns:a16="http://schemas.microsoft.com/office/drawing/2014/main" id="{00000000-0008-0000-0200-00000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13" name="Text Box 4">
          <a:extLst>
            <a:ext uri="{FF2B5EF4-FFF2-40B4-BE49-F238E27FC236}">
              <a16:creationId xmlns:a16="http://schemas.microsoft.com/office/drawing/2014/main" id="{00000000-0008-0000-0200-00000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14" name="Text Box 5">
          <a:extLst>
            <a:ext uri="{FF2B5EF4-FFF2-40B4-BE49-F238E27FC236}">
              <a16:creationId xmlns:a16="http://schemas.microsoft.com/office/drawing/2014/main" id="{00000000-0008-0000-0200-00000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15" name="Text Box 9">
          <a:extLst>
            <a:ext uri="{FF2B5EF4-FFF2-40B4-BE49-F238E27FC236}">
              <a16:creationId xmlns:a16="http://schemas.microsoft.com/office/drawing/2014/main" id="{00000000-0008-0000-0200-00000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16" name="Text Box 10">
          <a:extLst>
            <a:ext uri="{FF2B5EF4-FFF2-40B4-BE49-F238E27FC236}">
              <a16:creationId xmlns:a16="http://schemas.microsoft.com/office/drawing/2014/main" id="{00000000-0008-0000-0200-00000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17" name="Text Box 4">
          <a:extLst>
            <a:ext uri="{FF2B5EF4-FFF2-40B4-BE49-F238E27FC236}">
              <a16:creationId xmlns:a16="http://schemas.microsoft.com/office/drawing/2014/main" id="{00000000-0008-0000-0200-00000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18" name="Text Box 5">
          <a:extLst>
            <a:ext uri="{FF2B5EF4-FFF2-40B4-BE49-F238E27FC236}">
              <a16:creationId xmlns:a16="http://schemas.microsoft.com/office/drawing/2014/main" id="{00000000-0008-0000-0200-00000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19" name="Text Box 9">
          <a:extLst>
            <a:ext uri="{FF2B5EF4-FFF2-40B4-BE49-F238E27FC236}">
              <a16:creationId xmlns:a16="http://schemas.microsoft.com/office/drawing/2014/main" id="{00000000-0008-0000-0200-000007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20" name="Text Box 10">
          <a:extLst>
            <a:ext uri="{FF2B5EF4-FFF2-40B4-BE49-F238E27FC236}">
              <a16:creationId xmlns:a16="http://schemas.microsoft.com/office/drawing/2014/main" id="{00000000-0008-0000-0200-000008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21" name="Text Box 4">
          <a:extLst>
            <a:ext uri="{FF2B5EF4-FFF2-40B4-BE49-F238E27FC236}">
              <a16:creationId xmlns:a16="http://schemas.microsoft.com/office/drawing/2014/main" id="{00000000-0008-0000-0200-000009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22" name="Text Box 5">
          <a:extLst>
            <a:ext uri="{FF2B5EF4-FFF2-40B4-BE49-F238E27FC236}">
              <a16:creationId xmlns:a16="http://schemas.microsoft.com/office/drawing/2014/main" id="{00000000-0008-0000-0200-00000A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23" name="Text Box 9">
          <a:extLst>
            <a:ext uri="{FF2B5EF4-FFF2-40B4-BE49-F238E27FC236}">
              <a16:creationId xmlns:a16="http://schemas.microsoft.com/office/drawing/2014/main" id="{00000000-0008-0000-0200-00000B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24" name="Text Box 10">
          <a:extLst>
            <a:ext uri="{FF2B5EF4-FFF2-40B4-BE49-F238E27FC236}">
              <a16:creationId xmlns:a16="http://schemas.microsoft.com/office/drawing/2014/main" id="{00000000-0008-0000-0200-00000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25" name="Text Box 4">
          <a:extLst>
            <a:ext uri="{FF2B5EF4-FFF2-40B4-BE49-F238E27FC236}">
              <a16:creationId xmlns:a16="http://schemas.microsoft.com/office/drawing/2014/main" id="{00000000-0008-0000-0200-00000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26" name="Text Box 5">
          <a:extLst>
            <a:ext uri="{FF2B5EF4-FFF2-40B4-BE49-F238E27FC236}">
              <a16:creationId xmlns:a16="http://schemas.microsoft.com/office/drawing/2014/main" id="{00000000-0008-0000-0200-00000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27" name="Text Box 9">
          <a:extLst>
            <a:ext uri="{FF2B5EF4-FFF2-40B4-BE49-F238E27FC236}">
              <a16:creationId xmlns:a16="http://schemas.microsoft.com/office/drawing/2014/main" id="{00000000-0008-0000-0200-00000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28" name="Text Box 10">
          <a:extLst>
            <a:ext uri="{FF2B5EF4-FFF2-40B4-BE49-F238E27FC236}">
              <a16:creationId xmlns:a16="http://schemas.microsoft.com/office/drawing/2014/main" id="{00000000-0008-0000-0200-00001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29" name="Text Box 4">
          <a:extLst>
            <a:ext uri="{FF2B5EF4-FFF2-40B4-BE49-F238E27FC236}">
              <a16:creationId xmlns:a16="http://schemas.microsoft.com/office/drawing/2014/main" id="{00000000-0008-0000-0200-00001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30" name="Text Box 5">
          <a:extLst>
            <a:ext uri="{FF2B5EF4-FFF2-40B4-BE49-F238E27FC236}">
              <a16:creationId xmlns:a16="http://schemas.microsoft.com/office/drawing/2014/main" id="{00000000-0008-0000-0200-00001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31" name="Text Box 9">
          <a:extLst>
            <a:ext uri="{FF2B5EF4-FFF2-40B4-BE49-F238E27FC236}">
              <a16:creationId xmlns:a16="http://schemas.microsoft.com/office/drawing/2014/main" id="{00000000-0008-0000-0200-00001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32" name="Text Box 10">
          <a:extLst>
            <a:ext uri="{FF2B5EF4-FFF2-40B4-BE49-F238E27FC236}">
              <a16:creationId xmlns:a16="http://schemas.microsoft.com/office/drawing/2014/main" id="{00000000-0008-0000-0200-00001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33" name="Text Box 4">
          <a:extLst>
            <a:ext uri="{FF2B5EF4-FFF2-40B4-BE49-F238E27FC236}">
              <a16:creationId xmlns:a16="http://schemas.microsoft.com/office/drawing/2014/main" id="{00000000-0008-0000-0200-00001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34" name="Text Box 5">
          <a:extLst>
            <a:ext uri="{FF2B5EF4-FFF2-40B4-BE49-F238E27FC236}">
              <a16:creationId xmlns:a16="http://schemas.microsoft.com/office/drawing/2014/main" id="{00000000-0008-0000-0200-00001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35" name="Text Box 9">
          <a:extLst>
            <a:ext uri="{FF2B5EF4-FFF2-40B4-BE49-F238E27FC236}">
              <a16:creationId xmlns:a16="http://schemas.microsoft.com/office/drawing/2014/main" id="{00000000-0008-0000-0200-000017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36" name="Text Box 10">
          <a:extLst>
            <a:ext uri="{FF2B5EF4-FFF2-40B4-BE49-F238E27FC236}">
              <a16:creationId xmlns:a16="http://schemas.microsoft.com/office/drawing/2014/main" id="{00000000-0008-0000-0200-000018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37" name="Text Box 4">
          <a:extLst>
            <a:ext uri="{FF2B5EF4-FFF2-40B4-BE49-F238E27FC236}">
              <a16:creationId xmlns:a16="http://schemas.microsoft.com/office/drawing/2014/main" id="{00000000-0008-0000-0200-00001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38" name="Text Box 5">
          <a:extLst>
            <a:ext uri="{FF2B5EF4-FFF2-40B4-BE49-F238E27FC236}">
              <a16:creationId xmlns:a16="http://schemas.microsoft.com/office/drawing/2014/main" id="{00000000-0008-0000-0200-00001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39" name="Text Box 9">
          <a:extLst>
            <a:ext uri="{FF2B5EF4-FFF2-40B4-BE49-F238E27FC236}">
              <a16:creationId xmlns:a16="http://schemas.microsoft.com/office/drawing/2014/main" id="{00000000-0008-0000-0200-00001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40" name="Text Box 10">
          <a:extLst>
            <a:ext uri="{FF2B5EF4-FFF2-40B4-BE49-F238E27FC236}">
              <a16:creationId xmlns:a16="http://schemas.microsoft.com/office/drawing/2014/main" id="{00000000-0008-0000-0200-00001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41" name="Text Box 4">
          <a:extLst>
            <a:ext uri="{FF2B5EF4-FFF2-40B4-BE49-F238E27FC236}">
              <a16:creationId xmlns:a16="http://schemas.microsoft.com/office/drawing/2014/main" id="{00000000-0008-0000-0200-00001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42" name="Text Box 5">
          <a:extLst>
            <a:ext uri="{FF2B5EF4-FFF2-40B4-BE49-F238E27FC236}">
              <a16:creationId xmlns:a16="http://schemas.microsoft.com/office/drawing/2014/main" id="{00000000-0008-0000-0200-00001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43" name="Text Box 9">
          <a:extLst>
            <a:ext uri="{FF2B5EF4-FFF2-40B4-BE49-F238E27FC236}">
              <a16:creationId xmlns:a16="http://schemas.microsoft.com/office/drawing/2014/main" id="{00000000-0008-0000-0200-00001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44" name="Text Box 10">
          <a:extLst>
            <a:ext uri="{FF2B5EF4-FFF2-40B4-BE49-F238E27FC236}">
              <a16:creationId xmlns:a16="http://schemas.microsoft.com/office/drawing/2014/main" id="{00000000-0008-0000-0200-00002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45" name="Text Box 4">
          <a:extLst>
            <a:ext uri="{FF2B5EF4-FFF2-40B4-BE49-F238E27FC236}">
              <a16:creationId xmlns:a16="http://schemas.microsoft.com/office/drawing/2014/main" id="{00000000-0008-0000-0200-00002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46" name="Text Box 5">
          <a:extLst>
            <a:ext uri="{FF2B5EF4-FFF2-40B4-BE49-F238E27FC236}">
              <a16:creationId xmlns:a16="http://schemas.microsoft.com/office/drawing/2014/main" id="{00000000-0008-0000-0200-00002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47" name="Text Box 9">
          <a:extLst>
            <a:ext uri="{FF2B5EF4-FFF2-40B4-BE49-F238E27FC236}">
              <a16:creationId xmlns:a16="http://schemas.microsoft.com/office/drawing/2014/main" id="{00000000-0008-0000-0200-00002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48" name="Text Box 10">
          <a:extLst>
            <a:ext uri="{FF2B5EF4-FFF2-40B4-BE49-F238E27FC236}">
              <a16:creationId xmlns:a16="http://schemas.microsoft.com/office/drawing/2014/main" id="{00000000-0008-0000-0200-00002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49" name="Text Box 4">
          <a:extLst>
            <a:ext uri="{FF2B5EF4-FFF2-40B4-BE49-F238E27FC236}">
              <a16:creationId xmlns:a16="http://schemas.microsoft.com/office/drawing/2014/main" id="{00000000-0008-0000-0200-00002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50" name="Text Box 5">
          <a:extLst>
            <a:ext uri="{FF2B5EF4-FFF2-40B4-BE49-F238E27FC236}">
              <a16:creationId xmlns:a16="http://schemas.microsoft.com/office/drawing/2014/main" id="{00000000-0008-0000-0200-00002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51" name="Text Box 9">
          <a:extLst>
            <a:ext uri="{FF2B5EF4-FFF2-40B4-BE49-F238E27FC236}">
              <a16:creationId xmlns:a16="http://schemas.microsoft.com/office/drawing/2014/main" id="{00000000-0008-0000-0200-00002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52" name="Text Box 10">
          <a:extLst>
            <a:ext uri="{FF2B5EF4-FFF2-40B4-BE49-F238E27FC236}">
              <a16:creationId xmlns:a16="http://schemas.microsoft.com/office/drawing/2014/main" id="{00000000-0008-0000-0200-00002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53" name="Text Box 4">
          <a:extLst>
            <a:ext uri="{FF2B5EF4-FFF2-40B4-BE49-F238E27FC236}">
              <a16:creationId xmlns:a16="http://schemas.microsoft.com/office/drawing/2014/main" id="{00000000-0008-0000-0200-00002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54" name="Text Box 5">
          <a:extLst>
            <a:ext uri="{FF2B5EF4-FFF2-40B4-BE49-F238E27FC236}">
              <a16:creationId xmlns:a16="http://schemas.microsoft.com/office/drawing/2014/main" id="{00000000-0008-0000-0200-00002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55" name="Text Box 9">
          <a:extLst>
            <a:ext uri="{FF2B5EF4-FFF2-40B4-BE49-F238E27FC236}">
              <a16:creationId xmlns:a16="http://schemas.microsoft.com/office/drawing/2014/main" id="{00000000-0008-0000-0200-00002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56" name="Text Box 10">
          <a:extLst>
            <a:ext uri="{FF2B5EF4-FFF2-40B4-BE49-F238E27FC236}">
              <a16:creationId xmlns:a16="http://schemas.microsoft.com/office/drawing/2014/main" id="{00000000-0008-0000-0200-00002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57" name="Text Box 4">
          <a:extLst>
            <a:ext uri="{FF2B5EF4-FFF2-40B4-BE49-F238E27FC236}">
              <a16:creationId xmlns:a16="http://schemas.microsoft.com/office/drawing/2014/main" id="{00000000-0008-0000-0200-00002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58" name="Text Box 5">
          <a:extLst>
            <a:ext uri="{FF2B5EF4-FFF2-40B4-BE49-F238E27FC236}">
              <a16:creationId xmlns:a16="http://schemas.microsoft.com/office/drawing/2014/main" id="{00000000-0008-0000-0200-00002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59" name="Text Box 9">
          <a:extLst>
            <a:ext uri="{FF2B5EF4-FFF2-40B4-BE49-F238E27FC236}">
              <a16:creationId xmlns:a16="http://schemas.microsoft.com/office/drawing/2014/main" id="{00000000-0008-0000-0200-00002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60" name="Text Box 10">
          <a:extLst>
            <a:ext uri="{FF2B5EF4-FFF2-40B4-BE49-F238E27FC236}">
              <a16:creationId xmlns:a16="http://schemas.microsoft.com/office/drawing/2014/main" id="{00000000-0008-0000-0200-00003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61" name="Text Box 4">
          <a:extLst>
            <a:ext uri="{FF2B5EF4-FFF2-40B4-BE49-F238E27FC236}">
              <a16:creationId xmlns:a16="http://schemas.microsoft.com/office/drawing/2014/main" id="{00000000-0008-0000-0200-00003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62" name="Text Box 5">
          <a:extLst>
            <a:ext uri="{FF2B5EF4-FFF2-40B4-BE49-F238E27FC236}">
              <a16:creationId xmlns:a16="http://schemas.microsoft.com/office/drawing/2014/main" id="{00000000-0008-0000-0200-00003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63" name="Text Box 9">
          <a:extLst>
            <a:ext uri="{FF2B5EF4-FFF2-40B4-BE49-F238E27FC236}">
              <a16:creationId xmlns:a16="http://schemas.microsoft.com/office/drawing/2014/main" id="{00000000-0008-0000-0200-00003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64" name="Text Box 10">
          <a:extLst>
            <a:ext uri="{FF2B5EF4-FFF2-40B4-BE49-F238E27FC236}">
              <a16:creationId xmlns:a16="http://schemas.microsoft.com/office/drawing/2014/main" id="{00000000-0008-0000-0200-00003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65" name="Text Box 4">
          <a:extLst>
            <a:ext uri="{FF2B5EF4-FFF2-40B4-BE49-F238E27FC236}">
              <a16:creationId xmlns:a16="http://schemas.microsoft.com/office/drawing/2014/main" id="{00000000-0008-0000-0200-00003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66" name="Text Box 5">
          <a:extLst>
            <a:ext uri="{FF2B5EF4-FFF2-40B4-BE49-F238E27FC236}">
              <a16:creationId xmlns:a16="http://schemas.microsoft.com/office/drawing/2014/main" id="{00000000-0008-0000-0200-00003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67" name="Text Box 9">
          <a:extLst>
            <a:ext uri="{FF2B5EF4-FFF2-40B4-BE49-F238E27FC236}">
              <a16:creationId xmlns:a16="http://schemas.microsoft.com/office/drawing/2014/main" id="{00000000-0008-0000-0200-00003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68" name="Text Box 10">
          <a:extLst>
            <a:ext uri="{FF2B5EF4-FFF2-40B4-BE49-F238E27FC236}">
              <a16:creationId xmlns:a16="http://schemas.microsoft.com/office/drawing/2014/main" id="{00000000-0008-0000-0200-00003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69" name="Text Box 4">
          <a:extLst>
            <a:ext uri="{FF2B5EF4-FFF2-40B4-BE49-F238E27FC236}">
              <a16:creationId xmlns:a16="http://schemas.microsoft.com/office/drawing/2014/main" id="{00000000-0008-0000-0200-00003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70" name="Text Box 5">
          <a:extLst>
            <a:ext uri="{FF2B5EF4-FFF2-40B4-BE49-F238E27FC236}">
              <a16:creationId xmlns:a16="http://schemas.microsoft.com/office/drawing/2014/main" id="{00000000-0008-0000-0200-00003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71" name="Text Box 9">
          <a:extLst>
            <a:ext uri="{FF2B5EF4-FFF2-40B4-BE49-F238E27FC236}">
              <a16:creationId xmlns:a16="http://schemas.microsoft.com/office/drawing/2014/main" id="{00000000-0008-0000-0200-00003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72" name="Text Box 10">
          <a:extLst>
            <a:ext uri="{FF2B5EF4-FFF2-40B4-BE49-F238E27FC236}">
              <a16:creationId xmlns:a16="http://schemas.microsoft.com/office/drawing/2014/main" id="{00000000-0008-0000-0200-00003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73" name="Text Box 4">
          <a:extLst>
            <a:ext uri="{FF2B5EF4-FFF2-40B4-BE49-F238E27FC236}">
              <a16:creationId xmlns:a16="http://schemas.microsoft.com/office/drawing/2014/main" id="{00000000-0008-0000-0200-00003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74" name="Text Box 5">
          <a:extLst>
            <a:ext uri="{FF2B5EF4-FFF2-40B4-BE49-F238E27FC236}">
              <a16:creationId xmlns:a16="http://schemas.microsoft.com/office/drawing/2014/main" id="{00000000-0008-0000-0200-00003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75" name="Text Box 9">
          <a:extLst>
            <a:ext uri="{FF2B5EF4-FFF2-40B4-BE49-F238E27FC236}">
              <a16:creationId xmlns:a16="http://schemas.microsoft.com/office/drawing/2014/main" id="{00000000-0008-0000-0200-00003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76" name="Text Box 10">
          <a:extLst>
            <a:ext uri="{FF2B5EF4-FFF2-40B4-BE49-F238E27FC236}">
              <a16:creationId xmlns:a16="http://schemas.microsoft.com/office/drawing/2014/main" id="{00000000-0008-0000-0200-00004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77" name="Text Box 4">
          <a:extLst>
            <a:ext uri="{FF2B5EF4-FFF2-40B4-BE49-F238E27FC236}">
              <a16:creationId xmlns:a16="http://schemas.microsoft.com/office/drawing/2014/main" id="{00000000-0008-0000-0200-00004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78" name="Text Box 5">
          <a:extLst>
            <a:ext uri="{FF2B5EF4-FFF2-40B4-BE49-F238E27FC236}">
              <a16:creationId xmlns:a16="http://schemas.microsoft.com/office/drawing/2014/main" id="{00000000-0008-0000-0200-00004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79" name="Text Box 9">
          <a:extLst>
            <a:ext uri="{FF2B5EF4-FFF2-40B4-BE49-F238E27FC236}">
              <a16:creationId xmlns:a16="http://schemas.microsoft.com/office/drawing/2014/main" id="{00000000-0008-0000-0200-00004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80" name="Text Box 10">
          <a:extLst>
            <a:ext uri="{FF2B5EF4-FFF2-40B4-BE49-F238E27FC236}">
              <a16:creationId xmlns:a16="http://schemas.microsoft.com/office/drawing/2014/main" id="{00000000-0008-0000-0200-00004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581" name="Text Box 4">
          <a:extLst>
            <a:ext uri="{FF2B5EF4-FFF2-40B4-BE49-F238E27FC236}">
              <a16:creationId xmlns:a16="http://schemas.microsoft.com/office/drawing/2014/main" id="{00000000-0008-0000-0200-000045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582" name="Text Box 5">
          <a:extLst>
            <a:ext uri="{FF2B5EF4-FFF2-40B4-BE49-F238E27FC236}">
              <a16:creationId xmlns:a16="http://schemas.microsoft.com/office/drawing/2014/main" id="{00000000-0008-0000-0200-000046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583" name="Text Box 9">
          <a:extLst>
            <a:ext uri="{FF2B5EF4-FFF2-40B4-BE49-F238E27FC236}">
              <a16:creationId xmlns:a16="http://schemas.microsoft.com/office/drawing/2014/main" id="{00000000-0008-0000-0200-000047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584" name="Text Box 10">
          <a:extLst>
            <a:ext uri="{FF2B5EF4-FFF2-40B4-BE49-F238E27FC236}">
              <a16:creationId xmlns:a16="http://schemas.microsoft.com/office/drawing/2014/main" id="{00000000-0008-0000-0200-000048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85" name="Text Box 4">
          <a:extLst>
            <a:ext uri="{FF2B5EF4-FFF2-40B4-BE49-F238E27FC236}">
              <a16:creationId xmlns:a16="http://schemas.microsoft.com/office/drawing/2014/main" id="{00000000-0008-0000-0200-00004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86" name="Text Box 5">
          <a:extLst>
            <a:ext uri="{FF2B5EF4-FFF2-40B4-BE49-F238E27FC236}">
              <a16:creationId xmlns:a16="http://schemas.microsoft.com/office/drawing/2014/main" id="{00000000-0008-0000-0200-00004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87" name="Text Box 9">
          <a:extLst>
            <a:ext uri="{FF2B5EF4-FFF2-40B4-BE49-F238E27FC236}">
              <a16:creationId xmlns:a16="http://schemas.microsoft.com/office/drawing/2014/main" id="{00000000-0008-0000-0200-00004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88" name="Text Box 10">
          <a:extLst>
            <a:ext uri="{FF2B5EF4-FFF2-40B4-BE49-F238E27FC236}">
              <a16:creationId xmlns:a16="http://schemas.microsoft.com/office/drawing/2014/main" id="{00000000-0008-0000-0200-00004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89" name="Text Box 4">
          <a:extLst>
            <a:ext uri="{FF2B5EF4-FFF2-40B4-BE49-F238E27FC236}">
              <a16:creationId xmlns:a16="http://schemas.microsoft.com/office/drawing/2014/main" id="{00000000-0008-0000-0200-00004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90" name="Text Box 5">
          <a:extLst>
            <a:ext uri="{FF2B5EF4-FFF2-40B4-BE49-F238E27FC236}">
              <a16:creationId xmlns:a16="http://schemas.microsoft.com/office/drawing/2014/main" id="{00000000-0008-0000-0200-00004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591" name="Text Box 9">
          <a:extLst>
            <a:ext uri="{FF2B5EF4-FFF2-40B4-BE49-F238E27FC236}">
              <a16:creationId xmlns:a16="http://schemas.microsoft.com/office/drawing/2014/main" id="{00000000-0008-0000-0200-00004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92" name="Text Box 4">
          <a:extLst>
            <a:ext uri="{FF2B5EF4-FFF2-40B4-BE49-F238E27FC236}">
              <a16:creationId xmlns:a16="http://schemas.microsoft.com/office/drawing/2014/main" id="{00000000-0008-0000-0200-00005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93" name="Text Box 5">
          <a:extLst>
            <a:ext uri="{FF2B5EF4-FFF2-40B4-BE49-F238E27FC236}">
              <a16:creationId xmlns:a16="http://schemas.microsoft.com/office/drawing/2014/main" id="{00000000-0008-0000-0200-00005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94" name="Text Box 9">
          <a:extLst>
            <a:ext uri="{FF2B5EF4-FFF2-40B4-BE49-F238E27FC236}">
              <a16:creationId xmlns:a16="http://schemas.microsoft.com/office/drawing/2014/main" id="{00000000-0008-0000-0200-00005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95" name="Text Box 10">
          <a:extLst>
            <a:ext uri="{FF2B5EF4-FFF2-40B4-BE49-F238E27FC236}">
              <a16:creationId xmlns:a16="http://schemas.microsoft.com/office/drawing/2014/main" id="{00000000-0008-0000-0200-00005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96" name="Text Box 4">
          <a:extLst>
            <a:ext uri="{FF2B5EF4-FFF2-40B4-BE49-F238E27FC236}">
              <a16:creationId xmlns:a16="http://schemas.microsoft.com/office/drawing/2014/main" id="{00000000-0008-0000-0200-00005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97" name="Text Box 5">
          <a:extLst>
            <a:ext uri="{FF2B5EF4-FFF2-40B4-BE49-F238E27FC236}">
              <a16:creationId xmlns:a16="http://schemas.microsoft.com/office/drawing/2014/main" id="{00000000-0008-0000-0200-00005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98" name="Text Box 9">
          <a:extLst>
            <a:ext uri="{FF2B5EF4-FFF2-40B4-BE49-F238E27FC236}">
              <a16:creationId xmlns:a16="http://schemas.microsoft.com/office/drawing/2014/main" id="{00000000-0008-0000-0200-00005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599" name="Text Box 4">
          <a:extLst>
            <a:ext uri="{FF2B5EF4-FFF2-40B4-BE49-F238E27FC236}">
              <a16:creationId xmlns:a16="http://schemas.microsoft.com/office/drawing/2014/main" id="{00000000-0008-0000-0200-00005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00" name="Text Box 5">
          <a:extLst>
            <a:ext uri="{FF2B5EF4-FFF2-40B4-BE49-F238E27FC236}">
              <a16:creationId xmlns:a16="http://schemas.microsoft.com/office/drawing/2014/main" id="{00000000-0008-0000-0200-00005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01" name="Text Box 9">
          <a:extLst>
            <a:ext uri="{FF2B5EF4-FFF2-40B4-BE49-F238E27FC236}">
              <a16:creationId xmlns:a16="http://schemas.microsoft.com/office/drawing/2014/main" id="{00000000-0008-0000-0200-00005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03" name="Text Box 4">
          <a:extLst>
            <a:ext uri="{FF2B5EF4-FFF2-40B4-BE49-F238E27FC236}">
              <a16:creationId xmlns:a16="http://schemas.microsoft.com/office/drawing/2014/main" id="{00000000-0008-0000-0200-00005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04" name="Text Box 4">
          <a:extLst>
            <a:ext uri="{FF2B5EF4-FFF2-40B4-BE49-F238E27FC236}">
              <a16:creationId xmlns:a16="http://schemas.microsoft.com/office/drawing/2014/main" id="{00000000-0008-0000-0200-00005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05" name="Text Box 5">
          <a:extLst>
            <a:ext uri="{FF2B5EF4-FFF2-40B4-BE49-F238E27FC236}">
              <a16:creationId xmlns:a16="http://schemas.microsoft.com/office/drawing/2014/main" id="{00000000-0008-0000-0200-00005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06" name="Text Box 9">
          <a:extLst>
            <a:ext uri="{FF2B5EF4-FFF2-40B4-BE49-F238E27FC236}">
              <a16:creationId xmlns:a16="http://schemas.microsoft.com/office/drawing/2014/main" id="{00000000-0008-0000-0200-00005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07" name="Text Box 10">
          <a:extLst>
            <a:ext uri="{FF2B5EF4-FFF2-40B4-BE49-F238E27FC236}">
              <a16:creationId xmlns:a16="http://schemas.microsoft.com/office/drawing/2014/main" id="{00000000-0008-0000-0200-00005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08" name="Text Box 4">
          <a:extLst>
            <a:ext uri="{FF2B5EF4-FFF2-40B4-BE49-F238E27FC236}">
              <a16:creationId xmlns:a16="http://schemas.microsoft.com/office/drawing/2014/main" id="{00000000-0008-0000-0200-00006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09" name="Text Box 5">
          <a:extLst>
            <a:ext uri="{FF2B5EF4-FFF2-40B4-BE49-F238E27FC236}">
              <a16:creationId xmlns:a16="http://schemas.microsoft.com/office/drawing/2014/main" id="{00000000-0008-0000-0200-00006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10" name="Text Box 9">
          <a:extLst>
            <a:ext uri="{FF2B5EF4-FFF2-40B4-BE49-F238E27FC236}">
              <a16:creationId xmlns:a16="http://schemas.microsoft.com/office/drawing/2014/main" id="{00000000-0008-0000-0200-00006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11" name="Text Box 10">
          <a:extLst>
            <a:ext uri="{FF2B5EF4-FFF2-40B4-BE49-F238E27FC236}">
              <a16:creationId xmlns:a16="http://schemas.microsoft.com/office/drawing/2014/main" id="{00000000-0008-0000-0200-00006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12" name="Text Box 4">
          <a:extLst>
            <a:ext uri="{FF2B5EF4-FFF2-40B4-BE49-F238E27FC236}">
              <a16:creationId xmlns:a16="http://schemas.microsoft.com/office/drawing/2014/main" id="{00000000-0008-0000-0200-00006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13" name="Text Box 5">
          <a:extLst>
            <a:ext uri="{FF2B5EF4-FFF2-40B4-BE49-F238E27FC236}">
              <a16:creationId xmlns:a16="http://schemas.microsoft.com/office/drawing/2014/main" id="{00000000-0008-0000-0200-00006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14" name="Text Box 9">
          <a:extLst>
            <a:ext uri="{FF2B5EF4-FFF2-40B4-BE49-F238E27FC236}">
              <a16:creationId xmlns:a16="http://schemas.microsoft.com/office/drawing/2014/main" id="{00000000-0008-0000-0200-00006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15" name="Text Box 10">
          <a:extLst>
            <a:ext uri="{FF2B5EF4-FFF2-40B4-BE49-F238E27FC236}">
              <a16:creationId xmlns:a16="http://schemas.microsoft.com/office/drawing/2014/main" id="{00000000-0008-0000-0200-000067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17" name="Text Box 5">
          <a:extLst>
            <a:ext uri="{FF2B5EF4-FFF2-40B4-BE49-F238E27FC236}">
              <a16:creationId xmlns:a16="http://schemas.microsoft.com/office/drawing/2014/main" id="{00000000-0008-0000-0200-000069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18" name="Text Box 9">
          <a:extLst>
            <a:ext uri="{FF2B5EF4-FFF2-40B4-BE49-F238E27FC236}">
              <a16:creationId xmlns:a16="http://schemas.microsoft.com/office/drawing/2014/main" id="{00000000-0008-0000-0200-00006A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19" name="Text Box 10">
          <a:extLst>
            <a:ext uri="{FF2B5EF4-FFF2-40B4-BE49-F238E27FC236}">
              <a16:creationId xmlns:a16="http://schemas.microsoft.com/office/drawing/2014/main" id="{00000000-0008-0000-0200-00006B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21" name="Text Box 5">
          <a:extLst>
            <a:ext uri="{FF2B5EF4-FFF2-40B4-BE49-F238E27FC236}">
              <a16:creationId xmlns:a16="http://schemas.microsoft.com/office/drawing/2014/main" id="{00000000-0008-0000-0200-00006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22" name="Text Box 9">
          <a:extLst>
            <a:ext uri="{FF2B5EF4-FFF2-40B4-BE49-F238E27FC236}">
              <a16:creationId xmlns:a16="http://schemas.microsoft.com/office/drawing/2014/main" id="{00000000-0008-0000-0200-00006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23" name="Text Box 10">
          <a:extLst>
            <a:ext uri="{FF2B5EF4-FFF2-40B4-BE49-F238E27FC236}">
              <a16:creationId xmlns:a16="http://schemas.microsoft.com/office/drawing/2014/main" id="{00000000-0008-0000-0200-00006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24" name="Text Box 4">
          <a:extLst>
            <a:ext uri="{FF2B5EF4-FFF2-40B4-BE49-F238E27FC236}">
              <a16:creationId xmlns:a16="http://schemas.microsoft.com/office/drawing/2014/main" id="{00000000-0008-0000-0200-00007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25" name="Text Box 5">
          <a:extLst>
            <a:ext uri="{FF2B5EF4-FFF2-40B4-BE49-F238E27FC236}">
              <a16:creationId xmlns:a16="http://schemas.microsoft.com/office/drawing/2014/main" id="{00000000-0008-0000-0200-00007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26" name="Text Box 9">
          <a:extLst>
            <a:ext uri="{FF2B5EF4-FFF2-40B4-BE49-F238E27FC236}">
              <a16:creationId xmlns:a16="http://schemas.microsoft.com/office/drawing/2014/main" id="{00000000-0008-0000-0200-00007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27" name="Text Box 10">
          <a:extLst>
            <a:ext uri="{FF2B5EF4-FFF2-40B4-BE49-F238E27FC236}">
              <a16:creationId xmlns:a16="http://schemas.microsoft.com/office/drawing/2014/main" id="{00000000-0008-0000-0200-00007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28" name="Text Box 4">
          <a:extLst>
            <a:ext uri="{FF2B5EF4-FFF2-40B4-BE49-F238E27FC236}">
              <a16:creationId xmlns:a16="http://schemas.microsoft.com/office/drawing/2014/main" id="{00000000-0008-0000-0200-00007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29" name="Text Box 5">
          <a:extLst>
            <a:ext uri="{FF2B5EF4-FFF2-40B4-BE49-F238E27FC236}">
              <a16:creationId xmlns:a16="http://schemas.microsoft.com/office/drawing/2014/main" id="{00000000-0008-0000-0200-00007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30" name="Text Box 9">
          <a:extLst>
            <a:ext uri="{FF2B5EF4-FFF2-40B4-BE49-F238E27FC236}">
              <a16:creationId xmlns:a16="http://schemas.microsoft.com/office/drawing/2014/main" id="{00000000-0008-0000-0200-00007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31" name="Text Box 10">
          <a:extLst>
            <a:ext uri="{FF2B5EF4-FFF2-40B4-BE49-F238E27FC236}">
              <a16:creationId xmlns:a16="http://schemas.microsoft.com/office/drawing/2014/main" id="{00000000-0008-0000-0200-000077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32" name="Text Box 4">
          <a:extLst>
            <a:ext uri="{FF2B5EF4-FFF2-40B4-BE49-F238E27FC236}">
              <a16:creationId xmlns:a16="http://schemas.microsoft.com/office/drawing/2014/main" id="{00000000-0008-0000-0200-00007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33" name="Text Box 5">
          <a:extLst>
            <a:ext uri="{FF2B5EF4-FFF2-40B4-BE49-F238E27FC236}">
              <a16:creationId xmlns:a16="http://schemas.microsoft.com/office/drawing/2014/main" id="{00000000-0008-0000-0200-00007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34" name="Text Box 9">
          <a:extLst>
            <a:ext uri="{FF2B5EF4-FFF2-40B4-BE49-F238E27FC236}">
              <a16:creationId xmlns:a16="http://schemas.microsoft.com/office/drawing/2014/main" id="{00000000-0008-0000-0200-00007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35" name="Text Box 10">
          <a:extLst>
            <a:ext uri="{FF2B5EF4-FFF2-40B4-BE49-F238E27FC236}">
              <a16:creationId xmlns:a16="http://schemas.microsoft.com/office/drawing/2014/main" id="{00000000-0008-0000-0200-00007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36" name="Text Box 4">
          <a:extLst>
            <a:ext uri="{FF2B5EF4-FFF2-40B4-BE49-F238E27FC236}">
              <a16:creationId xmlns:a16="http://schemas.microsoft.com/office/drawing/2014/main" id="{00000000-0008-0000-0200-00007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37" name="Text Box 5">
          <a:extLst>
            <a:ext uri="{FF2B5EF4-FFF2-40B4-BE49-F238E27FC236}">
              <a16:creationId xmlns:a16="http://schemas.microsoft.com/office/drawing/2014/main" id="{00000000-0008-0000-0200-00007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38" name="Text Box 9">
          <a:extLst>
            <a:ext uri="{FF2B5EF4-FFF2-40B4-BE49-F238E27FC236}">
              <a16:creationId xmlns:a16="http://schemas.microsoft.com/office/drawing/2014/main" id="{00000000-0008-0000-0200-00007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39" name="Text Box 10">
          <a:extLst>
            <a:ext uri="{FF2B5EF4-FFF2-40B4-BE49-F238E27FC236}">
              <a16:creationId xmlns:a16="http://schemas.microsoft.com/office/drawing/2014/main" id="{00000000-0008-0000-0200-00007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41" name="Text Box 5">
          <a:extLst>
            <a:ext uri="{FF2B5EF4-FFF2-40B4-BE49-F238E27FC236}">
              <a16:creationId xmlns:a16="http://schemas.microsoft.com/office/drawing/2014/main" id="{00000000-0008-0000-0200-00008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45" name="Text Box 5">
          <a:extLst>
            <a:ext uri="{FF2B5EF4-FFF2-40B4-BE49-F238E27FC236}">
              <a16:creationId xmlns:a16="http://schemas.microsoft.com/office/drawing/2014/main" id="{00000000-0008-0000-0200-00008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46" name="Text Box 9">
          <a:extLst>
            <a:ext uri="{FF2B5EF4-FFF2-40B4-BE49-F238E27FC236}">
              <a16:creationId xmlns:a16="http://schemas.microsoft.com/office/drawing/2014/main" id="{00000000-0008-0000-0200-00008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47" name="Text Box 10">
          <a:extLst>
            <a:ext uri="{FF2B5EF4-FFF2-40B4-BE49-F238E27FC236}">
              <a16:creationId xmlns:a16="http://schemas.microsoft.com/office/drawing/2014/main" id="{00000000-0008-0000-0200-00008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48" name="Text Box 4">
          <a:extLst>
            <a:ext uri="{FF2B5EF4-FFF2-40B4-BE49-F238E27FC236}">
              <a16:creationId xmlns:a16="http://schemas.microsoft.com/office/drawing/2014/main" id="{00000000-0008-0000-0200-00008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49" name="Text Box 5">
          <a:extLst>
            <a:ext uri="{FF2B5EF4-FFF2-40B4-BE49-F238E27FC236}">
              <a16:creationId xmlns:a16="http://schemas.microsoft.com/office/drawing/2014/main" id="{00000000-0008-0000-0200-00008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50" name="Text Box 9">
          <a:extLst>
            <a:ext uri="{FF2B5EF4-FFF2-40B4-BE49-F238E27FC236}">
              <a16:creationId xmlns:a16="http://schemas.microsoft.com/office/drawing/2014/main" id="{00000000-0008-0000-0200-00008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51" name="Text Box 10">
          <a:extLst>
            <a:ext uri="{FF2B5EF4-FFF2-40B4-BE49-F238E27FC236}">
              <a16:creationId xmlns:a16="http://schemas.microsoft.com/office/drawing/2014/main" id="{00000000-0008-0000-0200-00008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52" name="Text Box 4">
          <a:extLst>
            <a:ext uri="{FF2B5EF4-FFF2-40B4-BE49-F238E27FC236}">
              <a16:creationId xmlns:a16="http://schemas.microsoft.com/office/drawing/2014/main" id="{00000000-0008-0000-0200-00008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53" name="Text Box 5">
          <a:extLst>
            <a:ext uri="{FF2B5EF4-FFF2-40B4-BE49-F238E27FC236}">
              <a16:creationId xmlns:a16="http://schemas.microsoft.com/office/drawing/2014/main" id="{00000000-0008-0000-0200-00008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54" name="Text Box 9">
          <a:extLst>
            <a:ext uri="{FF2B5EF4-FFF2-40B4-BE49-F238E27FC236}">
              <a16:creationId xmlns:a16="http://schemas.microsoft.com/office/drawing/2014/main" id="{00000000-0008-0000-0200-00008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55" name="Text Box 10">
          <a:extLst>
            <a:ext uri="{FF2B5EF4-FFF2-40B4-BE49-F238E27FC236}">
              <a16:creationId xmlns:a16="http://schemas.microsoft.com/office/drawing/2014/main" id="{00000000-0008-0000-0200-00008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56" name="Text Box 4">
          <a:extLst>
            <a:ext uri="{FF2B5EF4-FFF2-40B4-BE49-F238E27FC236}">
              <a16:creationId xmlns:a16="http://schemas.microsoft.com/office/drawing/2014/main" id="{00000000-0008-0000-0200-00009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57" name="Text Box 5">
          <a:extLst>
            <a:ext uri="{FF2B5EF4-FFF2-40B4-BE49-F238E27FC236}">
              <a16:creationId xmlns:a16="http://schemas.microsoft.com/office/drawing/2014/main" id="{00000000-0008-0000-0200-00009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58" name="Text Box 9">
          <a:extLst>
            <a:ext uri="{FF2B5EF4-FFF2-40B4-BE49-F238E27FC236}">
              <a16:creationId xmlns:a16="http://schemas.microsoft.com/office/drawing/2014/main" id="{00000000-0008-0000-0200-00009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59" name="Text Box 10">
          <a:extLst>
            <a:ext uri="{FF2B5EF4-FFF2-40B4-BE49-F238E27FC236}">
              <a16:creationId xmlns:a16="http://schemas.microsoft.com/office/drawing/2014/main" id="{00000000-0008-0000-0200-00009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60" name="Text Box 4">
          <a:extLst>
            <a:ext uri="{FF2B5EF4-FFF2-40B4-BE49-F238E27FC236}">
              <a16:creationId xmlns:a16="http://schemas.microsoft.com/office/drawing/2014/main" id="{00000000-0008-0000-0200-00009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61" name="Text Box 5">
          <a:extLst>
            <a:ext uri="{FF2B5EF4-FFF2-40B4-BE49-F238E27FC236}">
              <a16:creationId xmlns:a16="http://schemas.microsoft.com/office/drawing/2014/main" id="{00000000-0008-0000-0200-00009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62" name="Text Box 9">
          <a:extLst>
            <a:ext uri="{FF2B5EF4-FFF2-40B4-BE49-F238E27FC236}">
              <a16:creationId xmlns:a16="http://schemas.microsoft.com/office/drawing/2014/main" id="{00000000-0008-0000-0200-00009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63" name="Text Box 10">
          <a:extLst>
            <a:ext uri="{FF2B5EF4-FFF2-40B4-BE49-F238E27FC236}">
              <a16:creationId xmlns:a16="http://schemas.microsoft.com/office/drawing/2014/main" id="{00000000-0008-0000-0200-00009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64" name="Text Box 4">
          <a:extLst>
            <a:ext uri="{FF2B5EF4-FFF2-40B4-BE49-F238E27FC236}">
              <a16:creationId xmlns:a16="http://schemas.microsoft.com/office/drawing/2014/main" id="{00000000-0008-0000-0200-00009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65" name="Text Box 5">
          <a:extLst>
            <a:ext uri="{FF2B5EF4-FFF2-40B4-BE49-F238E27FC236}">
              <a16:creationId xmlns:a16="http://schemas.microsoft.com/office/drawing/2014/main" id="{00000000-0008-0000-0200-00009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66" name="Text Box 9">
          <a:extLst>
            <a:ext uri="{FF2B5EF4-FFF2-40B4-BE49-F238E27FC236}">
              <a16:creationId xmlns:a16="http://schemas.microsoft.com/office/drawing/2014/main" id="{00000000-0008-0000-0200-00009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67" name="Text Box 10">
          <a:extLst>
            <a:ext uri="{FF2B5EF4-FFF2-40B4-BE49-F238E27FC236}">
              <a16:creationId xmlns:a16="http://schemas.microsoft.com/office/drawing/2014/main" id="{00000000-0008-0000-0200-00009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68" name="Text Box 4">
          <a:extLst>
            <a:ext uri="{FF2B5EF4-FFF2-40B4-BE49-F238E27FC236}">
              <a16:creationId xmlns:a16="http://schemas.microsoft.com/office/drawing/2014/main" id="{00000000-0008-0000-0200-00009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69" name="Text Box 5">
          <a:extLst>
            <a:ext uri="{FF2B5EF4-FFF2-40B4-BE49-F238E27FC236}">
              <a16:creationId xmlns:a16="http://schemas.microsoft.com/office/drawing/2014/main" id="{00000000-0008-0000-0200-00009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70" name="Text Box 9">
          <a:extLst>
            <a:ext uri="{FF2B5EF4-FFF2-40B4-BE49-F238E27FC236}">
              <a16:creationId xmlns:a16="http://schemas.microsoft.com/office/drawing/2014/main" id="{00000000-0008-0000-0200-00009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71" name="Text Box 10">
          <a:extLst>
            <a:ext uri="{FF2B5EF4-FFF2-40B4-BE49-F238E27FC236}">
              <a16:creationId xmlns:a16="http://schemas.microsoft.com/office/drawing/2014/main" id="{00000000-0008-0000-0200-00009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72" name="Text Box 4">
          <a:extLst>
            <a:ext uri="{FF2B5EF4-FFF2-40B4-BE49-F238E27FC236}">
              <a16:creationId xmlns:a16="http://schemas.microsoft.com/office/drawing/2014/main" id="{00000000-0008-0000-0200-0000A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73" name="Text Box 5">
          <a:extLst>
            <a:ext uri="{FF2B5EF4-FFF2-40B4-BE49-F238E27FC236}">
              <a16:creationId xmlns:a16="http://schemas.microsoft.com/office/drawing/2014/main" id="{00000000-0008-0000-0200-0000A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74" name="Text Box 9">
          <a:extLst>
            <a:ext uri="{FF2B5EF4-FFF2-40B4-BE49-F238E27FC236}">
              <a16:creationId xmlns:a16="http://schemas.microsoft.com/office/drawing/2014/main" id="{00000000-0008-0000-0200-0000A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75" name="Text Box 10">
          <a:extLst>
            <a:ext uri="{FF2B5EF4-FFF2-40B4-BE49-F238E27FC236}">
              <a16:creationId xmlns:a16="http://schemas.microsoft.com/office/drawing/2014/main" id="{00000000-0008-0000-0200-0000A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677" name="Text Box 5">
          <a:extLst>
            <a:ext uri="{FF2B5EF4-FFF2-40B4-BE49-F238E27FC236}">
              <a16:creationId xmlns:a16="http://schemas.microsoft.com/office/drawing/2014/main" id="{00000000-0008-0000-0200-0000A5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81" name="Text Box 5">
          <a:extLst>
            <a:ext uri="{FF2B5EF4-FFF2-40B4-BE49-F238E27FC236}">
              <a16:creationId xmlns:a16="http://schemas.microsoft.com/office/drawing/2014/main" id="{00000000-0008-0000-0200-0000A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85" name="Text Box 5">
          <a:extLst>
            <a:ext uri="{FF2B5EF4-FFF2-40B4-BE49-F238E27FC236}">
              <a16:creationId xmlns:a16="http://schemas.microsoft.com/office/drawing/2014/main" id="{00000000-0008-0000-0200-0000A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87" name="Text Box 4">
          <a:extLst>
            <a:ext uri="{FF2B5EF4-FFF2-40B4-BE49-F238E27FC236}">
              <a16:creationId xmlns:a16="http://schemas.microsoft.com/office/drawing/2014/main" id="{00000000-0008-0000-0200-0000A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88" name="Text Box 5">
          <a:extLst>
            <a:ext uri="{FF2B5EF4-FFF2-40B4-BE49-F238E27FC236}">
              <a16:creationId xmlns:a16="http://schemas.microsoft.com/office/drawing/2014/main" id="{00000000-0008-0000-0200-0000B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89" name="Text Box 9">
          <a:extLst>
            <a:ext uri="{FF2B5EF4-FFF2-40B4-BE49-F238E27FC236}">
              <a16:creationId xmlns:a16="http://schemas.microsoft.com/office/drawing/2014/main" id="{00000000-0008-0000-0200-0000B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90" name="Text Box 10">
          <a:extLst>
            <a:ext uri="{FF2B5EF4-FFF2-40B4-BE49-F238E27FC236}">
              <a16:creationId xmlns:a16="http://schemas.microsoft.com/office/drawing/2014/main" id="{00000000-0008-0000-0200-0000B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91" name="Text Box 4">
          <a:extLst>
            <a:ext uri="{FF2B5EF4-FFF2-40B4-BE49-F238E27FC236}">
              <a16:creationId xmlns:a16="http://schemas.microsoft.com/office/drawing/2014/main" id="{00000000-0008-0000-0200-0000B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92" name="Text Box 5">
          <a:extLst>
            <a:ext uri="{FF2B5EF4-FFF2-40B4-BE49-F238E27FC236}">
              <a16:creationId xmlns:a16="http://schemas.microsoft.com/office/drawing/2014/main" id="{00000000-0008-0000-0200-0000B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93" name="Text Box 9">
          <a:extLst>
            <a:ext uri="{FF2B5EF4-FFF2-40B4-BE49-F238E27FC236}">
              <a16:creationId xmlns:a16="http://schemas.microsoft.com/office/drawing/2014/main" id="{00000000-0008-0000-0200-0000B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95" name="Text Box 5">
          <a:extLst>
            <a:ext uri="{FF2B5EF4-FFF2-40B4-BE49-F238E27FC236}">
              <a16:creationId xmlns:a16="http://schemas.microsoft.com/office/drawing/2014/main" id="{00000000-0008-0000-0200-0000B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97" name="Text Box 4">
          <a:extLst>
            <a:ext uri="{FF2B5EF4-FFF2-40B4-BE49-F238E27FC236}">
              <a16:creationId xmlns:a16="http://schemas.microsoft.com/office/drawing/2014/main" id="{00000000-0008-0000-0200-0000B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699" name="Text Box 4">
          <a:extLst>
            <a:ext uri="{FF2B5EF4-FFF2-40B4-BE49-F238E27FC236}">
              <a16:creationId xmlns:a16="http://schemas.microsoft.com/office/drawing/2014/main" id="{00000000-0008-0000-0200-0000BB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00" name="Text Box 5">
          <a:extLst>
            <a:ext uri="{FF2B5EF4-FFF2-40B4-BE49-F238E27FC236}">
              <a16:creationId xmlns:a16="http://schemas.microsoft.com/office/drawing/2014/main" id="{00000000-0008-0000-0200-0000B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01" name="Text Box 9">
          <a:extLst>
            <a:ext uri="{FF2B5EF4-FFF2-40B4-BE49-F238E27FC236}">
              <a16:creationId xmlns:a16="http://schemas.microsoft.com/office/drawing/2014/main" id="{00000000-0008-0000-0200-0000B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02" name="Text Box 10">
          <a:extLst>
            <a:ext uri="{FF2B5EF4-FFF2-40B4-BE49-F238E27FC236}">
              <a16:creationId xmlns:a16="http://schemas.microsoft.com/office/drawing/2014/main" id="{00000000-0008-0000-0200-0000B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03" name="Text Box 4">
          <a:extLst>
            <a:ext uri="{FF2B5EF4-FFF2-40B4-BE49-F238E27FC236}">
              <a16:creationId xmlns:a16="http://schemas.microsoft.com/office/drawing/2014/main" id="{00000000-0008-0000-0200-0000B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04" name="Text Box 5">
          <a:extLst>
            <a:ext uri="{FF2B5EF4-FFF2-40B4-BE49-F238E27FC236}">
              <a16:creationId xmlns:a16="http://schemas.microsoft.com/office/drawing/2014/main" id="{00000000-0008-0000-0200-0000C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05" name="Text Box 9">
          <a:extLst>
            <a:ext uri="{FF2B5EF4-FFF2-40B4-BE49-F238E27FC236}">
              <a16:creationId xmlns:a16="http://schemas.microsoft.com/office/drawing/2014/main" id="{00000000-0008-0000-0200-0000C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06" name="Text Box 10">
          <a:extLst>
            <a:ext uri="{FF2B5EF4-FFF2-40B4-BE49-F238E27FC236}">
              <a16:creationId xmlns:a16="http://schemas.microsoft.com/office/drawing/2014/main" id="{00000000-0008-0000-0200-0000C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07" name="Text Box 4">
          <a:extLst>
            <a:ext uri="{FF2B5EF4-FFF2-40B4-BE49-F238E27FC236}">
              <a16:creationId xmlns:a16="http://schemas.microsoft.com/office/drawing/2014/main" id="{00000000-0008-0000-0200-0000C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08" name="Text Box 5">
          <a:extLst>
            <a:ext uri="{FF2B5EF4-FFF2-40B4-BE49-F238E27FC236}">
              <a16:creationId xmlns:a16="http://schemas.microsoft.com/office/drawing/2014/main" id="{00000000-0008-0000-0200-0000C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09" name="Text Box 9">
          <a:extLst>
            <a:ext uri="{FF2B5EF4-FFF2-40B4-BE49-F238E27FC236}">
              <a16:creationId xmlns:a16="http://schemas.microsoft.com/office/drawing/2014/main" id="{00000000-0008-0000-0200-0000C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10" name="Text Box 10">
          <a:extLst>
            <a:ext uri="{FF2B5EF4-FFF2-40B4-BE49-F238E27FC236}">
              <a16:creationId xmlns:a16="http://schemas.microsoft.com/office/drawing/2014/main" id="{00000000-0008-0000-0200-0000C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11" name="Text Box 4">
          <a:extLst>
            <a:ext uri="{FF2B5EF4-FFF2-40B4-BE49-F238E27FC236}">
              <a16:creationId xmlns:a16="http://schemas.microsoft.com/office/drawing/2014/main" id="{00000000-0008-0000-0200-0000C7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12" name="Text Box 5">
          <a:extLst>
            <a:ext uri="{FF2B5EF4-FFF2-40B4-BE49-F238E27FC236}">
              <a16:creationId xmlns:a16="http://schemas.microsoft.com/office/drawing/2014/main" id="{00000000-0008-0000-0200-0000C8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13" name="Text Box 9">
          <a:extLst>
            <a:ext uri="{FF2B5EF4-FFF2-40B4-BE49-F238E27FC236}">
              <a16:creationId xmlns:a16="http://schemas.microsoft.com/office/drawing/2014/main" id="{00000000-0008-0000-0200-0000C9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14" name="Text Box 10">
          <a:extLst>
            <a:ext uri="{FF2B5EF4-FFF2-40B4-BE49-F238E27FC236}">
              <a16:creationId xmlns:a16="http://schemas.microsoft.com/office/drawing/2014/main" id="{00000000-0008-0000-0200-0000CA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15" name="Text Box 4">
          <a:extLst>
            <a:ext uri="{FF2B5EF4-FFF2-40B4-BE49-F238E27FC236}">
              <a16:creationId xmlns:a16="http://schemas.microsoft.com/office/drawing/2014/main" id="{00000000-0008-0000-0200-0000CB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16" name="Text Box 5">
          <a:extLst>
            <a:ext uri="{FF2B5EF4-FFF2-40B4-BE49-F238E27FC236}">
              <a16:creationId xmlns:a16="http://schemas.microsoft.com/office/drawing/2014/main" id="{00000000-0008-0000-0200-0000C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17" name="Text Box 9">
          <a:extLst>
            <a:ext uri="{FF2B5EF4-FFF2-40B4-BE49-F238E27FC236}">
              <a16:creationId xmlns:a16="http://schemas.microsoft.com/office/drawing/2014/main" id="{00000000-0008-0000-0200-0000C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18" name="Text Box 10">
          <a:extLst>
            <a:ext uri="{FF2B5EF4-FFF2-40B4-BE49-F238E27FC236}">
              <a16:creationId xmlns:a16="http://schemas.microsoft.com/office/drawing/2014/main" id="{00000000-0008-0000-0200-0000C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19" name="Text Box 4">
          <a:extLst>
            <a:ext uri="{FF2B5EF4-FFF2-40B4-BE49-F238E27FC236}">
              <a16:creationId xmlns:a16="http://schemas.microsoft.com/office/drawing/2014/main" id="{00000000-0008-0000-0200-0000C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20" name="Text Box 5">
          <a:extLst>
            <a:ext uri="{FF2B5EF4-FFF2-40B4-BE49-F238E27FC236}">
              <a16:creationId xmlns:a16="http://schemas.microsoft.com/office/drawing/2014/main" id="{00000000-0008-0000-0200-0000D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21" name="Text Box 9">
          <a:extLst>
            <a:ext uri="{FF2B5EF4-FFF2-40B4-BE49-F238E27FC236}">
              <a16:creationId xmlns:a16="http://schemas.microsoft.com/office/drawing/2014/main" id="{00000000-0008-0000-0200-0000D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22" name="Text Box 10">
          <a:extLst>
            <a:ext uri="{FF2B5EF4-FFF2-40B4-BE49-F238E27FC236}">
              <a16:creationId xmlns:a16="http://schemas.microsoft.com/office/drawing/2014/main" id="{00000000-0008-0000-0200-0000D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23" name="Text Box 4">
          <a:extLst>
            <a:ext uri="{FF2B5EF4-FFF2-40B4-BE49-F238E27FC236}">
              <a16:creationId xmlns:a16="http://schemas.microsoft.com/office/drawing/2014/main" id="{00000000-0008-0000-0200-0000D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24" name="Text Box 5">
          <a:extLst>
            <a:ext uri="{FF2B5EF4-FFF2-40B4-BE49-F238E27FC236}">
              <a16:creationId xmlns:a16="http://schemas.microsoft.com/office/drawing/2014/main" id="{00000000-0008-0000-0200-0000D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25" name="Text Box 9">
          <a:extLst>
            <a:ext uri="{FF2B5EF4-FFF2-40B4-BE49-F238E27FC236}">
              <a16:creationId xmlns:a16="http://schemas.microsoft.com/office/drawing/2014/main" id="{00000000-0008-0000-0200-0000D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726" name="Text Box 10">
          <a:extLst>
            <a:ext uri="{FF2B5EF4-FFF2-40B4-BE49-F238E27FC236}">
              <a16:creationId xmlns:a16="http://schemas.microsoft.com/office/drawing/2014/main" id="{00000000-0008-0000-0200-0000D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27" name="Text Box 4">
          <a:extLst>
            <a:ext uri="{FF2B5EF4-FFF2-40B4-BE49-F238E27FC236}">
              <a16:creationId xmlns:a16="http://schemas.microsoft.com/office/drawing/2014/main" id="{00000000-0008-0000-0200-0000D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28" name="Text Box 5">
          <a:extLst>
            <a:ext uri="{FF2B5EF4-FFF2-40B4-BE49-F238E27FC236}">
              <a16:creationId xmlns:a16="http://schemas.microsoft.com/office/drawing/2014/main" id="{00000000-0008-0000-0200-0000D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29" name="Text Box 9">
          <a:extLst>
            <a:ext uri="{FF2B5EF4-FFF2-40B4-BE49-F238E27FC236}">
              <a16:creationId xmlns:a16="http://schemas.microsoft.com/office/drawing/2014/main" id="{00000000-0008-0000-0200-0000D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30" name="Text Box 10">
          <a:extLst>
            <a:ext uri="{FF2B5EF4-FFF2-40B4-BE49-F238E27FC236}">
              <a16:creationId xmlns:a16="http://schemas.microsoft.com/office/drawing/2014/main" id="{00000000-0008-0000-0200-0000D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31" name="Text Box 4">
          <a:extLst>
            <a:ext uri="{FF2B5EF4-FFF2-40B4-BE49-F238E27FC236}">
              <a16:creationId xmlns:a16="http://schemas.microsoft.com/office/drawing/2014/main" id="{00000000-0008-0000-0200-0000D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32" name="Text Box 5">
          <a:extLst>
            <a:ext uri="{FF2B5EF4-FFF2-40B4-BE49-F238E27FC236}">
              <a16:creationId xmlns:a16="http://schemas.microsoft.com/office/drawing/2014/main" id="{00000000-0008-0000-0200-0000D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33" name="Text Box 9">
          <a:extLst>
            <a:ext uri="{FF2B5EF4-FFF2-40B4-BE49-F238E27FC236}">
              <a16:creationId xmlns:a16="http://schemas.microsoft.com/office/drawing/2014/main" id="{00000000-0008-0000-0200-0000D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34" name="Text Box 10">
          <a:extLst>
            <a:ext uri="{FF2B5EF4-FFF2-40B4-BE49-F238E27FC236}">
              <a16:creationId xmlns:a16="http://schemas.microsoft.com/office/drawing/2014/main" id="{00000000-0008-0000-0200-0000D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35" name="Text Box 4">
          <a:extLst>
            <a:ext uri="{FF2B5EF4-FFF2-40B4-BE49-F238E27FC236}">
              <a16:creationId xmlns:a16="http://schemas.microsoft.com/office/drawing/2014/main" id="{00000000-0008-0000-0200-0000D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36" name="Text Box 5">
          <a:extLst>
            <a:ext uri="{FF2B5EF4-FFF2-40B4-BE49-F238E27FC236}">
              <a16:creationId xmlns:a16="http://schemas.microsoft.com/office/drawing/2014/main" id="{00000000-0008-0000-0200-0000E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37" name="Text Box 9">
          <a:extLst>
            <a:ext uri="{FF2B5EF4-FFF2-40B4-BE49-F238E27FC236}">
              <a16:creationId xmlns:a16="http://schemas.microsoft.com/office/drawing/2014/main" id="{00000000-0008-0000-0200-0000E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38" name="Text Box 10">
          <a:extLst>
            <a:ext uri="{FF2B5EF4-FFF2-40B4-BE49-F238E27FC236}">
              <a16:creationId xmlns:a16="http://schemas.microsoft.com/office/drawing/2014/main" id="{00000000-0008-0000-0200-0000E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39" name="Text Box 4">
          <a:extLst>
            <a:ext uri="{FF2B5EF4-FFF2-40B4-BE49-F238E27FC236}">
              <a16:creationId xmlns:a16="http://schemas.microsoft.com/office/drawing/2014/main" id="{00000000-0008-0000-0200-0000E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40" name="Text Box 5">
          <a:extLst>
            <a:ext uri="{FF2B5EF4-FFF2-40B4-BE49-F238E27FC236}">
              <a16:creationId xmlns:a16="http://schemas.microsoft.com/office/drawing/2014/main" id="{00000000-0008-0000-0200-0000E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41" name="Text Box 9">
          <a:extLst>
            <a:ext uri="{FF2B5EF4-FFF2-40B4-BE49-F238E27FC236}">
              <a16:creationId xmlns:a16="http://schemas.microsoft.com/office/drawing/2014/main" id="{00000000-0008-0000-0200-0000E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42" name="Text Box 10">
          <a:extLst>
            <a:ext uri="{FF2B5EF4-FFF2-40B4-BE49-F238E27FC236}">
              <a16:creationId xmlns:a16="http://schemas.microsoft.com/office/drawing/2014/main" id="{00000000-0008-0000-0200-0000E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43" name="Text Box 4">
          <a:extLst>
            <a:ext uri="{FF2B5EF4-FFF2-40B4-BE49-F238E27FC236}">
              <a16:creationId xmlns:a16="http://schemas.microsoft.com/office/drawing/2014/main" id="{00000000-0008-0000-0200-0000E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44" name="Text Box 5">
          <a:extLst>
            <a:ext uri="{FF2B5EF4-FFF2-40B4-BE49-F238E27FC236}">
              <a16:creationId xmlns:a16="http://schemas.microsoft.com/office/drawing/2014/main" id="{00000000-0008-0000-0200-0000E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45" name="Text Box 9">
          <a:extLst>
            <a:ext uri="{FF2B5EF4-FFF2-40B4-BE49-F238E27FC236}">
              <a16:creationId xmlns:a16="http://schemas.microsoft.com/office/drawing/2014/main" id="{00000000-0008-0000-0200-0000E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46" name="Text Box 10">
          <a:extLst>
            <a:ext uri="{FF2B5EF4-FFF2-40B4-BE49-F238E27FC236}">
              <a16:creationId xmlns:a16="http://schemas.microsoft.com/office/drawing/2014/main" id="{00000000-0008-0000-0200-0000E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47" name="Text Box 4">
          <a:extLst>
            <a:ext uri="{FF2B5EF4-FFF2-40B4-BE49-F238E27FC236}">
              <a16:creationId xmlns:a16="http://schemas.microsoft.com/office/drawing/2014/main" id="{00000000-0008-0000-0200-0000E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48" name="Text Box 5">
          <a:extLst>
            <a:ext uri="{FF2B5EF4-FFF2-40B4-BE49-F238E27FC236}">
              <a16:creationId xmlns:a16="http://schemas.microsoft.com/office/drawing/2014/main" id="{00000000-0008-0000-0200-0000E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49" name="Text Box 9">
          <a:extLst>
            <a:ext uri="{FF2B5EF4-FFF2-40B4-BE49-F238E27FC236}">
              <a16:creationId xmlns:a16="http://schemas.microsoft.com/office/drawing/2014/main" id="{00000000-0008-0000-0200-0000E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50" name="Text Box 10">
          <a:extLst>
            <a:ext uri="{FF2B5EF4-FFF2-40B4-BE49-F238E27FC236}">
              <a16:creationId xmlns:a16="http://schemas.microsoft.com/office/drawing/2014/main" id="{00000000-0008-0000-0200-0000E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51" name="Text Box 4">
          <a:extLst>
            <a:ext uri="{FF2B5EF4-FFF2-40B4-BE49-F238E27FC236}">
              <a16:creationId xmlns:a16="http://schemas.microsoft.com/office/drawing/2014/main" id="{00000000-0008-0000-0200-0000E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52" name="Text Box 5">
          <a:extLst>
            <a:ext uri="{FF2B5EF4-FFF2-40B4-BE49-F238E27FC236}">
              <a16:creationId xmlns:a16="http://schemas.microsoft.com/office/drawing/2014/main" id="{00000000-0008-0000-0200-0000F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53" name="Text Box 9">
          <a:extLst>
            <a:ext uri="{FF2B5EF4-FFF2-40B4-BE49-F238E27FC236}">
              <a16:creationId xmlns:a16="http://schemas.microsoft.com/office/drawing/2014/main" id="{00000000-0008-0000-0200-0000F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54" name="Text Box 10">
          <a:extLst>
            <a:ext uri="{FF2B5EF4-FFF2-40B4-BE49-F238E27FC236}">
              <a16:creationId xmlns:a16="http://schemas.microsoft.com/office/drawing/2014/main" id="{00000000-0008-0000-0200-0000F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55" name="Text Box 4">
          <a:extLst>
            <a:ext uri="{FF2B5EF4-FFF2-40B4-BE49-F238E27FC236}">
              <a16:creationId xmlns:a16="http://schemas.microsoft.com/office/drawing/2014/main" id="{00000000-0008-0000-0200-0000F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56" name="Text Box 5">
          <a:extLst>
            <a:ext uri="{FF2B5EF4-FFF2-40B4-BE49-F238E27FC236}">
              <a16:creationId xmlns:a16="http://schemas.microsoft.com/office/drawing/2014/main" id="{00000000-0008-0000-0200-0000F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57" name="Text Box 9">
          <a:extLst>
            <a:ext uri="{FF2B5EF4-FFF2-40B4-BE49-F238E27FC236}">
              <a16:creationId xmlns:a16="http://schemas.microsoft.com/office/drawing/2014/main" id="{00000000-0008-0000-0200-0000F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58" name="Text Box 10">
          <a:extLst>
            <a:ext uri="{FF2B5EF4-FFF2-40B4-BE49-F238E27FC236}">
              <a16:creationId xmlns:a16="http://schemas.microsoft.com/office/drawing/2014/main" id="{00000000-0008-0000-0200-0000F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59" name="Text Box 4">
          <a:extLst>
            <a:ext uri="{FF2B5EF4-FFF2-40B4-BE49-F238E27FC236}">
              <a16:creationId xmlns:a16="http://schemas.microsoft.com/office/drawing/2014/main" id="{00000000-0008-0000-0200-0000F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60" name="Text Box 5">
          <a:extLst>
            <a:ext uri="{FF2B5EF4-FFF2-40B4-BE49-F238E27FC236}">
              <a16:creationId xmlns:a16="http://schemas.microsoft.com/office/drawing/2014/main" id="{00000000-0008-0000-0200-0000F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61" name="Text Box 9">
          <a:extLst>
            <a:ext uri="{FF2B5EF4-FFF2-40B4-BE49-F238E27FC236}">
              <a16:creationId xmlns:a16="http://schemas.microsoft.com/office/drawing/2014/main" id="{00000000-0008-0000-0200-0000F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62" name="Text Box 10">
          <a:extLst>
            <a:ext uri="{FF2B5EF4-FFF2-40B4-BE49-F238E27FC236}">
              <a16:creationId xmlns:a16="http://schemas.microsoft.com/office/drawing/2014/main" id="{00000000-0008-0000-0200-0000F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63" name="Text Box 4">
          <a:extLst>
            <a:ext uri="{FF2B5EF4-FFF2-40B4-BE49-F238E27FC236}">
              <a16:creationId xmlns:a16="http://schemas.microsoft.com/office/drawing/2014/main" id="{00000000-0008-0000-0200-0000F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64" name="Text Box 5">
          <a:extLst>
            <a:ext uri="{FF2B5EF4-FFF2-40B4-BE49-F238E27FC236}">
              <a16:creationId xmlns:a16="http://schemas.microsoft.com/office/drawing/2014/main" id="{00000000-0008-0000-0200-0000F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65" name="Text Box 9">
          <a:extLst>
            <a:ext uri="{FF2B5EF4-FFF2-40B4-BE49-F238E27FC236}">
              <a16:creationId xmlns:a16="http://schemas.microsoft.com/office/drawing/2014/main" id="{00000000-0008-0000-0200-0000F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66" name="Text Box 10">
          <a:extLst>
            <a:ext uri="{FF2B5EF4-FFF2-40B4-BE49-F238E27FC236}">
              <a16:creationId xmlns:a16="http://schemas.microsoft.com/office/drawing/2014/main" id="{00000000-0008-0000-0200-0000F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67" name="Text Box 4">
          <a:extLst>
            <a:ext uri="{FF2B5EF4-FFF2-40B4-BE49-F238E27FC236}">
              <a16:creationId xmlns:a16="http://schemas.microsoft.com/office/drawing/2014/main" id="{00000000-0008-0000-0200-0000F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68" name="Text Box 5">
          <a:extLst>
            <a:ext uri="{FF2B5EF4-FFF2-40B4-BE49-F238E27FC236}">
              <a16:creationId xmlns:a16="http://schemas.microsoft.com/office/drawing/2014/main" id="{00000000-0008-0000-0200-00000003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69" name="Text Box 9">
          <a:extLst>
            <a:ext uri="{FF2B5EF4-FFF2-40B4-BE49-F238E27FC236}">
              <a16:creationId xmlns:a16="http://schemas.microsoft.com/office/drawing/2014/main" id="{00000000-0008-0000-0200-00000103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770" name="Text Box 10">
          <a:extLst>
            <a:ext uri="{FF2B5EF4-FFF2-40B4-BE49-F238E27FC236}">
              <a16:creationId xmlns:a16="http://schemas.microsoft.com/office/drawing/2014/main" id="{00000000-0008-0000-0200-00000203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771" name="Text Box 4">
          <a:extLst>
            <a:ext uri="{FF2B5EF4-FFF2-40B4-BE49-F238E27FC236}">
              <a16:creationId xmlns:a16="http://schemas.microsoft.com/office/drawing/2014/main" id="{00000000-0008-0000-0200-00000303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772" name="Text Box 5">
          <a:extLst>
            <a:ext uri="{FF2B5EF4-FFF2-40B4-BE49-F238E27FC236}">
              <a16:creationId xmlns:a16="http://schemas.microsoft.com/office/drawing/2014/main" id="{00000000-0008-0000-0200-00000403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773" name="Text Box 9">
          <a:extLst>
            <a:ext uri="{FF2B5EF4-FFF2-40B4-BE49-F238E27FC236}">
              <a16:creationId xmlns:a16="http://schemas.microsoft.com/office/drawing/2014/main" id="{00000000-0008-0000-0200-00000503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774" name="Text Box 10">
          <a:extLst>
            <a:ext uri="{FF2B5EF4-FFF2-40B4-BE49-F238E27FC236}">
              <a16:creationId xmlns:a16="http://schemas.microsoft.com/office/drawing/2014/main" id="{00000000-0008-0000-0200-00000603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75" name="Text Box 4">
          <a:extLst>
            <a:ext uri="{FF2B5EF4-FFF2-40B4-BE49-F238E27FC236}">
              <a16:creationId xmlns:a16="http://schemas.microsoft.com/office/drawing/2014/main" id="{00000000-0008-0000-0200-00000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76" name="Text Box 5">
          <a:extLst>
            <a:ext uri="{FF2B5EF4-FFF2-40B4-BE49-F238E27FC236}">
              <a16:creationId xmlns:a16="http://schemas.microsoft.com/office/drawing/2014/main" id="{00000000-0008-0000-0200-00000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77" name="Text Box 9">
          <a:extLst>
            <a:ext uri="{FF2B5EF4-FFF2-40B4-BE49-F238E27FC236}">
              <a16:creationId xmlns:a16="http://schemas.microsoft.com/office/drawing/2014/main" id="{00000000-0008-0000-0200-00000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78" name="Text Box 10">
          <a:extLst>
            <a:ext uri="{FF2B5EF4-FFF2-40B4-BE49-F238E27FC236}">
              <a16:creationId xmlns:a16="http://schemas.microsoft.com/office/drawing/2014/main" id="{00000000-0008-0000-0200-00000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79" name="Text Box 4">
          <a:extLst>
            <a:ext uri="{FF2B5EF4-FFF2-40B4-BE49-F238E27FC236}">
              <a16:creationId xmlns:a16="http://schemas.microsoft.com/office/drawing/2014/main" id="{00000000-0008-0000-0200-00000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80" name="Text Box 5">
          <a:extLst>
            <a:ext uri="{FF2B5EF4-FFF2-40B4-BE49-F238E27FC236}">
              <a16:creationId xmlns:a16="http://schemas.microsoft.com/office/drawing/2014/main" id="{00000000-0008-0000-0200-00000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81" name="Text Box 9">
          <a:extLst>
            <a:ext uri="{FF2B5EF4-FFF2-40B4-BE49-F238E27FC236}">
              <a16:creationId xmlns:a16="http://schemas.microsoft.com/office/drawing/2014/main" id="{00000000-0008-0000-0200-00000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83" name="Text Box 5">
          <a:extLst>
            <a:ext uri="{FF2B5EF4-FFF2-40B4-BE49-F238E27FC236}">
              <a16:creationId xmlns:a16="http://schemas.microsoft.com/office/drawing/2014/main" id="{00000000-0008-0000-0200-00000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87" name="Text Box 5">
          <a:extLst>
            <a:ext uri="{FF2B5EF4-FFF2-40B4-BE49-F238E27FC236}">
              <a16:creationId xmlns:a16="http://schemas.microsoft.com/office/drawing/2014/main" id="{00000000-0008-0000-0200-000013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89" name="Text Box 4">
          <a:extLst>
            <a:ext uri="{FF2B5EF4-FFF2-40B4-BE49-F238E27FC236}">
              <a16:creationId xmlns:a16="http://schemas.microsoft.com/office/drawing/2014/main" id="{00000000-0008-0000-0200-000015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90" name="Text Box 5">
          <a:extLst>
            <a:ext uri="{FF2B5EF4-FFF2-40B4-BE49-F238E27FC236}">
              <a16:creationId xmlns:a16="http://schemas.microsoft.com/office/drawing/2014/main" id="{00000000-0008-0000-0200-000016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91" name="Text Box 9">
          <a:extLst>
            <a:ext uri="{FF2B5EF4-FFF2-40B4-BE49-F238E27FC236}">
              <a16:creationId xmlns:a16="http://schemas.microsoft.com/office/drawing/2014/main" id="{00000000-0008-0000-0200-00001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92" name="Text Box 4">
          <a:extLst>
            <a:ext uri="{FF2B5EF4-FFF2-40B4-BE49-F238E27FC236}">
              <a16:creationId xmlns:a16="http://schemas.microsoft.com/office/drawing/2014/main" id="{00000000-0008-0000-0200-00001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93" name="Text Box 4">
          <a:extLst>
            <a:ext uri="{FF2B5EF4-FFF2-40B4-BE49-F238E27FC236}">
              <a16:creationId xmlns:a16="http://schemas.microsoft.com/office/drawing/2014/main" id="{00000000-0008-0000-0200-00001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95" name="Text Box 5">
          <a:extLst>
            <a:ext uri="{FF2B5EF4-FFF2-40B4-BE49-F238E27FC236}">
              <a16:creationId xmlns:a16="http://schemas.microsoft.com/office/drawing/2014/main" id="{00000000-0008-0000-0200-00001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799" name="Text Box 5">
          <a:extLst>
            <a:ext uri="{FF2B5EF4-FFF2-40B4-BE49-F238E27FC236}">
              <a16:creationId xmlns:a16="http://schemas.microsoft.com/office/drawing/2014/main" id="{00000000-0008-0000-0200-00001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03" name="Text Box 5">
          <a:extLst>
            <a:ext uri="{FF2B5EF4-FFF2-40B4-BE49-F238E27FC236}">
              <a16:creationId xmlns:a16="http://schemas.microsoft.com/office/drawing/2014/main" id="{00000000-0008-0000-0200-000023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07" name="Text Box 5">
          <a:extLst>
            <a:ext uri="{FF2B5EF4-FFF2-40B4-BE49-F238E27FC236}">
              <a16:creationId xmlns:a16="http://schemas.microsoft.com/office/drawing/2014/main" id="{00000000-0008-0000-0200-00002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11" name="Text Box 5">
          <a:extLst>
            <a:ext uri="{FF2B5EF4-FFF2-40B4-BE49-F238E27FC236}">
              <a16:creationId xmlns:a16="http://schemas.microsoft.com/office/drawing/2014/main" id="{00000000-0008-0000-0200-00002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15" name="Text Box 5">
          <a:extLst>
            <a:ext uri="{FF2B5EF4-FFF2-40B4-BE49-F238E27FC236}">
              <a16:creationId xmlns:a16="http://schemas.microsoft.com/office/drawing/2014/main" id="{00000000-0008-0000-0200-00002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19" name="Text Box 5">
          <a:extLst>
            <a:ext uri="{FF2B5EF4-FFF2-40B4-BE49-F238E27FC236}">
              <a16:creationId xmlns:a16="http://schemas.microsoft.com/office/drawing/2014/main" id="{00000000-0008-0000-0200-000033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23" name="Text Box 5">
          <a:extLst>
            <a:ext uri="{FF2B5EF4-FFF2-40B4-BE49-F238E27FC236}">
              <a16:creationId xmlns:a16="http://schemas.microsoft.com/office/drawing/2014/main" id="{00000000-0008-0000-0200-00003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27" name="Text Box 5">
          <a:extLst>
            <a:ext uri="{FF2B5EF4-FFF2-40B4-BE49-F238E27FC236}">
              <a16:creationId xmlns:a16="http://schemas.microsoft.com/office/drawing/2014/main" id="{00000000-0008-0000-0200-00003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31" name="Text Box 5">
          <a:extLst>
            <a:ext uri="{FF2B5EF4-FFF2-40B4-BE49-F238E27FC236}">
              <a16:creationId xmlns:a16="http://schemas.microsoft.com/office/drawing/2014/main" id="{00000000-0008-0000-0200-00003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35" name="Text Box 5">
          <a:extLst>
            <a:ext uri="{FF2B5EF4-FFF2-40B4-BE49-F238E27FC236}">
              <a16:creationId xmlns:a16="http://schemas.microsoft.com/office/drawing/2014/main" id="{00000000-0008-0000-0200-000043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39" name="Text Box 5">
          <a:extLst>
            <a:ext uri="{FF2B5EF4-FFF2-40B4-BE49-F238E27FC236}">
              <a16:creationId xmlns:a16="http://schemas.microsoft.com/office/drawing/2014/main" id="{00000000-0008-0000-0200-00004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43" name="Text Box 5">
          <a:extLst>
            <a:ext uri="{FF2B5EF4-FFF2-40B4-BE49-F238E27FC236}">
              <a16:creationId xmlns:a16="http://schemas.microsoft.com/office/drawing/2014/main" id="{00000000-0008-0000-0200-00004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47" name="Text Box 5">
          <a:extLst>
            <a:ext uri="{FF2B5EF4-FFF2-40B4-BE49-F238E27FC236}">
              <a16:creationId xmlns:a16="http://schemas.microsoft.com/office/drawing/2014/main" id="{00000000-0008-0000-0200-00004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51" name="Text Box 5">
          <a:extLst>
            <a:ext uri="{FF2B5EF4-FFF2-40B4-BE49-F238E27FC236}">
              <a16:creationId xmlns:a16="http://schemas.microsoft.com/office/drawing/2014/main" id="{00000000-0008-0000-0200-000053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55" name="Text Box 5">
          <a:extLst>
            <a:ext uri="{FF2B5EF4-FFF2-40B4-BE49-F238E27FC236}">
              <a16:creationId xmlns:a16="http://schemas.microsoft.com/office/drawing/2014/main" id="{00000000-0008-0000-0200-00005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59" name="Text Box 5">
          <a:extLst>
            <a:ext uri="{FF2B5EF4-FFF2-40B4-BE49-F238E27FC236}">
              <a16:creationId xmlns:a16="http://schemas.microsoft.com/office/drawing/2014/main" id="{00000000-0008-0000-0200-00005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63" name="Text Box 5">
          <a:extLst>
            <a:ext uri="{FF2B5EF4-FFF2-40B4-BE49-F238E27FC236}">
              <a16:creationId xmlns:a16="http://schemas.microsoft.com/office/drawing/2014/main" id="{00000000-0008-0000-0200-00005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1"/>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1045</xdr:row>
      <xdr:rowOff>0</xdr:rowOff>
    </xdr:from>
    <xdr:ext cx="76200" cy="152402"/>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1045</xdr:row>
      <xdr:rowOff>0</xdr:rowOff>
    </xdr:from>
    <xdr:ext cx="76200" cy="152402"/>
    <xdr:sp macro="" textlink="">
      <xdr:nvSpPr>
        <xdr:cNvPr id="867" name="Text Box 5">
          <a:extLst>
            <a:ext uri="{FF2B5EF4-FFF2-40B4-BE49-F238E27FC236}">
              <a16:creationId xmlns:a16="http://schemas.microsoft.com/office/drawing/2014/main" id="{00000000-0008-0000-0200-00006303000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1045</xdr:row>
      <xdr:rowOff>0</xdr:rowOff>
    </xdr:from>
    <xdr:ext cx="76200" cy="152402"/>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1045</xdr:row>
      <xdr:rowOff>0</xdr:rowOff>
    </xdr:from>
    <xdr:ext cx="76200" cy="152402"/>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871" name="Text Box 5">
          <a:extLst>
            <a:ext uri="{FF2B5EF4-FFF2-40B4-BE49-F238E27FC236}">
              <a16:creationId xmlns:a16="http://schemas.microsoft.com/office/drawing/2014/main" id="{00000000-0008-0000-0200-000067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874" name="Text Box 4">
          <a:extLst>
            <a:ext uri="{FF2B5EF4-FFF2-40B4-BE49-F238E27FC236}">
              <a16:creationId xmlns:a16="http://schemas.microsoft.com/office/drawing/2014/main" id="{00000000-0008-0000-0200-00006A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875" name="Text Box 5">
          <a:extLst>
            <a:ext uri="{FF2B5EF4-FFF2-40B4-BE49-F238E27FC236}">
              <a16:creationId xmlns:a16="http://schemas.microsoft.com/office/drawing/2014/main" id="{00000000-0008-0000-0200-00006B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876" name="Text Box 9">
          <a:extLst>
            <a:ext uri="{FF2B5EF4-FFF2-40B4-BE49-F238E27FC236}">
              <a16:creationId xmlns:a16="http://schemas.microsoft.com/office/drawing/2014/main" id="{00000000-0008-0000-0200-00006C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877" name="Text Box 4">
          <a:extLst>
            <a:ext uri="{FF2B5EF4-FFF2-40B4-BE49-F238E27FC236}">
              <a16:creationId xmlns:a16="http://schemas.microsoft.com/office/drawing/2014/main" id="{00000000-0008-0000-0200-00006D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878" name="Text Box 5">
          <a:extLst>
            <a:ext uri="{FF2B5EF4-FFF2-40B4-BE49-F238E27FC236}">
              <a16:creationId xmlns:a16="http://schemas.microsoft.com/office/drawing/2014/main" id="{00000000-0008-0000-0200-00006E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879" name="Text Box 9">
          <a:extLst>
            <a:ext uri="{FF2B5EF4-FFF2-40B4-BE49-F238E27FC236}">
              <a16:creationId xmlns:a16="http://schemas.microsoft.com/office/drawing/2014/main" id="{00000000-0008-0000-0200-00006F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880" name="Text Box 10">
          <a:extLst>
            <a:ext uri="{FF2B5EF4-FFF2-40B4-BE49-F238E27FC236}">
              <a16:creationId xmlns:a16="http://schemas.microsoft.com/office/drawing/2014/main" id="{00000000-0008-0000-0200-000070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881" name="Text Box 4">
          <a:extLst>
            <a:ext uri="{FF2B5EF4-FFF2-40B4-BE49-F238E27FC236}">
              <a16:creationId xmlns:a16="http://schemas.microsoft.com/office/drawing/2014/main" id="{00000000-0008-0000-0200-000071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882" name="Text Box 5">
          <a:extLst>
            <a:ext uri="{FF2B5EF4-FFF2-40B4-BE49-F238E27FC236}">
              <a16:creationId xmlns:a16="http://schemas.microsoft.com/office/drawing/2014/main" id="{00000000-0008-0000-0200-000072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883" name="Text Box 9">
          <a:extLst>
            <a:ext uri="{FF2B5EF4-FFF2-40B4-BE49-F238E27FC236}">
              <a16:creationId xmlns:a16="http://schemas.microsoft.com/office/drawing/2014/main" id="{00000000-0008-0000-0200-000073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884" name="Text Box 4">
          <a:extLst>
            <a:ext uri="{FF2B5EF4-FFF2-40B4-BE49-F238E27FC236}">
              <a16:creationId xmlns:a16="http://schemas.microsoft.com/office/drawing/2014/main" id="{00000000-0008-0000-0200-000074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885" name="Text Box 5">
          <a:extLst>
            <a:ext uri="{FF2B5EF4-FFF2-40B4-BE49-F238E27FC236}">
              <a16:creationId xmlns:a16="http://schemas.microsoft.com/office/drawing/2014/main" id="{00000000-0008-0000-0200-000075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886" name="Text Box 9">
          <a:extLst>
            <a:ext uri="{FF2B5EF4-FFF2-40B4-BE49-F238E27FC236}">
              <a16:creationId xmlns:a16="http://schemas.microsoft.com/office/drawing/2014/main" id="{00000000-0008-0000-0200-000076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887" name="Text Box 4">
          <a:extLst>
            <a:ext uri="{FF2B5EF4-FFF2-40B4-BE49-F238E27FC236}">
              <a16:creationId xmlns:a16="http://schemas.microsoft.com/office/drawing/2014/main" id="{00000000-0008-0000-0200-000077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888" name="Text Box 4">
          <a:extLst>
            <a:ext uri="{FF2B5EF4-FFF2-40B4-BE49-F238E27FC236}">
              <a16:creationId xmlns:a16="http://schemas.microsoft.com/office/drawing/2014/main" id="{00000000-0008-0000-0200-000078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889" name="Text Box 4">
          <a:extLst>
            <a:ext uri="{FF2B5EF4-FFF2-40B4-BE49-F238E27FC236}">
              <a16:creationId xmlns:a16="http://schemas.microsoft.com/office/drawing/2014/main" id="{00000000-0008-0000-0200-000079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890" name="Text Box 5">
          <a:extLst>
            <a:ext uri="{FF2B5EF4-FFF2-40B4-BE49-F238E27FC236}">
              <a16:creationId xmlns:a16="http://schemas.microsoft.com/office/drawing/2014/main" id="{00000000-0008-0000-0200-00007A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891" name="Text Box 9">
          <a:extLst>
            <a:ext uri="{FF2B5EF4-FFF2-40B4-BE49-F238E27FC236}">
              <a16:creationId xmlns:a16="http://schemas.microsoft.com/office/drawing/2014/main" id="{00000000-0008-0000-0200-00007B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892" name="Text Box 10">
          <a:extLst>
            <a:ext uri="{FF2B5EF4-FFF2-40B4-BE49-F238E27FC236}">
              <a16:creationId xmlns:a16="http://schemas.microsoft.com/office/drawing/2014/main" id="{00000000-0008-0000-0200-00007C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893" name="Text Box 4">
          <a:extLst>
            <a:ext uri="{FF2B5EF4-FFF2-40B4-BE49-F238E27FC236}">
              <a16:creationId xmlns:a16="http://schemas.microsoft.com/office/drawing/2014/main" id="{00000000-0008-0000-0200-00007D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894" name="Text Box 5">
          <a:extLst>
            <a:ext uri="{FF2B5EF4-FFF2-40B4-BE49-F238E27FC236}">
              <a16:creationId xmlns:a16="http://schemas.microsoft.com/office/drawing/2014/main" id="{00000000-0008-0000-0200-00007E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895" name="Text Box 9">
          <a:extLst>
            <a:ext uri="{FF2B5EF4-FFF2-40B4-BE49-F238E27FC236}">
              <a16:creationId xmlns:a16="http://schemas.microsoft.com/office/drawing/2014/main" id="{00000000-0008-0000-0200-00007F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896" name="Text Box 10">
          <a:extLst>
            <a:ext uri="{FF2B5EF4-FFF2-40B4-BE49-F238E27FC236}">
              <a16:creationId xmlns:a16="http://schemas.microsoft.com/office/drawing/2014/main" id="{00000000-0008-0000-0200-000080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897" name="Text Box 4">
          <a:extLst>
            <a:ext uri="{FF2B5EF4-FFF2-40B4-BE49-F238E27FC236}">
              <a16:creationId xmlns:a16="http://schemas.microsoft.com/office/drawing/2014/main" id="{00000000-0008-0000-0200-000081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898" name="Text Box 5">
          <a:extLst>
            <a:ext uri="{FF2B5EF4-FFF2-40B4-BE49-F238E27FC236}">
              <a16:creationId xmlns:a16="http://schemas.microsoft.com/office/drawing/2014/main" id="{00000000-0008-0000-0200-000082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899" name="Text Box 9">
          <a:extLst>
            <a:ext uri="{FF2B5EF4-FFF2-40B4-BE49-F238E27FC236}">
              <a16:creationId xmlns:a16="http://schemas.microsoft.com/office/drawing/2014/main" id="{00000000-0008-0000-0200-000083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00" name="Text Box 10">
          <a:extLst>
            <a:ext uri="{FF2B5EF4-FFF2-40B4-BE49-F238E27FC236}">
              <a16:creationId xmlns:a16="http://schemas.microsoft.com/office/drawing/2014/main" id="{00000000-0008-0000-0200-000084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01" name="Text Box 4">
          <a:extLst>
            <a:ext uri="{FF2B5EF4-FFF2-40B4-BE49-F238E27FC236}">
              <a16:creationId xmlns:a16="http://schemas.microsoft.com/office/drawing/2014/main" id="{00000000-0008-0000-0200-000085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02" name="Text Box 5">
          <a:extLst>
            <a:ext uri="{FF2B5EF4-FFF2-40B4-BE49-F238E27FC236}">
              <a16:creationId xmlns:a16="http://schemas.microsoft.com/office/drawing/2014/main" id="{00000000-0008-0000-0200-000086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03" name="Text Box 9">
          <a:extLst>
            <a:ext uri="{FF2B5EF4-FFF2-40B4-BE49-F238E27FC236}">
              <a16:creationId xmlns:a16="http://schemas.microsoft.com/office/drawing/2014/main" id="{00000000-0008-0000-0200-000087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04" name="Text Box 10">
          <a:extLst>
            <a:ext uri="{FF2B5EF4-FFF2-40B4-BE49-F238E27FC236}">
              <a16:creationId xmlns:a16="http://schemas.microsoft.com/office/drawing/2014/main" id="{00000000-0008-0000-0200-000088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05" name="Text Box 4">
          <a:extLst>
            <a:ext uri="{FF2B5EF4-FFF2-40B4-BE49-F238E27FC236}">
              <a16:creationId xmlns:a16="http://schemas.microsoft.com/office/drawing/2014/main" id="{00000000-0008-0000-0200-000089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06" name="Text Box 5">
          <a:extLst>
            <a:ext uri="{FF2B5EF4-FFF2-40B4-BE49-F238E27FC236}">
              <a16:creationId xmlns:a16="http://schemas.microsoft.com/office/drawing/2014/main" id="{00000000-0008-0000-0200-00008A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07" name="Text Box 9">
          <a:extLst>
            <a:ext uri="{FF2B5EF4-FFF2-40B4-BE49-F238E27FC236}">
              <a16:creationId xmlns:a16="http://schemas.microsoft.com/office/drawing/2014/main" id="{00000000-0008-0000-0200-00008B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08" name="Text Box 10">
          <a:extLst>
            <a:ext uri="{FF2B5EF4-FFF2-40B4-BE49-F238E27FC236}">
              <a16:creationId xmlns:a16="http://schemas.microsoft.com/office/drawing/2014/main" id="{00000000-0008-0000-0200-00008C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09" name="Text Box 4">
          <a:extLst>
            <a:ext uri="{FF2B5EF4-FFF2-40B4-BE49-F238E27FC236}">
              <a16:creationId xmlns:a16="http://schemas.microsoft.com/office/drawing/2014/main" id="{00000000-0008-0000-0200-00008D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10" name="Text Box 5">
          <a:extLst>
            <a:ext uri="{FF2B5EF4-FFF2-40B4-BE49-F238E27FC236}">
              <a16:creationId xmlns:a16="http://schemas.microsoft.com/office/drawing/2014/main" id="{00000000-0008-0000-0200-00008E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11" name="Text Box 9">
          <a:extLst>
            <a:ext uri="{FF2B5EF4-FFF2-40B4-BE49-F238E27FC236}">
              <a16:creationId xmlns:a16="http://schemas.microsoft.com/office/drawing/2014/main" id="{00000000-0008-0000-0200-00008F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12" name="Text Box 10">
          <a:extLst>
            <a:ext uri="{FF2B5EF4-FFF2-40B4-BE49-F238E27FC236}">
              <a16:creationId xmlns:a16="http://schemas.microsoft.com/office/drawing/2014/main" id="{00000000-0008-0000-0200-000090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13" name="Text Box 4">
          <a:extLst>
            <a:ext uri="{FF2B5EF4-FFF2-40B4-BE49-F238E27FC236}">
              <a16:creationId xmlns:a16="http://schemas.microsoft.com/office/drawing/2014/main" id="{00000000-0008-0000-0200-000091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14" name="Text Box 5">
          <a:extLst>
            <a:ext uri="{FF2B5EF4-FFF2-40B4-BE49-F238E27FC236}">
              <a16:creationId xmlns:a16="http://schemas.microsoft.com/office/drawing/2014/main" id="{00000000-0008-0000-0200-000092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15" name="Text Box 9">
          <a:extLst>
            <a:ext uri="{FF2B5EF4-FFF2-40B4-BE49-F238E27FC236}">
              <a16:creationId xmlns:a16="http://schemas.microsoft.com/office/drawing/2014/main" id="{00000000-0008-0000-0200-000093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52400"/>
    <xdr:sp macro="" textlink="">
      <xdr:nvSpPr>
        <xdr:cNvPr id="916" name="Text Box 10">
          <a:extLst>
            <a:ext uri="{FF2B5EF4-FFF2-40B4-BE49-F238E27FC236}">
              <a16:creationId xmlns:a16="http://schemas.microsoft.com/office/drawing/2014/main" id="{00000000-0008-0000-0200-000094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17" name="Text Box 4">
          <a:extLst>
            <a:ext uri="{FF2B5EF4-FFF2-40B4-BE49-F238E27FC236}">
              <a16:creationId xmlns:a16="http://schemas.microsoft.com/office/drawing/2014/main" id="{00000000-0008-0000-0200-000095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18" name="Text Box 5">
          <a:extLst>
            <a:ext uri="{FF2B5EF4-FFF2-40B4-BE49-F238E27FC236}">
              <a16:creationId xmlns:a16="http://schemas.microsoft.com/office/drawing/2014/main" id="{00000000-0008-0000-0200-000096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19" name="Text Box 9">
          <a:extLst>
            <a:ext uri="{FF2B5EF4-FFF2-40B4-BE49-F238E27FC236}">
              <a16:creationId xmlns:a16="http://schemas.microsoft.com/office/drawing/2014/main" id="{00000000-0008-0000-0200-000097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20" name="Text Box 10">
          <a:extLst>
            <a:ext uri="{FF2B5EF4-FFF2-40B4-BE49-F238E27FC236}">
              <a16:creationId xmlns:a16="http://schemas.microsoft.com/office/drawing/2014/main" id="{00000000-0008-0000-0200-000098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21" name="Text Box 4">
          <a:extLst>
            <a:ext uri="{FF2B5EF4-FFF2-40B4-BE49-F238E27FC236}">
              <a16:creationId xmlns:a16="http://schemas.microsoft.com/office/drawing/2014/main" id="{00000000-0008-0000-0200-000099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22" name="Text Box 5">
          <a:extLst>
            <a:ext uri="{FF2B5EF4-FFF2-40B4-BE49-F238E27FC236}">
              <a16:creationId xmlns:a16="http://schemas.microsoft.com/office/drawing/2014/main" id="{00000000-0008-0000-0200-00009A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23" name="Text Box 9">
          <a:extLst>
            <a:ext uri="{FF2B5EF4-FFF2-40B4-BE49-F238E27FC236}">
              <a16:creationId xmlns:a16="http://schemas.microsoft.com/office/drawing/2014/main" id="{00000000-0008-0000-0200-00009B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24" name="Text Box 10">
          <a:extLst>
            <a:ext uri="{FF2B5EF4-FFF2-40B4-BE49-F238E27FC236}">
              <a16:creationId xmlns:a16="http://schemas.microsoft.com/office/drawing/2014/main" id="{00000000-0008-0000-0200-00009C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25" name="Text Box 4">
          <a:extLst>
            <a:ext uri="{FF2B5EF4-FFF2-40B4-BE49-F238E27FC236}">
              <a16:creationId xmlns:a16="http://schemas.microsoft.com/office/drawing/2014/main" id="{00000000-0008-0000-0200-00009D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26" name="Text Box 5">
          <a:extLst>
            <a:ext uri="{FF2B5EF4-FFF2-40B4-BE49-F238E27FC236}">
              <a16:creationId xmlns:a16="http://schemas.microsoft.com/office/drawing/2014/main" id="{00000000-0008-0000-0200-00009E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27" name="Text Box 9">
          <a:extLst>
            <a:ext uri="{FF2B5EF4-FFF2-40B4-BE49-F238E27FC236}">
              <a16:creationId xmlns:a16="http://schemas.microsoft.com/office/drawing/2014/main" id="{00000000-0008-0000-0200-00009F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28" name="Text Box 10">
          <a:extLst>
            <a:ext uri="{FF2B5EF4-FFF2-40B4-BE49-F238E27FC236}">
              <a16:creationId xmlns:a16="http://schemas.microsoft.com/office/drawing/2014/main" id="{00000000-0008-0000-0200-0000A0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29" name="Text Box 4">
          <a:extLst>
            <a:ext uri="{FF2B5EF4-FFF2-40B4-BE49-F238E27FC236}">
              <a16:creationId xmlns:a16="http://schemas.microsoft.com/office/drawing/2014/main" id="{00000000-0008-0000-0200-0000A1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30" name="Text Box 5">
          <a:extLst>
            <a:ext uri="{FF2B5EF4-FFF2-40B4-BE49-F238E27FC236}">
              <a16:creationId xmlns:a16="http://schemas.microsoft.com/office/drawing/2014/main" id="{00000000-0008-0000-0200-0000A2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31" name="Text Box 9">
          <a:extLst>
            <a:ext uri="{FF2B5EF4-FFF2-40B4-BE49-F238E27FC236}">
              <a16:creationId xmlns:a16="http://schemas.microsoft.com/office/drawing/2014/main" id="{00000000-0008-0000-0200-0000A3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32" name="Text Box 10">
          <a:extLst>
            <a:ext uri="{FF2B5EF4-FFF2-40B4-BE49-F238E27FC236}">
              <a16:creationId xmlns:a16="http://schemas.microsoft.com/office/drawing/2014/main" id="{00000000-0008-0000-0200-0000A4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33" name="Text Box 4">
          <a:extLst>
            <a:ext uri="{FF2B5EF4-FFF2-40B4-BE49-F238E27FC236}">
              <a16:creationId xmlns:a16="http://schemas.microsoft.com/office/drawing/2014/main" id="{00000000-0008-0000-0200-0000A5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34" name="Text Box 5">
          <a:extLst>
            <a:ext uri="{FF2B5EF4-FFF2-40B4-BE49-F238E27FC236}">
              <a16:creationId xmlns:a16="http://schemas.microsoft.com/office/drawing/2014/main" id="{00000000-0008-0000-0200-0000A6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35" name="Text Box 9">
          <a:extLst>
            <a:ext uri="{FF2B5EF4-FFF2-40B4-BE49-F238E27FC236}">
              <a16:creationId xmlns:a16="http://schemas.microsoft.com/office/drawing/2014/main" id="{00000000-0008-0000-0200-0000A7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36" name="Text Box 10">
          <a:extLst>
            <a:ext uri="{FF2B5EF4-FFF2-40B4-BE49-F238E27FC236}">
              <a16:creationId xmlns:a16="http://schemas.microsoft.com/office/drawing/2014/main" id="{00000000-0008-0000-0200-0000A8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37" name="Text Box 4">
          <a:extLst>
            <a:ext uri="{FF2B5EF4-FFF2-40B4-BE49-F238E27FC236}">
              <a16:creationId xmlns:a16="http://schemas.microsoft.com/office/drawing/2014/main" id="{00000000-0008-0000-0200-0000A9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38" name="Text Box 5">
          <a:extLst>
            <a:ext uri="{FF2B5EF4-FFF2-40B4-BE49-F238E27FC236}">
              <a16:creationId xmlns:a16="http://schemas.microsoft.com/office/drawing/2014/main" id="{00000000-0008-0000-0200-0000AA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39" name="Text Box 9">
          <a:extLst>
            <a:ext uri="{FF2B5EF4-FFF2-40B4-BE49-F238E27FC236}">
              <a16:creationId xmlns:a16="http://schemas.microsoft.com/office/drawing/2014/main" id="{00000000-0008-0000-0200-0000AB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40" name="Text Box 10">
          <a:extLst>
            <a:ext uri="{FF2B5EF4-FFF2-40B4-BE49-F238E27FC236}">
              <a16:creationId xmlns:a16="http://schemas.microsoft.com/office/drawing/2014/main" id="{00000000-0008-0000-0200-0000AC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41" name="Text Box 4">
          <a:extLst>
            <a:ext uri="{FF2B5EF4-FFF2-40B4-BE49-F238E27FC236}">
              <a16:creationId xmlns:a16="http://schemas.microsoft.com/office/drawing/2014/main" id="{00000000-0008-0000-0200-0000AD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42" name="Text Box 5">
          <a:extLst>
            <a:ext uri="{FF2B5EF4-FFF2-40B4-BE49-F238E27FC236}">
              <a16:creationId xmlns:a16="http://schemas.microsoft.com/office/drawing/2014/main" id="{00000000-0008-0000-0200-0000AE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43" name="Text Box 9">
          <a:extLst>
            <a:ext uri="{FF2B5EF4-FFF2-40B4-BE49-F238E27FC236}">
              <a16:creationId xmlns:a16="http://schemas.microsoft.com/office/drawing/2014/main" id="{00000000-0008-0000-0200-0000AF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44" name="Text Box 10">
          <a:extLst>
            <a:ext uri="{FF2B5EF4-FFF2-40B4-BE49-F238E27FC236}">
              <a16:creationId xmlns:a16="http://schemas.microsoft.com/office/drawing/2014/main" id="{00000000-0008-0000-0200-0000B0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45" name="Text Box 4">
          <a:extLst>
            <a:ext uri="{FF2B5EF4-FFF2-40B4-BE49-F238E27FC236}">
              <a16:creationId xmlns:a16="http://schemas.microsoft.com/office/drawing/2014/main" id="{00000000-0008-0000-0200-0000B1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46" name="Text Box 5">
          <a:extLst>
            <a:ext uri="{FF2B5EF4-FFF2-40B4-BE49-F238E27FC236}">
              <a16:creationId xmlns:a16="http://schemas.microsoft.com/office/drawing/2014/main" id="{00000000-0008-0000-0200-0000B2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47" name="Text Box 9">
          <a:extLst>
            <a:ext uri="{FF2B5EF4-FFF2-40B4-BE49-F238E27FC236}">
              <a16:creationId xmlns:a16="http://schemas.microsoft.com/office/drawing/2014/main" id="{00000000-0008-0000-0200-0000B3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48" name="Text Box 10">
          <a:extLst>
            <a:ext uri="{FF2B5EF4-FFF2-40B4-BE49-F238E27FC236}">
              <a16:creationId xmlns:a16="http://schemas.microsoft.com/office/drawing/2014/main" id="{00000000-0008-0000-0200-0000B4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49" name="Text Box 4">
          <a:extLst>
            <a:ext uri="{FF2B5EF4-FFF2-40B4-BE49-F238E27FC236}">
              <a16:creationId xmlns:a16="http://schemas.microsoft.com/office/drawing/2014/main" id="{00000000-0008-0000-0200-0000B5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50" name="Text Box 5">
          <a:extLst>
            <a:ext uri="{FF2B5EF4-FFF2-40B4-BE49-F238E27FC236}">
              <a16:creationId xmlns:a16="http://schemas.microsoft.com/office/drawing/2014/main" id="{00000000-0008-0000-0200-0000B6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51" name="Text Box 9">
          <a:extLst>
            <a:ext uri="{FF2B5EF4-FFF2-40B4-BE49-F238E27FC236}">
              <a16:creationId xmlns:a16="http://schemas.microsoft.com/office/drawing/2014/main" id="{00000000-0008-0000-0200-0000B7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52" name="Text Box 10">
          <a:extLst>
            <a:ext uri="{FF2B5EF4-FFF2-40B4-BE49-F238E27FC236}">
              <a16:creationId xmlns:a16="http://schemas.microsoft.com/office/drawing/2014/main" id="{00000000-0008-0000-0200-0000B8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53" name="Text Box 4">
          <a:extLst>
            <a:ext uri="{FF2B5EF4-FFF2-40B4-BE49-F238E27FC236}">
              <a16:creationId xmlns:a16="http://schemas.microsoft.com/office/drawing/2014/main" id="{00000000-0008-0000-0200-0000B9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54" name="Text Box 5">
          <a:extLst>
            <a:ext uri="{FF2B5EF4-FFF2-40B4-BE49-F238E27FC236}">
              <a16:creationId xmlns:a16="http://schemas.microsoft.com/office/drawing/2014/main" id="{00000000-0008-0000-0200-0000BA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55" name="Text Box 9">
          <a:extLst>
            <a:ext uri="{FF2B5EF4-FFF2-40B4-BE49-F238E27FC236}">
              <a16:creationId xmlns:a16="http://schemas.microsoft.com/office/drawing/2014/main" id="{00000000-0008-0000-0200-0000BB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56" name="Text Box 10">
          <a:extLst>
            <a:ext uri="{FF2B5EF4-FFF2-40B4-BE49-F238E27FC236}">
              <a16:creationId xmlns:a16="http://schemas.microsoft.com/office/drawing/2014/main" id="{00000000-0008-0000-0200-0000BC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57" name="Text Box 4">
          <a:extLst>
            <a:ext uri="{FF2B5EF4-FFF2-40B4-BE49-F238E27FC236}">
              <a16:creationId xmlns:a16="http://schemas.microsoft.com/office/drawing/2014/main" id="{00000000-0008-0000-0200-0000BD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58" name="Text Box 5">
          <a:extLst>
            <a:ext uri="{FF2B5EF4-FFF2-40B4-BE49-F238E27FC236}">
              <a16:creationId xmlns:a16="http://schemas.microsoft.com/office/drawing/2014/main" id="{00000000-0008-0000-0200-0000BE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59" name="Text Box 9">
          <a:extLst>
            <a:ext uri="{FF2B5EF4-FFF2-40B4-BE49-F238E27FC236}">
              <a16:creationId xmlns:a16="http://schemas.microsoft.com/office/drawing/2014/main" id="{00000000-0008-0000-0200-0000BF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7"/>
    <xdr:sp macro="" textlink="">
      <xdr:nvSpPr>
        <xdr:cNvPr id="960" name="Text Box 10">
          <a:extLst>
            <a:ext uri="{FF2B5EF4-FFF2-40B4-BE49-F238E27FC236}">
              <a16:creationId xmlns:a16="http://schemas.microsoft.com/office/drawing/2014/main" id="{00000000-0008-0000-0200-0000C0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1045</xdr:row>
      <xdr:rowOff>0</xdr:rowOff>
    </xdr:from>
    <xdr:ext cx="76200" cy="148168"/>
    <xdr:sp macro="" textlink="">
      <xdr:nvSpPr>
        <xdr:cNvPr id="961" name="Text Box 4">
          <a:extLst>
            <a:ext uri="{FF2B5EF4-FFF2-40B4-BE49-F238E27FC236}">
              <a16:creationId xmlns:a16="http://schemas.microsoft.com/office/drawing/2014/main" id="{00000000-0008-0000-0200-0000C103000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1045</xdr:row>
      <xdr:rowOff>0</xdr:rowOff>
    </xdr:from>
    <xdr:ext cx="76200" cy="148168"/>
    <xdr:sp macro="" textlink="">
      <xdr:nvSpPr>
        <xdr:cNvPr id="962" name="Text Box 5">
          <a:extLst>
            <a:ext uri="{FF2B5EF4-FFF2-40B4-BE49-F238E27FC236}">
              <a16:creationId xmlns:a16="http://schemas.microsoft.com/office/drawing/2014/main" id="{00000000-0008-0000-0200-0000C203000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1045</xdr:row>
      <xdr:rowOff>0</xdr:rowOff>
    </xdr:from>
    <xdr:ext cx="76200" cy="148168"/>
    <xdr:sp macro="" textlink="">
      <xdr:nvSpPr>
        <xdr:cNvPr id="963" name="Text Box 9">
          <a:extLst>
            <a:ext uri="{FF2B5EF4-FFF2-40B4-BE49-F238E27FC236}">
              <a16:creationId xmlns:a16="http://schemas.microsoft.com/office/drawing/2014/main" id="{00000000-0008-0000-0200-0000C303000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1045</xdr:row>
      <xdr:rowOff>0</xdr:rowOff>
    </xdr:from>
    <xdr:ext cx="76200" cy="148168"/>
    <xdr:sp macro="" textlink="">
      <xdr:nvSpPr>
        <xdr:cNvPr id="964" name="Text Box 10">
          <a:extLst>
            <a:ext uri="{FF2B5EF4-FFF2-40B4-BE49-F238E27FC236}">
              <a16:creationId xmlns:a16="http://schemas.microsoft.com/office/drawing/2014/main" id="{00000000-0008-0000-0200-0000C403000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965" name="Text Box 4">
          <a:extLst>
            <a:ext uri="{FF2B5EF4-FFF2-40B4-BE49-F238E27FC236}">
              <a16:creationId xmlns:a16="http://schemas.microsoft.com/office/drawing/2014/main" id="{00000000-0008-0000-0200-0000C5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966" name="Text Box 5">
          <a:extLst>
            <a:ext uri="{FF2B5EF4-FFF2-40B4-BE49-F238E27FC236}">
              <a16:creationId xmlns:a16="http://schemas.microsoft.com/office/drawing/2014/main" id="{00000000-0008-0000-0200-0000C6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967" name="Text Box 9">
          <a:extLst>
            <a:ext uri="{FF2B5EF4-FFF2-40B4-BE49-F238E27FC236}">
              <a16:creationId xmlns:a16="http://schemas.microsoft.com/office/drawing/2014/main" id="{00000000-0008-0000-0200-0000C7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968" name="Text Box 10">
          <a:extLst>
            <a:ext uri="{FF2B5EF4-FFF2-40B4-BE49-F238E27FC236}">
              <a16:creationId xmlns:a16="http://schemas.microsoft.com/office/drawing/2014/main" id="{00000000-0008-0000-0200-0000C8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69" name="Text Box 4">
          <a:extLst>
            <a:ext uri="{FF2B5EF4-FFF2-40B4-BE49-F238E27FC236}">
              <a16:creationId xmlns:a16="http://schemas.microsoft.com/office/drawing/2014/main" id="{00000000-0008-0000-0200-0000C9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70" name="Text Box 5">
          <a:extLst>
            <a:ext uri="{FF2B5EF4-FFF2-40B4-BE49-F238E27FC236}">
              <a16:creationId xmlns:a16="http://schemas.microsoft.com/office/drawing/2014/main" id="{00000000-0008-0000-0200-0000CA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71" name="Text Box 9">
          <a:extLst>
            <a:ext uri="{FF2B5EF4-FFF2-40B4-BE49-F238E27FC236}">
              <a16:creationId xmlns:a16="http://schemas.microsoft.com/office/drawing/2014/main" id="{00000000-0008-0000-0200-0000CB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972" name="Text Box 4">
          <a:extLst>
            <a:ext uri="{FF2B5EF4-FFF2-40B4-BE49-F238E27FC236}">
              <a16:creationId xmlns:a16="http://schemas.microsoft.com/office/drawing/2014/main" id="{00000000-0008-0000-0200-0000CC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973" name="Text Box 5">
          <a:extLst>
            <a:ext uri="{FF2B5EF4-FFF2-40B4-BE49-F238E27FC236}">
              <a16:creationId xmlns:a16="http://schemas.microsoft.com/office/drawing/2014/main" id="{00000000-0008-0000-0200-0000CD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974" name="Text Box 9">
          <a:extLst>
            <a:ext uri="{FF2B5EF4-FFF2-40B4-BE49-F238E27FC236}">
              <a16:creationId xmlns:a16="http://schemas.microsoft.com/office/drawing/2014/main" id="{00000000-0008-0000-0200-0000CE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975" name="Text Box 10">
          <a:extLst>
            <a:ext uri="{FF2B5EF4-FFF2-40B4-BE49-F238E27FC236}">
              <a16:creationId xmlns:a16="http://schemas.microsoft.com/office/drawing/2014/main" id="{00000000-0008-0000-0200-0000CF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976" name="Text Box 4">
          <a:extLst>
            <a:ext uri="{FF2B5EF4-FFF2-40B4-BE49-F238E27FC236}">
              <a16:creationId xmlns:a16="http://schemas.microsoft.com/office/drawing/2014/main" id="{00000000-0008-0000-0200-0000D0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977" name="Text Box 5">
          <a:extLst>
            <a:ext uri="{FF2B5EF4-FFF2-40B4-BE49-F238E27FC236}">
              <a16:creationId xmlns:a16="http://schemas.microsoft.com/office/drawing/2014/main" id="{00000000-0008-0000-0200-0000D1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978" name="Text Box 9">
          <a:extLst>
            <a:ext uri="{FF2B5EF4-FFF2-40B4-BE49-F238E27FC236}">
              <a16:creationId xmlns:a16="http://schemas.microsoft.com/office/drawing/2014/main" id="{00000000-0008-0000-0200-0000D2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979" name="Text Box 4">
          <a:extLst>
            <a:ext uri="{FF2B5EF4-FFF2-40B4-BE49-F238E27FC236}">
              <a16:creationId xmlns:a16="http://schemas.microsoft.com/office/drawing/2014/main" id="{00000000-0008-0000-0200-0000D3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980" name="Text Box 5">
          <a:extLst>
            <a:ext uri="{FF2B5EF4-FFF2-40B4-BE49-F238E27FC236}">
              <a16:creationId xmlns:a16="http://schemas.microsoft.com/office/drawing/2014/main" id="{00000000-0008-0000-0200-0000D4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981" name="Text Box 9">
          <a:extLst>
            <a:ext uri="{FF2B5EF4-FFF2-40B4-BE49-F238E27FC236}">
              <a16:creationId xmlns:a16="http://schemas.microsoft.com/office/drawing/2014/main" id="{00000000-0008-0000-0200-0000D5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982" name="Text Box 4">
          <a:extLst>
            <a:ext uri="{FF2B5EF4-FFF2-40B4-BE49-F238E27FC236}">
              <a16:creationId xmlns:a16="http://schemas.microsoft.com/office/drawing/2014/main" id="{00000000-0008-0000-0200-0000D6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983" name="Text Box 4">
          <a:extLst>
            <a:ext uri="{FF2B5EF4-FFF2-40B4-BE49-F238E27FC236}">
              <a16:creationId xmlns:a16="http://schemas.microsoft.com/office/drawing/2014/main" id="{00000000-0008-0000-0200-0000D7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84" name="Text Box 4">
          <a:extLst>
            <a:ext uri="{FF2B5EF4-FFF2-40B4-BE49-F238E27FC236}">
              <a16:creationId xmlns:a16="http://schemas.microsoft.com/office/drawing/2014/main" id="{00000000-0008-0000-0200-0000D8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85" name="Text Box 5">
          <a:extLst>
            <a:ext uri="{FF2B5EF4-FFF2-40B4-BE49-F238E27FC236}">
              <a16:creationId xmlns:a16="http://schemas.microsoft.com/office/drawing/2014/main" id="{00000000-0008-0000-0200-0000D9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86" name="Text Box 9">
          <a:extLst>
            <a:ext uri="{FF2B5EF4-FFF2-40B4-BE49-F238E27FC236}">
              <a16:creationId xmlns:a16="http://schemas.microsoft.com/office/drawing/2014/main" id="{00000000-0008-0000-0200-0000DA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87" name="Text Box 10">
          <a:extLst>
            <a:ext uri="{FF2B5EF4-FFF2-40B4-BE49-F238E27FC236}">
              <a16:creationId xmlns:a16="http://schemas.microsoft.com/office/drawing/2014/main" id="{00000000-0008-0000-0200-0000DB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88" name="Text Box 4">
          <a:extLst>
            <a:ext uri="{FF2B5EF4-FFF2-40B4-BE49-F238E27FC236}">
              <a16:creationId xmlns:a16="http://schemas.microsoft.com/office/drawing/2014/main" id="{00000000-0008-0000-0200-0000DC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89" name="Text Box 5">
          <a:extLst>
            <a:ext uri="{FF2B5EF4-FFF2-40B4-BE49-F238E27FC236}">
              <a16:creationId xmlns:a16="http://schemas.microsoft.com/office/drawing/2014/main" id="{00000000-0008-0000-0200-0000DD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90" name="Text Box 9">
          <a:extLst>
            <a:ext uri="{FF2B5EF4-FFF2-40B4-BE49-F238E27FC236}">
              <a16:creationId xmlns:a16="http://schemas.microsoft.com/office/drawing/2014/main" id="{00000000-0008-0000-0200-0000DE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91" name="Text Box 10">
          <a:extLst>
            <a:ext uri="{FF2B5EF4-FFF2-40B4-BE49-F238E27FC236}">
              <a16:creationId xmlns:a16="http://schemas.microsoft.com/office/drawing/2014/main" id="{00000000-0008-0000-0200-0000DF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92" name="Text Box 4">
          <a:extLst>
            <a:ext uri="{FF2B5EF4-FFF2-40B4-BE49-F238E27FC236}">
              <a16:creationId xmlns:a16="http://schemas.microsoft.com/office/drawing/2014/main" id="{00000000-0008-0000-0200-0000E0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93" name="Text Box 5">
          <a:extLst>
            <a:ext uri="{FF2B5EF4-FFF2-40B4-BE49-F238E27FC236}">
              <a16:creationId xmlns:a16="http://schemas.microsoft.com/office/drawing/2014/main" id="{00000000-0008-0000-0200-0000E1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94" name="Text Box 9">
          <a:extLst>
            <a:ext uri="{FF2B5EF4-FFF2-40B4-BE49-F238E27FC236}">
              <a16:creationId xmlns:a16="http://schemas.microsoft.com/office/drawing/2014/main" id="{00000000-0008-0000-0200-0000E2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95" name="Text Box 10">
          <a:extLst>
            <a:ext uri="{FF2B5EF4-FFF2-40B4-BE49-F238E27FC236}">
              <a16:creationId xmlns:a16="http://schemas.microsoft.com/office/drawing/2014/main" id="{00000000-0008-0000-0200-0000E3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96" name="Text Box 4">
          <a:extLst>
            <a:ext uri="{FF2B5EF4-FFF2-40B4-BE49-F238E27FC236}">
              <a16:creationId xmlns:a16="http://schemas.microsoft.com/office/drawing/2014/main" id="{00000000-0008-0000-0200-0000E4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97" name="Text Box 5">
          <a:extLst>
            <a:ext uri="{FF2B5EF4-FFF2-40B4-BE49-F238E27FC236}">
              <a16:creationId xmlns:a16="http://schemas.microsoft.com/office/drawing/2014/main" id="{00000000-0008-0000-0200-0000E5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98" name="Text Box 9">
          <a:extLst>
            <a:ext uri="{FF2B5EF4-FFF2-40B4-BE49-F238E27FC236}">
              <a16:creationId xmlns:a16="http://schemas.microsoft.com/office/drawing/2014/main" id="{00000000-0008-0000-0200-0000E6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999" name="Text Box 10">
          <a:extLst>
            <a:ext uri="{FF2B5EF4-FFF2-40B4-BE49-F238E27FC236}">
              <a16:creationId xmlns:a16="http://schemas.microsoft.com/office/drawing/2014/main" id="{00000000-0008-0000-0200-0000E7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1000" name="Text Box 4">
          <a:extLst>
            <a:ext uri="{FF2B5EF4-FFF2-40B4-BE49-F238E27FC236}">
              <a16:creationId xmlns:a16="http://schemas.microsoft.com/office/drawing/2014/main" id="{00000000-0008-0000-0200-0000E8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1001" name="Text Box 5">
          <a:extLst>
            <a:ext uri="{FF2B5EF4-FFF2-40B4-BE49-F238E27FC236}">
              <a16:creationId xmlns:a16="http://schemas.microsoft.com/office/drawing/2014/main" id="{00000000-0008-0000-0200-0000E9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1002" name="Text Box 9">
          <a:extLst>
            <a:ext uri="{FF2B5EF4-FFF2-40B4-BE49-F238E27FC236}">
              <a16:creationId xmlns:a16="http://schemas.microsoft.com/office/drawing/2014/main" id="{00000000-0008-0000-0200-0000EA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1003" name="Text Box 10">
          <a:extLst>
            <a:ext uri="{FF2B5EF4-FFF2-40B4-BE49-F238E27FC236}">
              <a16:creationId xmlns:a16="http://schemas.microsoft.com/office/drawing/2014/main" id="{00000000-0008-0000-0200-0000EB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1004" name="Text Box 4">
          <a:extLst>
            <a:ext uri="{FF2B5EF4-FFF2-40B4-BE49-F238E27FC236}">
              <a16:creationId xmlns:a16="http://schemas.microsoft.com/office/drawing/2014/main" id="{00000000-0008-0000-0200-0000EC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1005" name="Text Box 5">
          <a:extLst>
            <a:ext uri="{FF2B5EF4-FFF2-40B4-BE49-F238E27FC236}">
              <a16:creationId xmlns:a16="http://schemas.microsoft.com/office/drawing/2014/main" id="{00000000-0008-0000-0200-0000ED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1006" name="Text Box 9">
          <a:extLst>
            <a:ext uri="{FF2B5EF4-FFF2-40B4-BE49-F238E27FC236}">
              <a16:creationId xmlns:a16="http://schemas.microsoft.com/office/drawing/2014/main" id="{00000000-0008-0000-0200-0000EE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1007" name="Text Box 10">
          <a:extLst>
            <a:ext uri="{FF2B5EF4-FFF2-40B4-BE49-F238E27FC236}">
              <a16:creationId xmlns:a16="http://schemas.microsoft.com/office/drawing/2014/main" id="{00000000-0008-0000-0200-0000EF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1008" name="Text Box 4">
          <a:extLst>
            <a:ext uri="{FF2B5EF4-FFF2-40B4-BE49-F238E27FC236}">
              <a16:creationId xmlns:a16="http://schemas.microsoft.com/office/drawing/2014/main" id="{00000000-0008-0000-0200-0000F0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1009" name="Text Box 5">
          <a:extLst>
            <a:ext uri="{FF2B5EF4-FFF2-40B4-BE49-F238E27FC236}">
              <a16:creationId xmlns:a16="http://schemas.microsoft.com/office/drawing/2014/main" id="{00000000-0008-0000-0200-0000F1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1010" name="Text Box 9">
          <a:extLst>
            <a:ext uri="{FF2B5EF4-FFF2-40B4-BE49-F238E27FC236}">
              <a16:creationId xmlns:a16="http://schemas.microsoft.com/office/drawing/2014/main" id="{00000000-0008-0000-0200-0000F2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52400"/>
    <xdr:sp macro="" textlink="">
      <xdr:nvSpPr>
        <xdr:cNvPr id="1011" name="Text Box 10">
          <a:extLst>
            <a:ext uri="{FF2B5EF4-FFF2-40B4-BE49-F238E27FC236}">
              <a16:creationId xmlns:a16="http://schemas.microsoft.com/office/drawing/2014/main" id="{00000000-0008-0000-0200-0000F3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12" name="Text Box 4">
          <a:extLst>
            <a:ext uri="{FF2B5EF4-FFF2-40B4-BE49-F238E27FC236}">
              <a16:creationId xmlns:a16="http://schemas.microsoft.com/office/drawing/2014/main" id="{00000000-0008-0000-0200-0000F4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13" name="Text Box 5">
          <a:extLst>
            <a:ext uri="{FF2B5EF4-FFF2-40B4-BE49-F238E27FC236}">
              <a16:creationId xmlns:a16="http://schemas.microsoft.com/office/drawing/2014/main" id="{00000000-0008-0000-0200-0000F5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14" name="Text Box 9">
          <a:extLst>
            <a:ext uri="{FF2B5EF4-FFF2-40B4-BE49-F238E27FC236}">
              <a16:creationId xmlns:a16="http://schemas.microsoft.com/office/drawing/2014/main" id="{00000000-0008-0000-0200-0000F6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15" name="Text Box 10">
          <a:extLst>
            <a:ext uri="{FF2B5EF4-FFF2-40B4-BE49-F238E27FC236}">
              <a16:creationId xmlns:a16="http://schemas.microsoft.com/office/drawing/2014/main" id="{00000000-0008-0000-0200-0000F7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16" name="Text Box 4">
          <a:extLst>
            <a:ext uri="{FF2B5EF4-FFF2-40B4-BE49-F238E27FC236}">
              <a16:creationId xmlns:a16="http://schemas.microsoft.com/office/drawing/2014/main" id="{00000000-0008-0000-0200-0000F8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17" name="Text Box 5">
          <a:extLst>
            <a:ext uri="{FF2B5EF4-FFF2-40B4-BE49-F238E27FC236}">
              <a16:creationId xmlns:a16="http://schemas.microsoft.com/office/drawing/2014/main" id="{00000000-0008-0000-0200-0000F9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18" name="Text Box 9">
          <a:extLst>
            <a:ext uri="{FF2B5EF4-FFF2-40B4-BE49-F238E27FC236}">
              <a16:creationId xmlns:a16="http://schemas.microsoft.com/office/drawing/2014/main" id="{00000000-0008-0000-0200-0000FA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19" name="Text Box 10">
          <a:extLst>
            <a:ext uri="{FF2B5EF4-FFF2-40B4-BE49-F238E27FC236}">
              <a16:creationId xmlns:a16="http://schemas.microsoft.com/office/drawing/2014/main" id="{00000000-0008-0000-0200-0000FB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20" name="Text Box 4">
          <a:extLst>
            <a:ext uri="{FF2B5EF4-FFF2-40B4-BE49-F238E27FC236}">
              <a16:creationId xmlns:a16="http://schemas.microsoft.com/office/drawing/2014/main" id="{00000000-0008-0000-0200-0000FC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21" name="Text Box 5">
          <a:extLst>
            <a:ext uri="{FF2B5EF4-FFF2-40B4-BE49-F238E27FC236}">
              <a16:creationId xmlns:a16="http://schemas.microsoft.com/office/drawing/2014/main" id="{00000000-0008-0000-0200-0000FD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22" name="Text Box 9">
          <a:extLst>
            <a:ext uri="{FF2B5EF4-FFF2-40B4-BE49-F238E27FC236}">
              <a16:creationId xmlns:a16="http://schemas.microsoft.com/office/drawing/2014/main" id="{00000000-0008-0000-0200-0000FE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23" name="Text Box 10">
          <a:extLst>
            <a:ext uri="{FF2B5EF4-FFF2-40B4-BE49-F238E27FC236}">
              <a16:creationId xmlns:a16="http://schemas.microsoft.com/office/drawing/2014/main" id="{00000000-0008-0000-0200-0000FF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24" name="Text Box 4">
          <a:extLst>
            <a:ext uri="{FF2B5EF4-FFF2-40B4-BE49-F238E27FC236}">
              <a16:creationId xmlns:a16="http://schemas.microsoft.com/office/drawing/2014/main" id="{00000000-0008-0000-0200-000000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25" name="Text Box 5">
          <a:extLst>
            <a:ext uri="{FF2B5EF4-FFF2-40B4-BE49-F238E27FC236}">
              <a16:creationId xmlns:a16="http://schemas.microsoft.com/office/drawing/2014/main" id="{00000000-0008-0000-0200-000001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26" name="Text Box 9">
          <a:extLst>
            <a:ext uri="{FF2B5EF4-FFF2-40B4-BE49-F238E27FC236}">
              <a16:creationId xmlns:a16="http://schemas.microsoft.com/office/drawing/2014/main" id="{00000000-0008-0000-0200-000002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27" name="Text Box 10">
          <a:extLst>
            <a:ext uri="{FF2B5EF4-FFF2-40B4-BE49-F238E27FC236}">
              <a16:creationId xmlns:a16="http://schemas.microsoft.com/office/drawing/2014/main" id="{00000000-0008-0000-0200-000003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28" name="Text Box 4">
          <a:extLst>
            <a:ext uri="{FF2B5EF4-FFF2-40B4-BE49-F238E27FC236}">
              <a16:creationId xmlns:a16="http://schemas.microsoft.com/office/drawing/2014/main" id="{00000000-0008-0000-0200-000004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29" name="Text Box 5">
          <a:extLst>
            <a:ext uri="{FF2B5EF4-FFF2-40B4-BE49-F238E27FC236}">
              <a16:creationId xmlns:a16="http://schemas.microsoft.com/office/drawing/2014/main" id="{00000000-0008-0000-0200-000005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30" name="Text Box 9">
          <a:extLst>
            <a:ext uri="{FF2B5EF4-FFF2-40B4-BE49-F238E27FC236}">
              <a16:creationId xmlns:a16="http://schemas.microsoft.com/office/drawing/2014/main" id="{00000000-0008-0000-0200-000006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31" name="Text Box 10">
          <a:extLst>
            <a:ext uri="{FF2B5EF4-FFF2-40B4-BE49-F238E27FC236}">
              <a16:creationId xmlns:a16="http://schemas.microsoft.com/office/drawing/2014/main" id="{00000000-0008-0000-0200-000007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32" name="Text Box 4">
          <a:extLst>
            <a:ext uri="{FF2B5EF4-FFF2-40B4-BE49-F238E27FC236}">
              <a16:creationId xmlns:a16="http://schemas.microsoft.com/office/drawing/2014/main" id="{00000000-0008-0000-0200-000008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33" name="Text Box 5">
          <a:extLst>
            <a:ext uri="{FF2B5EF4-FFF2-40B4-BE49-F238E27FC236}">
              <a16:creationId xmlns:a16="http://schemas.microsoft.com/office/drawing/2014/main" id="{00000000-0008-0000-0200-000009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34" name="Text Box 9">
          <a:extLst>
            <a:ext uri="{FF2B5EF4-FFF2-40B4-BE49-F238E27FC236}">
              <a16:creationId xmlns:a16="http://schemas.microsoft.com/office/drawing/2014/main" id="{00000000-0008-0000-0200-00000A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35" name="Text Box 10">
          <a:extLst>
            <a:ext uri="{FF2B5EF4-FFF2-40B4-BE49-F238E27FC236}">
              <a16:creationId xmlns:a16="http://schemas.microsoft.com/office/drawing/2014/main" id="{00000000-0008-0000-0200-00000B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36" name="Text Box 4">
          <a:extLst>
            <a:ext uri="{FF2B5EF4-FFF2-40B4-BE49-F238E27FC236}">
              <a16:creationId xmlns:a16="http://schemas.microsoft.com/office/drawing/2014/main" id="{00000000-0008-0000-0200-00000C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37" name="Text Box 5">
          <a:extLst>
            <a:ext uri="{FF2B5EF4-FFF2-40B4-BE49-F238E27FC236}">
              <a16:creationId xmlns:a16="http://schemas.microsoft.com/office/drawing/2014/main" id="{00000000-0008-0000-0200-00000D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38" name="Text Box 9">
          <a:extLst>
            <a:ext uri="{FF2B5EF4-FFF2-40B4-BE49-F238E27FC236}">
              <a16:creationId xmlns:a16="http://schemas.microsoft.com/office/drawing/2014/main" id="{00000000-0008-0000-0200-00000E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39" name="Text Box 10">
          <a:extLst>
            <a:ext uri="{FF2B5EF4-FFF2-40B4-BE49-F238E27FC236}">
              <a16:creationId xmlns:a16="http://schemas.microsoft.com/office/drawing/2014/main" id="{00000000-0008-0000-0200-00000F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40" name="Text Box 4">
          <a:extLst>
            <a:ext uri="{FF2B5EF4-FFF2-40B4-BE49-F238E27FC236}">
              <a16:creationId xmlns:a16="http://schemas.microsoft.com/office/drawing/2014/main" id="{00000000-0008-0000-0200-000010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41" name="Text Box 5">
          <a:extLst>
            <a:ext uri="{FF2B5EF4-FFF2-40B4-BE49-F238E27FC236}">
              <a16:creationId xmlns:a16="http://schemas.microsoft.com/office/drawing/2014/main" id="{00000000-0008-0000-0200-000011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42" name="Text Box 9">
          <a:extLst>
            <a:ext uri="{FF2B5EF4-FFF2-40B4-BE49-F238E27FC236}">
              <a16:creationId xmlns:a16="http://schemas.microsoft.com/office/drawing/2014/main" id="{00000000-0008-0000-0200-000012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43" name="Text Box 10">
          <a:extLst>
            <a:ext uri="{FF2B5EF4-FFF2-40B4-BE49-F238E27FC236}">
              <a16:creationId xmlns:a16="http://schemas.microsoft.com/office/drawing/2014/main" id="{00000000-0008-0000-0200-000013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44" name="Text Box 4">
          <a:extLst>
            <a:ext uri="{FF2B5EF4-FFF2-40B4-BE49-F238E27FC236}">
              <a16:creationId xmlns:a16="http://schemas.microsoft.com/office/drawing/2014/main" id="{00000000-0008-0000-0200-000014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45" name="Text Box 5">
          <a:extLst>
            <a:ext uri="{FF2B5EF4-FFF2-40B4-BE49-F238E27FC236}">
              <a16:creationId xmlns:a16="http://schemas.microsoft.com/office/drawing/2014/main" id="{00000000-0008-0000-0200-000015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46" name="Text Box 9">
          <a:extLst>
            <a:ext uri="{FF2B5EF4-FFF2-40B4-BE49-F238E27FC236}">
              <a16:creationId xmlns:a16="http://schemas.microsoft.com/office/drawing/2014/main" id="{00000000-0008-0000-0200-000016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47" name="Text Box 10">
          <a:extLst>
            <a:ext uri="{FF2B5EF4-FFF2-40B4-BE49-F238E27FC236}">
              <a16:creationId xmlns:a16="http://schemas.microsoft.com/office/drawing/2014/main" id="{00000000-0008-0000-0200-000017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48" name="Text Box 4">
          <a:extLst>
            <a:ext uri="{FF2B5EF4-FFF2-40B4-BE49-F238E27FC236}">
              <a16:creationId xmlns:a16="http://schemas.microsoft.com/office/drawing/2014/main" id="{00000000-0008-0000-0200-000018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49" name="Text Box 5">
          <a:extLst>
            <a:ext uri="{FF2B5EF4-FFF2-40B4-BE49-F238E27FC236}">
              <a16:creationId xmlns:a16="http://schemas.microsoft.com/office/drawing/2014/main" id="{00000000-0008-0000-0200-000019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50" name="Text Box 9">
          <a:extLst>
            <a:ext uri="{FF2B5EF4-FFF2-40B4-BE49-F238E27FC236}">
              <a16:creationId xmlns:a16="http://schemas.microsoft.com/office/drawing/2014/main" id="{00000000-0008-0000-0200-00001A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51" name="Text Box 10">
          <a:extLst>
            <a:ext uri="{FF2B5EF4-FFF2-40B4-BE49-F238E27FC236}">
              <a16:creationId xmlns:a16="http://schemas.microsoft.com/office/drawing/2014/main" id="{00000000-0008-0000-0200-00001B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52" name="Text Box 4">
          <a:extLst>
            <a:ext uri="{FF2B5EF4-FFF2-40B4-BE49-F238E27FC236}">
              <a16:creationId xmlns:a16="http://schemas.microsoft.com/office/drawing/2014/main" id="{00000000-0008-0000-0200-00001C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53" name="Text Box 5">
          <a:extLst>
            <a:ext uri="{FF2B5EF4-FFF2-40B4-BE49-F238E27FC236}">
              <a16:creationId xmlns:a16="http://schemas.microsoft.com/office/drawing/2014/main" id="{00000000-0008-0000-0200-00001D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54" name="Text Box 9">
          <a:extLst>
            <a:ext uri="{FF2B5EF4-FFF2-40B4-BE49-F238E27FC236}">
              <a16:creationId xmlns:a16="http://schemas.microsoft.com/office/drawing/2014/main" id="{00000000-0008-0000-0200-00001E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7"/>
    <xdr:sp macro="" textlink="">
      <xdr:nvSpPr>
        <xdr:cNvPr id="1055" name="Text Box 10">
          <a:extLst>
            <a:ext uri="{FF2B5EF4-FFF2-40B4-BE49-F238E27FC236}">
              <a16:creationId xmlns:a16="http://schemas.microsoft.com/office/drawing/2014/main" id="{00000000-0008-0000-0200-00001F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1047</xdr:row>
      <xdr:rowOff>0</xdr:rowOff>
    </xdr:from>
    <xdr:ext cx="76200" cy="148168"/>
    <xdr:sp macro="" textlink="">
      <xdr:nvSpPr>
        <xdr:cNvPr id="1056" name="Text Box 4">
          <a:extLst>
            <a:ext uri="{FF2B5EF4-FFF2-40B4-BE49-F238E27FC236}">
              <a16:creationId xmlns:a16="http://schemas.microsoft.com/office/drawing/2014/main" id="{00000000-0008-0000-0200-000020040000}"/>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1047</xdr:row>
      <xdr:rowOff>0</xdr:rowOff>
    </xdr:from>
    <xdr:ext cx="76200" cy="148168"/>
    <xdr:sp macro="" textlink="">
      <xdr:nvSpPr>
        <xdr:cNvPr id="1057" name="Text Box 5">
          <a:extLst>
            <a:ext uri="{FF2B5EF4-FFF2-40B4-BE49-F238E27FC236}">
              <a16:creationId xmlns:a16="http://schemas.microsoft.com/office/drawing/2014/main" id="{00000000-0008-0000-0200-000021040000}"/>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1047</xdr:row>
      <xdr:rowOff>0</xdr:rowOff>
    </xdr:from>
    <xdr:ext cx="76200" cy="148168"/>
    <xdr:sp macro="" textlink="">
      <xdr:nvSpPr>
        <xdr:cNvPr id="1058" name="Text Box 9">
          <a:extLst>
            <a:ext uri="{FF2B5EF4-FFF2-40B4-BE49-F238E27FC236}">
              <a16:creationId xmlns:a16="http://schemas.microsoft.com/office/drawing/2014/main" id="{00000000-0008-0000-0200-000022040000}"/>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1047</xdr:row>
      <xdr:rowOff>0</xdr:rowOff>
    </xdr:from>
    <xdr:ext cx="76200" cy="148168"/>
    <xdr:sp macro="" textlink="">
      <xdr:nvSpPr>
        <xdr:cNvPr id="1059" name="Text Box 10">
          <a:extLst>
            <a:ext uri="{FF2B5EF4-FFF2-40B4-BE49-F238E27FC236}">
              <a16:creationId xmlns:a16="http://schemas.microsoft.com/office/drawing/2014/main" id="{00000000-0008-0000-0200-000023040000}"/>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060" name="Text Box 4">
          <a:extLst>
            <a:ext uri="{FF2B5EF4-FFF2-40B4-BE49-F238E27FC236}">
              <a16:creationId xmlns:a16="http://schemas.microsoft.com/office/drawing/2014/main" id="{00000000-0008-0000-0200-000024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061" name="Text Box 5">
          <a:extLst>
            <a:ext uri="{FF2B5EF4-FFF2-40B4-BE49-F238E27FC236}">
              <a16:creationId xmlns:a16="http://schemas.microsoft.com/office/drawing/2014/main" id="{00000000-0008-0000-0200-000025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062" name="Text Box 9">
          <a:extLst>
            <a:ext uri="{FF2B5EF4-FFF2-40B4-BE49-F238E27FC236}">
              <a16:creationId xmlns:a16="http://schemas.microsoft.com/office/drawing/2014/main" id="{00000000-0008-0000-0200-000026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063" name="Text Box 10">
          <a:extLst>
            <a:ext uri="{FF2B5EF4-FFF2-40B4-BE49-F238E27FC236}">
              <a16:creationId xmlns:a16="http://schemas.microsoft.com/office/drawing/2014/main" id="{00000000-0008-0000-0200-000027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64" name="Text Box 4">
          <a:extLst>
            <a:ext uri="{FF2B5EF4-FFF2-40B4-BE49-F238E27FC236}">
              <a16:creationId xmlns:a16="http://schemas.microsoft.com/office/drawing/2014/main" id="{00000000-0008-0000-0200-000028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65" name="Text Box 5">
          <a:extLst>
            <a:ext uri="{FF2B5EF4-FFF2-40B4-BE49-F238E27FC236}">
              <a16:creationId xmlns:a16="http://schemas.microsoft.com/office/drawing/2014/main" id="{00000000-0008-0000-0200-000029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66" name="Text Box 9">
          <a:extLst>
            <a:ext uri="{FF2B5EF4-FFF2-40B4-BE49-F238E27FC236}">
              <a16:creationId xmlns:a16="http://schemas.microsoft.com/office/drawing/2014/main" id="{00000000-0008-0000-0200-00002A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067" name="Text Box 4">
          <a:extLst>
            <a:ext uri="{FF2B5EF4-FFF2-40B4-BE49-F238E27FC236}">
              <a16:creationId xmlns:a16="http://schemas.microsoft.com/office/drawing/2014/main" id="{00000000-0008-0000-0200-00002B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068" name="Text Box 5">
          <a:extLst>
            <a:ext uri="{FF2B5EF4-FFF2-40B4-BE49-F238E27FC236}">
              <a16:creationId xmlns:a16="http://schemas.microsoft.com/office/drawing/2014/main" id="{00000000-0008-0000-0200-00002C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069" name="Text Box 9">
          <a:extLst>
            <a:ext uri="{FF2B5EF4-FFF2-40B4-BE49-F238E27FC236}">
              <a16:creationId xmlns:a16="http://schemas.microsoft.com/office/drawing/2014/main" id="{00000000-0008-0000-0200-00002D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070" name="Text Box 10">
          <a:extLst>
            <a:ext uri="{FF2B5EF4-FFF2-40B4-BE49-F238E27FC236}">
              <a16:creationId xmlns:a16="http://schemas.microsoft.com/office/drawing/2014/main" id="{00000000-0008-0000-0200-00002E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071" name="Text Box 4">
          <a:extLst>
            <a:ext uri="{FF2B5EF4-FFF2-40B4-BE49-F238E27FC236}">
              <a16:creationId xmlns:a16="http://schemas.microsoft.com/office/drawing/2014/main" id="{00000000-0008-0000-0200-00002F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072" name="Text Box 5">
          <a:extLst>
            <a:ext uri="{FF2B5EF4-FFF2-40B4-BE49-F238E27FC236}">
              <a16:creationId xmlns:a16="http://schemas.microsoft.com/office/drawing/2014/main" id="{00000000-0008-0000-0200-000030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073" name="Text Box 9">
          <a:extLst>
            <a:ext uri="{FF2B5EF4-FFF2-40B4-BE49-F238E27FC236}">
              <a16:creationId xmlns:a16="http://schemas.microsoft.com/office/drawing/2014/main" id="{00000000-0008-0000-0200-000031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074" name="Text Box 4">
          <a:extLst>
            <a:ext uri="{FF2B5EF4-FFF2-40B4-BE49-F238E27FC236}">
              <a16:creationId xmlns:a16="http://schemas.microsoft.com/office/drawing/2014/main" id="{00000000-0008-0000-0200-000032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075" name="Text Box 5">
          <a:extLst>
            <a:ext uri="{FF2B5EF4-FFF2-40B4-BE49-F238E27FC236}">
              <a16:creationId xmlns:a16="http://schemas.microsoft.com/office/drawing/2014/main" id="{00000000-0008-0000-0200-000033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076" name="Text Box 9">
          <a:extLst>
            <a:ext uri="{FF2B5EF4-FFF2-40B4-BE49-F238E27FC236}">
              <a16:creationId xmlns:a16="http://schemas.microsoft.com/office/drawing/2014/main" id="{00000000-0008-0000-0200-000034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077" name="Text Box 4">
          <a:extLst>
            <a:ext uri="{FF2B5EF4-FFF2-40B4-BE49-F238E27FC236}">
              <a16:creationId xmlns:a16="http://schemas.microsoft.com/office/drawing/2014/main" id="{00000000-0008-0000-0200-000035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078" name="Text Box 4">
          <a:extLst>
            <a:ext uri="{FF2B5EF4-FFF2-40B4-BE49-F238E27FC236}">
              <a16:creationId xmlns:a16="http://schemas.microsoft.com/office/drawing/2014/main" id="{00000000-0008-0000-0200-000036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79" name="Text Box 4">
          <a:extLst>
            <a:ext uri="{FF2B5EF4-FFF2-40B4-BE49-F238E27FC236}">
              <a16:creationId xmlns:a16="http://schemas.microsoft.com/office/drawing/2014/main" id="{00000000-0008-0000-0200-000037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80" name="Text Box 5">
          <a:extLst>
            <a:ext uri="{FF2B5EF4-FFF2-40B4-BE49-F238E27FC236}">
              <a16:creationId xmlns:a16="http://schemas.microsoft.com/office/drawing/2014/main" id="{00000000-0008-0000-0200-000038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81" name="Text Box 9">
          <a:extLst>
            <a:ext uri="{FF2B5EF4-FFF2-40B4-BE49-F238E27FC236}">
              <a16:creationId xmlns:a16="http://schemas.microsoft.com/office/drawing/2014/main" id="{00000000-0008-0000-0200-000039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82" name="Text Box 10">
          <a:extLst>
            <a:ext uri="{FF2B5EF4-FFF2-40B4-BE49-F238E27FC236}">
              <a16:creationId xmlns:a16="http://schemas.microsoft.com/office/drawing/2014/main" id="{00000000-0008-0000-0200-00003A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83" name="Text Box 4">
          <a:extLst>
            <a:ext uri="{FF2B5EF4-FFF2-40B4-BE49-F238E27FC236}">
              <a16:creationId xmlns:a16="http://schemas.microsoft.com/office/drawing/2014/main" id="{00000000-0008-0000-0200-00003B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84" name="Text Box 5">
          <a:extLst>
            <a:ext uri="{FF2B5EF4-FFF2-40B4-BE49-F238E27FC236}">
              <a16:creationId xmlns:a16="http://schemas.microsoft.com/office/drawing/2014/main" id="{00000000-0008-0000-0200-00003C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85" name="Text Box 9">
          <a:extLst>
            <a:ext uri="{FF2B5EF4-FFF2-40B4-BE49-F238E27FC236}">
              <a16:creationId xmlns:a16="http://schemas.microsoft.com/office/drawing/2014/main" id="{00000000-0008-0000-0200-00003D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86" name="Text Box 10">
          <a:extLst>
            <a:ext uri="{FF2B5EF4-FFF2-40B4-BE49-F238E27FC236}">
              <a16:creationId xmlns:a16="http://schemas.microsoft.com/office/drawing/2014/main" id="{00000000-0008-0000-0200-00003E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87" name="Text Box 4">
          <a:extLst>
            <a:ext uri="{FF2B5EF4-FFF2-40B4-BE49-F238E27FC236}">
              <a16:creationId xmlns:a16="http://schemas.microsoft.com/office/drawing/2014/main" id="{00000000-0008-0000-0200-00003F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88" name="Text Box 5">
          <a:extLst>
            <a:ext uri="{FF2B5EF4-FFF2-40B4-BE49-F238E27FC236}">
              <a16:creationId xmlns:a16="http://schemas.microsoft.com/office/drawing/2014/main" id="{00000000-0008-0000-0200-000040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89" name="Text Box 9">
          <a:extLst>
            <a:ext uri="{FF2B5EF4-FFF2-40B4-BE49-F238E27FC236}">
              <a16:creationId xmlns:a16="http://schemas.microsoft.com/office/drawing/2014/main" id="{00000000-0008-0000-0200-000041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90" name="Text Box 10">
          <a:extLst>
            <a:ext uri="{FF2B5EF4-FFF2-40B4-BE49-F238E27FC236}">
              <a16:creationId xmlns:a16="http://schemas.microsoft.com/office/drawing/2014/main" id="{00000000-0008-0000-0200-000042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91" name="Text Box 4">
          <a:extLst>
            <a:ext uri="{FF2B5EF4-FFF2-40B4-BE49-F238E27FC236}">
              <a16:creationId xmlns:a16="http://schemas.microsoft.com/office/drawing/2014/main" id="{00000000-0008-0000-0200-000043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92" name="Text Box 5">
          <a:extLst>
            <a:ext uri="{FF2B5EF4-FFF2-40B4-BE49-F238E27FC236}">
              <a16:creationId xmlns:a16="http://schemas.microsoft.com/office/drawing/2014/main" id="{00000000-0008-0000-0200-000044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93" name="Text Box 9">
          <a:extLst>
            <a:ext uri="{FF2B5EF4-FFF2-40B4-BE49-F238E27FC236}">
              <a16:creationId xmlns:a16="http://schemas.microsoft.com/office/drawing/2014/main" id="{00000000-0008-0000-0200-000045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94" name="Text Box 10">
          <a:extLst>
            <a:ext uri="{FF2B5EF4-FFF2-40B4-BE49-F238E27FC236}">
              <a16:creationId xmlns:a16="http://schemas.microsoft.com/office/drawing/2014/main" id="{00000000-0008-0000-0200-000046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95" name="Text Box 4">
          <a:extLst>
            <a:ext uri="{FF2B5EF4-FFF2-40B4-BE49-F238E27FC236}">
              <a16:creationId xmlns:a16="http://schemas.microsoft.com/office/drawing/2014/main" id="{00000000-0008-0000-0200-000047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96" name="Text Box 5">
          <a:extLst>
            <a:ext uri="{FF2B5EF4-FFF2-40B4-BE49-F238E27FC236}">
              <a16:creationId xmlns:a16="http://schemas.microsoft.com/office/drawing/2014/main" id="{00000000-0008-0000-0200-000048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97" name="Text Box 9">
          <a:extLst>
            <a:ext uri="{FF2B5EF4-FFF2-40B4-BE49-F238E27FC236}">
              <a16:creationId xmlns:a16="http://schemas.microsoft.com/office/drawing/2014/main" id="{00000000-0008-0000-0200-000049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98" name="Text Box 10">
          <a:extLst>
            <a:ext uri="{FF2B5EF4-FFF2-40B4-BE49-F238E27FC236}">
              <a16:creationId xmlns:a16="http://schemas.microsoft.com/office/drawing/2014/main" id="{00000000-0008-0000-0200-00004A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099" name="Text Box 4">
          <a:extLst>
            <a:ext uri="{FF2B5EF4-FFF2-40B4-BE49-F238E27FC236}">
              <a16:creationId xmlns:a16="http://schemas.microsoft.com/office/drawing/2014/main" id="{00000000-0008-0000-0200-00004B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100" name="Text Box 5">
          <a:extLst>
            <a:ext uri="{FF2B5EF4-FFF2-40B4-BE49-F238E27FC236}">
              <a16:creationId xmlns:a16="http://schemas.microsoft.com/office/drawing/2014/main" id="{00000000-0008-0000-0200-00004C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101" name="Text Box 9">
          <a:extLst>
            <a:ext uri="{FF2B5EF4-FFF2-40B4-BE49-F238E27FC236}">
              <a16:creationId xmlns:a16="http://schemas.microsoft.com/office/drawing/2014/main" id="{00000000-0008-0000-0200-00004D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102" name="Text Box 10">
          <a:extLst>
            <a:ext uri="{FF2B5EF4-FFF2-40B4-BE49-F238E27FC236}">
              <a16:creationId xmlns:a16="http://schemas.microsoft.com/office/drawing/2014/main" id="{00000000-0008-0000-0200-00004E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103" name="Text Box 4">
          <a:extLst>
            <a:ext uri="{FF2B5EF4-FFF2-40B4-BE49-F238E27FC236}">
              <a16:creationId xmlns:a16="http://schemas.microsoft.com/office/drawing/2014/main" id="{00000000-0008-0000-0200-00004F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104" name="Text Box 5">
          <a:extLst>
            <a:ext uri="{FF2B5EF4-FFF2-40B4-BE49-F238E27FC236}">
              <a16:creationId xmlns:a16="http://schemas.microsoft.com/office/drawing/2014/main" id="{00000000-0008-0000-0200-000050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105" name="Text Box 9">
          <a:extLst>
            <a:ext uri="{FF2B5EF4-FFF2-40B4-BE49-F238E27FC236}">
              <a16:creationId xmlns:a16="http://schemas.microsoft.com/office/drawing/2014/main" id="{00000000-0008-0000-0200-000051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1106" name="Text Box 10">
          <a:extLst>
            <a:ext uri="{FF2B5EF4-FFF2-40B4-BE49-F238E27FC236}">
              <a16:creationId xmlns:a16="http://schemas.microsoft.com/office/drawing/2014/main" id="{00000000-0008-0000-0200-000052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07" name="Text Box 4">
          <a:extLst>
            <a:ext uri="{FF2B5EF4-FFF2-40B4-BE49-F238E27FC236}">
              <a16:creationId xmlns:a16="http://schemas.microsoft.com/office/drawing/2014/main" id="{00000000-0008-0000-0200-000053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08" name="Text Box 5">
          <a:extLst>
            <a:ext uri="{FF2B5EF4-FFF2-40B4-BE49-F238E27FC236}">
              <a16:creationId xmlns:a16="http://schemas.microsoft.com/office/drawing/2014/main" id="{00000000-0008-0000-0200-000054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09" name="Text Box 9">
          <a:extLst>
            <a:ext uri="{FF2B5EF4-FFF2-40B4-BE49-F238E27FC236}">
              <a16:creationId xmlns:a16="http://schemas.microsoft.com/office/drawing/2014/main" id="{00000000-0008-0000-0200-000055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10" name="Text Box 10">
          <a:extLst>
            <a:ext uri="{FF2B5EF4-FFF2-40B4-BE49-F238E27FC236}">
              <a16:creationId xmlns:a16="http://schemas.microsoft.com/office/drawing/2014/main" id="{00000000-0008-0000-0200-000056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11" name="Text Box 4">
          <a:extLst>
            <a:ext uri="{FF2B5EF4-FFF2-40B4-BE49-F238E27FC236}">
              <a16:creationId xmlns:a16="http://schemas.microsoft.com/office/drawing/2014/main" id="{00000000-0008-0000-0200-000057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12" name="Text Box 5">
          <a:extLst>
            <a:ext uri="{FF2B5EF4-FFF2-40B4-BE49-F238E27FC236}">
              <a16:creationId xmlns:a16="http://schemas.microsoft.com/office/drawing/2014/main" id="{00000000-0008-0000-0200-000058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13" name="Text Box 9">
          <a:extLst>
            <a:ext uri="{FF2B5EF4-FFF2-40B4-BE49-F238E27FC236}">
              <a16:creationId xmlns:a16="http://schemas.microsoft.com/office/drawing/2014/main" id="{00000000-0008-0000-0200-000059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14" name="Text Box 10">
          <a:extLst>
            <a:ext uri="{FF2B5EF4-FFF2-40B4-BE49-F238E27FC236}">
              <a16:creationId xmlns:a16="http://schemas.microsoft.com/office/drawing/2014/main" id="{00000000-0008-0000-0200-00005A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15" name="Text Box 4">
          <a:extLst>
            <a:ext uri="{FF2B5EF4-FFF2-40B4-BE49-F238E27FC236}">
              <a16:creationId xmlns:a16="http://schemas.microsoft.com/office/drawing/2014/main" id="{00000000-0008-0000-0200-00005B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16" name="Text Box 5">
          <a:extLst>
            <a:ext uri="{FF2B5EF4-FFF2-40B4-BE49-F238E27FC236}">
              <a16:creationId xmlns:a16="http://schemas.microsoft.com/office/drawing/2014/main" id="{00000000-0008-0000-0200-00005C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17" name="Text Box 9">
          <a:extLst>
            <a:ext uri="{FF2B5EF4-FFF2-40B4-BE49-F238E27FC236}">
              <a16:creationId xmlns:a16="http://schemas.microsoft.com/office/drawing/2014/main" id="{00000000-0008-0000-0200-00005D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18" name="Text Box 10">
          <a:extLst>
            <a:ext uri="{FF2B5EF4-FFF2-40B4-BE49-F238E27FC236}">
              <a16:creationId xmlns:a16="http://schemas.microsoft.com/office/drawing/2014/main" id="{00000000-0008-0000-0200-00005E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19" name="Text Box 4">
          <a:extLst>
            <a:ext uri="{FF2B5EF4-FFF2-40B4-BE49-F238E27FC236}">
              <a16:creationId xmlns:a16="http://schemas.microsoft.com/office/drawing/2014/main" id="{00000000-0008-0000-0200-00005F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20" name="Text Box 5">
          <a:extLst>
            <a:ext uri="{FF2B5EF4-FFF2-40B4-BE49-F238E27FC236}">
              <a16:creationId xmlns:a16="http://schemas.microsoft.com/office/drawing/2014/main" id="{00000000-0008-0000-0200-000060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21" name="Text Box 9">
          <a:extLst>
            <a:ext uri="{FF2B5EF4-FFF2-40B4-BE49-F238E27FC236}">
              <a16:creationId xmlns:a16="http://schemas.microsoft.com/office/drawing/2014/main" id="{00000000-0008-0000-0200-000061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22" name="Text Box 10">
          <a:extLst>
            <a:ext uri="{FF2B5EF4-FFF2-40B4-BE49-F238E27FC236}">
              <a16:creationId xmlns:a16="http://schemas.microsoft.com/office/drawing/2014/main" id="{00000000-0008-0000-0200-000062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23" name="Text Box 4">
          <a:extLst>
            <a:ext uri="{FF2B5EF4-FFF2-40B4-BE49-F238E27FC236}">
              <a16:creationId xmlns:a16="http://schemas.microsoft.com/office/drawing/2014/main" id="{00000000-0008-0000-0200-000063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24" name="Text Box 5">
          <a:extLst>
            <a:ext uri="{FF2B5EF4-FFF2-40B4-BE49-F238E27FC236}">
              <a16:creationId xmlns:a16="http://schemas.microsoft.com/office/drawing/2014/main" id="{00000000-0008-0000-0200-000064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25" name="Text Box 9">
          <a:extLst>
            <a:ext uri="{FF2B5EF4-FFF2-40B4-BE49-F238E27FC236}">
              <a16:creationId xmlns:a16="http://schemas.microsoft.com/office/drawing/2014/main" id="{00000000-0008-0000-0200-000065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26" name="Text Box 10">
          <a:extLst>
            <a:ext uri="{FF2B5EF4-FFF2-40B4-BE49-F238E27FC236}">
              <a16:creationId xmlns:a16="http://schemas.microsoft.com/office/drawing/2014/main" id="{00000000-0008-0000-0200-000066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27" name="Text Box 4">
          <a:extLst>
            <a:ext uri="{FF2B5EF4-FFF2-40B4-BE49-F238E27FC236}">
              <a16:creationId xmlns:a16="http://schemas.microsoft.com/office/drawing/2014/main" id="{00000000-0008-0000-0200-000067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28" name="Text Box 5">
          <a:extLst>
            <a:ext uri="{FF2B5EF4-FFF2-40B4-BE49-F238E27FC236}">
              <a16:creationId xmlns:a16="http://schemas.microsoft.com/office/drawing/2014/main" id="{00000000-0008-0000-0200-000068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29" name="Text Box 9">
          <a:extLst>
            <a:ext uri="{FF2B5EF4-FFF2-40B4-BE49-F238E27FC236}">
              <a16:creationId xmlns:a16="http://schemas.microsoft.com/office/drawing/2014/main" id="{00000000-0008-0000-0200-000069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30" name="Text Box 10">
          <a:extLst>
            <a:ext uri="{FF2B5EF4-FFF2-40B4-BE49-F238E27FC236}">
              <a16:creationId xmlns:a16="http://schemas.microsoft.com/office/drawing/2014/main" id="{00000000-0008-0000-0200-00006A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31" name="Text Box 4">
          <a:extLst>
            <a:ext uri="{FF2B5EF4-FFF2-40B4-BE49-F238E27FC236}">
              <a16:creationId xmlns:a16="http://schemas.microsoft.com/office/drawing/2014/main" id="{00000000-0008-0000-0200-00006B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32" name="Text Box 5">
          <a:extLst>
            <a:ext uri="{FF2B5EF4-FFF2-40B4-BE49-F238E27FC236}">
              <a16:creationId xmlns:a16="http://schemas.microsoft.com/office/drawing/2014/main" id="{00000000-0008-0000-0200-00006C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33" name="Text Box 9">
          <a:extLst>
            <a:ext uri="{FF2B5EF4-FFF2-40B4-BE49-F238E27FC236}">
              <a16:creationId xmlns:a16="http://schemas.microsoft.com/office/drawing/2014/main" id="{00000000-0008-0000-0200-00006D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34" name="Text Box 10">
          <a:extLst>
            <a:ext uri="{FF2B5EF4-FFF2-40B4-BE49-F238E27FC236}">
              <a16:creationId xmlns:a16="http://schemas.microsoft.com/office/drawing/2014/main" id="{00000000-0008-0000-0200-00006E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35" name="Text Box 4">
          <a:extLst>
            <a:ext uri="{FF2B5EF4-FFF2-40B4-BE49-F238E27FC236}">
              <a16:creationId xmlns:a16="http://schemas.microsoft.com/office/drawing/2014/main" id="{00000000-0008-0000-0200-00006F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36" name="Text Box 5">
          <a:extLst>
            <a:ext uri="{FF2B5EF4-FFF2-40B4-BE49-F238E27FC236}">
              <a16:creationId xmlns:a16="http://schemas.microsoft.com/office/drawing/2014/main" id="{00000000-0008-0000-0200-000070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37" name="Text Box 9">
          <a:extLst>
            <a:ext uri="{FF2B5EF4-FFF2-40B4-BE49-F238E27FC236}">
              <a16:creationId xmlns:a16="http://schemas.microsoft.com/office/drawing/2014/main" id="{00000000-0008-0000-0200-000071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38" name="Text Box 10">
          <a:extLst>
            <a:ext uri="{FF2B5EF4-FFF2-40B4-BE49-F238E27FC236}">
              <a16:creationId xmlns:a16="http://schemas.microsoft.com/office/drawing/2014/main" id="{00000000-0008-0000-0200-000072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39" name="Text Box 4">
          <a:extLst>
            <a:ext uri="{FF2B5EF4-FFF2-40B4-BE49-F238E27FC236}">
              <a16:creationId xmlns:a16="http://schemas.microsoft.com/office/drawing/2014/main" id="{00000000-0008-0000-0200-000073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40" name="Text Box 5">
          <a:extLst>
            <a:ext uri="{FF2B5EF4-FFF2-40B4-BE49-F238E27FC236}">
              <a16:creationId xmlns:a16="http://schemas.microsoft.com/office/drawing/2014/main" id="{00000000-0008-0000-0200-000074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41" name="Text Box 9">
          <a:extLst>
            <a:ext uri="{FF2B5EF4-FFF2-40B4-BE49-F238E27FC236}">
              <a16:creationId xmlns:a16="http://schemas.microsoft.com/office/drawing/2014/main" id="{00000000-0008-0000-0200-000075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42" name="Text Box 10">
          <a:extLst>
            <a:ext uri="{FF2B5EF4-FFF2-40B4-BE49-F238E27FC236}">
              <a16:creationId xmlns:a16="http://schemas.microsoft.com/office/drawing/2014/main" id="{00000000-0008-0000-0200-000076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43" name="Text Box 4">
          <a:extLst>
            <a:ext uri="{FF2B5EF4-FFF2-40B4-BE49-F238E27FC236}">
              <a16:creationId xmlns:a16="http://schemas.microsoft.com/office/drawing/2014/main" id="{00000000-0008-0000-0200-000077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44" name="Text Box 5">
          <a:extLst>
            <a:ext uri="{FF2B5EF4-FFF2-40B4-BE49-F238E27FC236}">
              <a16:creationId xmlns:a16="http://schemas.microsoft.com/office/drawing/2014/main" id="{00000000-0008-0000-0200-000078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45" name="Text Box 9">
          <a:extLst>
            <a:ext uri="{FF2B5EF4-FFF2-40B4-BE49-F238E27FC236}">
              <a16:creationId xmlns:a16="http://schemas.microsoft.com/office/drawing/2014/main" id="{00000000-0008-0000-0200-000079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46" name="Text Box 10">
          <a:extLst>
            <a:ext uri="{FF2B5EF4-FFF2-40B4-BE49-F238E27FC236}">
              <a16:creationId xmlns:a16="http://schemas.microsoft.com/office/drawing/2014/main" id="{00000000-0008-0000-0200-00007A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47" name="Text Box 4">
          <a:extLst>
            <a:ext uri="{FF2B5EF4-FFF2-40B4-BE49-F238E27FC236}">
              <a16:creationId xmlns:a16="http://schemas.microsoft.com/office/drawing/2014/main" id="{00000000-0008-0000-0200-00007B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48" name="Text Box 5">
          <a:extLst>
            <a:ext uri="{FF2B5EF4-FFF2-40B4-BE49-F238E27FC236}">
              <a16:creationId xmlns:a16="http://schemas.microsoft.com/office/drawing/2014/main" id="{00000000-0008-0000-0200-00007C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49" name="Text Box 9">
          <a:extLst>
            <a:ext uri="{FF2B5EF4-FFF2-40B4-BE49-F238E27FC236}">
              <a16:creationId xmlns:a16="http://schemas.microsoft.com/office/drawing/2014/main" id="{00000000-0008-0000-0200-00007D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1150" name="Text Box 10">
          <a:extLst>
            <a:ext uri="{FF2B5EF4-FFF2-40B4-BE49-F238E27FC236}">
              <a16:creationId xmlns:a16="http://schemas.microsoft.com/office/drawing/2014/main" id="{00000000-0008-0000-0200-00007E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1151" name="Text Box 4">
          <a:extLst>
            <a:ext uri="{FF2B5EF4-FFF2-40B4-BE49-F238E27FC236}">
              <a16:creationId xmlns:a16="http://schemas.microsoft.com/office/drawing/2014/main" id="{00000000-0008-0000-0200-00007F040000}"/>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1152" name="Text Box 5">
          <a:extLst>
            <a:ext uri="{FF2B5EF4-FFF2-40B4-BE49-F238E27FC236}">
              <a16:creationId xmlns:a16="http://schemas.microsoft.com/office/drawing/2014/main" id="{00000000-0008-0000-0200-000080040000}"/>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1153" name="Text Box 9">
          <a:extLst>
            <a:ext uri="{FF2B5EF4-FFF2-40B4-BE49-F238E27FC236}">
              <a16:creationId xmlns:a16="http://schemas.microsoft.com/office/drawing/2014/main" id="{00000000-0008-0000-0200-000081040000}"/>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1154" name="Text Box 10">
          <a:extLst>
            <a:ext uri="{FF2B5EF4-FFF2-40B4-BE49-F238E27FC236}">
              <a16:creationId xmlns:a16="http://schemas.microsoft.com/office/drawing/2014/main" id="{00000000-0008-0000-0200-000082040000}"/>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155" name="Text Box 4">
          <a:extLst>
            <a:ext uri="{FF2B5EF4-FFF2-40B4-BE49-F238E27FC236}">
              <a16:creationId xmlns:a16="http://schemas.microsoft.com/office/drawing/2014/main" id="{00000000-0008-0000-0200-000083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156" name="Text Box 5">
          <a:extLst>
            <a:ext uri="{FF2B5EF4-FFF2-40B4-BE49-F238E27FC236}">
              <a16:creationId xmlns:a16="http://schemas.microsoft.com/office/drawing/2014/main" id="{00000000-0008-0000-0200-000084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157" name="Text Box 9">
          <a:extLst>
            <a:ext uri="{FF2B5EF4-FFF2-40B4-BE49-F238E27FC236}">
              <a16:creationId xmlns:a16="http://schemas.microsoft.com/office/drawing/2014/main" id="{00000000-0008-0000-0200-000085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158" name="Text Box 10">
          <a:extLst>
            <a:ext uri="{FF2B5EF4-FFF2-40B4-BE49-F238E27FC236}">
              <a16:creationId xmlns:a16="http://schemas.microsoft.com/office/drawing/2014/main" id="{00000000-0008-0000-0200-000086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59" name="Text Box 4">
          <a:extLst>
            <a:ext uri="{FF2B5EF4-FFF2-40B4-BE49-F238E27FC236}">
              <a16:creationId xmlns:a16="http://schemas.microsoft.com/office/drawing/2014/main" id="{00000000-0008-0000-0200-000087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60" name="Text Box 5">
          <a:extLst>
            <a:ext uri="{FF2B5EF4-FFF2-40B4-BE49-F238E27FC236}">
              <a16:creationId xmlns:a16="http://schemas.microsoft.com/office/drawing/2014/main" id="{00000000-0008-0000-0200-000088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61" name="Text Box 9">
          <a:extLst>
            <a:ext uri="{FF2B5EF4-FFF2-40B4-BE49-F238E27FC236}">
              <a16:creationId xmlns:a16="http://schemas.microsoft.com/office/drawing/2014/main" id="{00000000-0008-0000-0200-000089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163" name="Text Box 5">
          <a:extLst>
            <a:ext uri="{FF2B5EF4-FFF2-40B4-BE49-F238E27FC236}">
              <a16:creationId xmlns:a16="http://schemas.microsoft.com/office/drawing/2014/main" id="{00000000-0008-0000-0200-00008B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167" name="Text Box 5">
          <a:extLst>
            <a:ext uri="{FF2B5EF4-FFF2-40B4-BE49-F238E27FC236}">
              <a16:creationId xmlns:a16="http://schemas.microsoft.com/office/drawing/2014/main" id="{00000000-0008-0000-0200-00008F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168" name="Text Box 9">
          <a:extLst>
            <a:ext uri="{FF2B5EF4-FFF2-40B4-BE49-F238E27FC236}">
              <a16:creationId xmlns:a16="http://schemas.microsoft.com/office/drawing/2014/main" id="{00000000-0008-0000-0200-000090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169" name="Text Box 4">
          <a:extLst>
            <a:ext uri="{FF2B5EF4-FFF2-40B4-BE49-F238E27FC236}">
              <a16:creationId xmlns:a16="http://schemas.microsoft.com/office/drawing/2014/main" id="{00000000-0008-0000-0200-000091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170" name="Text Box 5">
          <a:extLst>
            <a:ext uri="{FF2B5EF4-FFF2-40B4-BE49-F238E27FC236}">
              <a16:creationId xmlns:a16="http://schemas.microsoft.com/office/drawing/2014/main" id="{00000000-0008-0000-0200-000092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171" name="Text Box 9">
          <a:extLst>
            <a:ext uri="{FF2B5EF4-FFF2-40B4-BE49-F238E27FC236}">
              <a16:creationId xmlns:a16="http://schemas.microsoft.com/office/drawing/2014/main" id="{00000000-0008-0000-0200-000093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173" name="Text Box 4">
          <a:extLst>
            <a:ext uri="{FF2B5EF4-FFF2-40B4-BE49-F238E27FC236}">
              <a16:creationId xmlns:a16="http://schemas.microsoft.com/office/drawing/2014/main" id="{00000000-0008-0000-0200-000095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75" name="Text Box 5">
          <a:extLst>
            <a:ext uri="{FF2B5EF4-FFF2-40B4-BE49-F238E27FC236}">
              <a16:creationId xmlns:a16="http://schemas.microsoft.com/office/drawing/2014/main" id="{00000000-0008-0000-0200-000097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79" name="Text Box 5">
          <a:extLst>
            <a:ext uri="{FF2B5EF4-FFF2-40B4-BE49-F238E27FC236}">
              <a16:creationId xmlns:a16="http://schemas.microsoft.com/office/drawing/2014/main" id="{00000000-0008-0000-0200-00009B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83" name="Text Box 5">
          <a:extLst>
            <a:ext uri="{FF2B5EF4-FFF2-40B4-BE49-F238E27FC236}">
              <a16:creationId xmlns:a16="http://schemas.microsoft.com/office/drawing/2014/main" id="{00000000-0008-0000-0200-00009F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87" name="Text Box 5">
          <a:extLst>
            <a:ext uri="{FF2B5EF4-FFF2-40B4-BE49-F238E27FC236}">
              <a16:creationId xmlns:a16="http://schemas.microsoft.com/office/drawing/2014/main" id="{00000000-0008-0000-0200-0000A3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91" name="Text Box 5">
          <a:extLst>
            <a:ext uri="{FF2B5EF4-FFF2-40B4-BE49-F238E27FC236}">
              <a16:creationId xmlns:a16="http://schemas.microsoft.com/office/drawing/2014/main" id="{00000000-0008-0000-0200-0000A7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92" name="Text Box 9">
          <a:extLst>
            <a:ext uri="{FF2B5EF4-FFF2-40B4-BE49-F238E27FC236}">
              <a16:creationId xmlns:a16="http://schemas.microsoft.com/office/drawing/2014/main" id="{00000000-0008-0000-0200-0000A8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93" name="Text Box 10">
          <a:extLst>
            <a:ext uri="{FF2B5EF4-FFF2-40B4-BE49-F238E27FC236}">
              <a16:creationId xmlns:a16="http://schemas.microsoft.com/office/drawing/2014/main" id="{00000000-0008-0000-0200-0000A9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94" name="Text Box 4">
          <a:extLst>
            <a:ext uri="{FF2B5EF4-FFF2-40B4-BE49-F238E27FC236}">
              <a16:creationId xmlns:a16="http://schemas.microsoft.com/office/drawing/2014/main" id="{00000000-0008-0000-0200-0000AA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95" name="Text Box 5">
          <a:extLst>
            <a:ext uri="{FF2B5EF4-FFF2-40B4-BE49-F238E27FC236}">
              <a16:creationId xmlns:a16="http://schemas.microsoft.com/office/drawing/2014/main" id="{00000000-0008-0000-0200-0000AB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96" name="Text Box 9">
          <a:extLst>
            <a:ext uri="{FF2B5EF4-FFF2-40B4-BE49-F238E27FC236}">
              <a16:creationId xmlns:a16="http://schemas.microsoft.com/office/drawing/2014/main" id="{00000000-0008-0000-0200-0000AC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97" name="Text Box 10">
          <a:extLst>
            <a:ext uri="{FF2B5EF4-FFF2-40B4-BE49-F238E27FC236}">
              <a16:creationId xmlns:a16="http://schemas.microsoft.com/office/drawing/2014/main" id="{00000000-0008-0000-0200-0000AD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199" name="Text Box 5">
          <a:extLst>
            <a:ext uri="{FF2B5EF4-FFF2-40B4-BE49-F238E27FC236}">
              <a16:creationId xmlns:a16="http://schemas.microsoft.com/office/drawing/2014/main" id="{00000000-0008-0000-0200-0000AF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03" name="Text Box 5">
          <a:extLst>
            <a:ext uri="{FF2B5EF4-FFF2-40B4-BE49-F238E27FC236}">
              <a16:creationId xmlns:a16="http://schemas.microsoft.com/office/drawing/2014/main" id="{00000000-0008-0000-0200-0000B3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07" name="Text Box 5">
          <a:extLst>
            <a:ext uri="{FF2B5EF4-FFF2-40B4-BE49-F238E27FC236}">
              <a16:creationId xmlns:a16="http://schemas.microsoft.com/office/drawing/2014/main" id="{00000000-0008-0000-0200-0000B7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11" name="Text Box 5">
          <a:extLst>
            <a:ext uri="{FF2B5EF4-FFF2-40B4-BE49-F238E27FC236}">
              <a16:creationId xmlns:a16="http://schemas.microsoft.com/office/drawing/2014/main" id="{00000000-0008-0000-0200-0000BB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15" name="Text Box 5">
          <a:extLst>
            <a:ext uri="{FF2B5EF4-FFF2-40B4-BE49-F238E27FC236}">
              <a16:creationId xmlns:a16="http://schemas.microsoft.com/office/drawing/2014/main" id="{00000000-0008-0000-0200-0000BF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19" name="Text Box 5">
          <a:extLst>
            <a:ext uri="{FF2B5EF4-FFF2-40B4-BE49-F238E27FC236}">
              <a16:creationId xmlns:a16="http://schemas.microsoft.com/office/drawing/2014/main" id="{00000000-0008-0000-0200-0000C3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23" name="Text Box 5">
          <a:extLst>
            <a:ext uri="{FF2B5EF4-FFF2-40B4-BE49-F238E27FC236}">
              <a16:creationId xmlns:a16="http://schemas.microsoft.com/office/drawing/2014/main" id="{00000000-0008-0000-0200-0000C7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27" name="Text Box 5">
          <a:extLst>
            <a:ext uri="{FF2B5EF4-FFF2-40B4-BE49-F238E27FC236}">
              <a16:creationId xmlns:a16="http://schemas.microsoft.com/office/drawing/2014/main" id="{00000000-0008-0000-0200-0000CB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28" name="Text Box 9">
          <a:extLst>
            <a:ext uri="{FF2B5EF4-FFF2-40B4-BE49-F238E27FC236}">
              <a16:creationId xmlns:a16="http://schemas.microsoft.com/office/drawing/2014/main" id="{00000000-0008-0000-0200-0000CC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29" name="Text Box 10">
          <a:extLst>
            <a:ext uri="{FF2B5EF4-FFF2-40B4-BE49-F238E27FC236}">
              <a16:creationId xmlns:a16="http://schemas.microsoft.com/office/drawing/2014/main" id="{00000000-0008-0000-0200-0000CD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30" name="Text Box 4">
          <a:extLst>
            <a:ext uri="{FF2B5EF4-FFF2-40B4-BE49-F238E27FC236}">
              <a16:creationId xmlns:a16="http://schemas.microsoft.com/office/drawing/2014/main" id="{00000000-0008-0000-0200-0000CE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31" name="Text Box 5">
          <a:extLst>
            <a:ext uri="{FF2B5EF4-FFF2-40B4-BE49-F238E27FC236}">
              <a16:creationId xmlns:a16="http://schemas.microsoft.com/office/drawing/2014/main" id="{00000000-0008-0000-0200-0000CF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32" name="Text Box 9">
          <a:extLst>
            <a:ext uri="{FF2B5EF4-FFF2-40B4-BE49-F238E27FC236}">
              <a16:creationId xmlns:a16="http://schemas.microsoft.com/office/drawing/2014/main" id="{00000000-0008-0000-0200-0000D0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33" name="Text Box 10">
          <a:extLst>
            <a:ext uri="{FF2B5EF4-FFF2-40B4-BE49-F238E27FC236}">
              <a16:creationId xmlns:a16="http://schemas.microsoft.com/office/drawing/2014/main" id="{00000000-0008-0000-0200-0000D1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34" name="Text Box 4">
          <a:extLst>
            <a:ext uri="{FF2B5EF4-FFF2-40B4-BE49-F238E27FC236}">
              <a16:creationId xmlns:a16="http://schemas.microsoft.com/office/drawing/2014/main" id="{00000000-0008-0000-0200-0000D2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35" name="Text Box 5">
          <a:extLst>
            <a:ext uri="{FF2B5EF4-FFF2-40B4-BE49-F238E27FC236}">
              <a16:creationId xmlns:a16="http://schemas.microsoft.com/office/drawing/2014/main" id="{00000000-0008-0000-0200-0000D3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36" name="Text Box 9">
          <a:extLst>
            <a:ext uri="{FF2B5EF4-FFF2-40B4-BE49-F238E27FC236}">
              <a16:creationId xmlns:a16="http://schemas.microsoft.com/office/drawing/2014/main" id="{00000000-0008-0000-0200-0000D4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37" name="Text Box 10">
          <a:extLst>
            <a:ext uri="{FF2B5EF4-FFF2-40B4-BE49-F238E27FC236}">
              <a16:creationId xmlns:a16="http://schemas.microsoft.com/office/drawing/2014/main" id="{00000000-0008-0000-0200-0000D5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38" name="Text Box 4">
          <a:extLst>
            <a:ext uri="{FF2B5EF4-FFF2-40B4-BE49-F238E27FC236}">
              <a16:creationId xmlns:a16="http://schemas.microsoft.com/office/drawing/2014/main" id="{00000000-0008-0000-0200-0000D6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39" name="Text Box 5">
          <a:extLst>
            <a:ext uri="{FF2B5EF4-FFF2-40B4-BE49-F238E27FC236}">
              <a16:creationId xmlns:a16="http://schemas.microsoft.com/office/drawing/2014/main" id="{00000000-0008-0000-0200-0000D7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40" name="Text Box 9">
          <a:extLst>
            <a:ext uri="{FF2B5EF4-FFF2-40B4-BE49-F238E27FC236}">
              <a16:creationId xmlns:a16="http://schemas.microsoft.com/office/drawing/2014/main" id="{00000000-0008-0000-0200-0000D8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41" name="Text Box 10">
          <a:extLst>
            <a:ext uri="{FF2B5EF4-FFF2-40B4-BE49-F238E27FC236}">
              <a16:creationId xmlns:a16="http://schemas.microsoft.com/office/drawing/2014/main" id="{00000000-0008-0000-0200-0000D9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42" name="Text Box 4">
          <a:extLst>
            <a:ext uri="{FF2B5EF4-FFF2-40B4-BE49-F238E27FC236}">
              <a16:creationId xmlns:a16="http://schemas.microsoft.com/office/drawing/2014/main" id="{00000000-0008-0000-0200-0000DA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43" name="Text Box 5">
          <a:extLst>
            <a:ext uri="{FF2B5EF4-FFF2-40B4-BE49-F238E27FC236}">
              <a16:creationId xmlns:a16="http://schemas.microsoft.com/office/drawing/2014/main" id="{00000000-0008-0000-0200-0000DB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44" name="Text Box 9">
          <a:extLst>
            <a:ext uri="{FF2B5EF4-FFF2-40B4-BE49-F238E27FC236}">
              <a16:creationId xmlns:a16="http://schemas.microsoft.com/office/drawing/2014/main" id="{00000000-0008-0000-0200-0000DC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1245" name="Text Box 10">
          <a:extLst>
            <a:ext uri="{FF2B5EF4-FFF2-40B4-BE49-F238E27FC236}">
              <a16:creationId xmlns:a16="http://schemas.microsoft.com/office/drawing/2014/main" id="{00000000-0008-0000-0200-0000DD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1247" name="Text Box 5">
          <a:extLst>
            <a:ext uri="{FF2B5EF4-FFF2-40B4-BE49-F238E27FC236}">
              <a16:creationId xmlns:a16="http://schemas.microsoft.com/office/drawing/2014/main" id="{00000000-0008-0000-0200-0000DF040000}"/>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51" name="Text Box 5">
          <a:extLst>
            <a:ext uri="{FF2B5EF4-FFF2-40B4-BE49-F238E27FC236}">
              <a16:creationId xmlns:a16="http://schemas.microsoft.com/office/drawing/2014/main" id="{00000000-0008-0000-0200-0000E3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52" name="Text Box 9">
          <a:extLst>
            <a:ext uri="{FF2B5EF4-FFF2-40B4-BE49-F238E27FC236}">
              <a16:creationId xmlns:a16="http://schemas.microsoft.com/office/drawing/2014/main" id="{00000000-0008-0000-0200-0000E4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53" name="Text Box 10">
          <a:extLst>
            <a:ext uri="{FF2B5EF4-FFF2-40B4-BE49-F238E27FC236}">
              <a16:creationId xmlns:a16="http://schemas.microsoft.com/office/drawing/2014/main" id="{00000000-0008-0000-0200-0000E5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55" name="Text Box 5">
          <a:extLst>
            <a:ext uri="{FF2B5EF4-FFF2-40B4-BE49-F238E27FC236}">
              <a16:creationId xmlns:a16="http://schemas.microsoft.com/office/drawing/2014/main" id="{00000000-0008-0000-0200-0000E7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56" name="Text Box 9">
          <a:extLst>
            <a:ext uri="{FF2B5EF4-FFF2-40B4-BE49-F238E27FC236}">
              <a16:creationId xmlns:a16="http://schemas.microsoft.com/office/drawing/2014/main" id="{00000000-0008-0000-0200-0000E8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57" name="Text Box 4">
          <a:extLst>
            <a:ext uri="{FF2B5EF4-FFF2-40B4-BE49-F238E27FC236}">
              <a16:creationId xmlns:a16="http://schemas.microsoft.com/office/drawing/2014/main" id="{00000000-0008-0000-0200-0000E9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58" name="Text Box 5">
          <a:extLst>
            <a:ext uri="{FF2B5EF4-FFF2-40B4-BE49-F238E27FC236}">
              <a16:creationId xmlns:a16="http://schemas.microsoft.com/office/drawing/2014/main" id="{00000000-0008-0000-0200-0000EA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59" name="Text Box 9">
          <a:extLst>
            <a:ext uri="{FF2B5EF4-FFF2-40B4-BE49-F238E27FC236}">
              <a16:creationId xmlns:a16="http://schemas.microsoft.com/office/drawing/2014/main" id="{00000000-0008-0000-0200-0000EB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60" name="Text Box 10">
          <a:extLst>
            <a:ext uri="{FF2B5EF4-FFF2-40B4-BE49-F238E27FC236}">
              <a16:creationId xmlns:a16="http://schemas.microsoft.com/office/drawing/2014/main" id="{00000000-0008-0000-0200-0000EC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61" name="Text Box 4">
          <a:extLst>
            <a:ext uri="{FF2B5EF4-FFF2-40B4-BE49-F238E27FC236}">
              <a16:creationId xmlns:a16="http://schemas.microsoft.com/office/drawing/2014/main" id="{00000000-0008-0000-0200-0000ED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62" name="Text Box 5">
          <a:extLst>
            <a:ext uri="{FF2B5EF4-FFF2-40B4-BE49-F238E27FC236}">
              <a16:creationId xmlns:a16="http://schemas.microsoft.com/office/drawing/2014/main" id="{00000000-0008-0000-0200-0000EE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63" name="Text Box 9">
          <a:extLst>
            <a:ext uri="{FF2B5EF4-FFF2-40B4-BE49-F238E27FC236}">
              <a16:creationId xmlns:a16="http://schemas.microsoft.com/office/drawing/2014/main" id="{00000000-0008-0000-0200-0000EF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65" name="Text Box 5">
          <a:extLst>
            <a:ext uri="{FF2B5EF4-FFF2-40B4-BE49-F238E27FC236}">
              <a16:creationId xmlns:a16="http://schemas.microsoft.com/office/drawing/2014/main" id="{00000000-0008-0000-0200-0000F1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66" name="Text Box 9">
          <a:extLst>
            <a:ext uri="{FF2B5EF4-FFF2-40B4-BE49-F238E27FC236}">
              <a16:creationId xmlns:a16="http://schemas.microsoft.com/office/drawing/2014/main" id="{00000000-0008-0000-0200-0000F2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67" name="Text Box 4">
          <a:extLst>
            <a:ext uri="{FF2B5EF4-FFF2-40B4-BE49-F238E27FC236}">
              <a16:creationId xmlns:a16="http://schemas.microsoft.com/office/drawing/2014/main" id="{00000000-0008-0000-0200-0000F3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68" name="Text Box 4">
          <a:extLst>
            <a:ext uri="{FF2B5EF4-FFF2-40B4-BE49-F238E27FC236}">
              <a16:creationId xmlns:a16="http://schemas.microsoft.com/office/drawing/2014/main" id="{00000000-0008-0000-0200-0000F4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69" name="Text Box 4">
          <a:extLst>
            <a:ext uri="{FF2B5EF4-FFF2-40B4-BE49-F238E27FC236}">
              <a16:creationId xmlns:a16="http://schemas.microsoft.com/office/drawing/2014/main" id="{00000000-0008-0000-0200-0000F5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70" name="Text Box 5">
          <a:extLst>
            <a:ext uri="{FF2B5EF4-FFF2-40B4-BE49-F238E27FC236}">
              <a16:creationId xmlns:a16="http://schemas.microsoft.com/office/drawing/2014/main" id="{00000000-0008-0000-0200-0000F6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71" name="Text Box 9">
          <a:extLst>
            <a:ext uri="{FF2B5EF4-FFF2-40B4-BE49-F238E27FC236}">
              <a16:creationId xmlns:a16="http://schemas.microsoft.com/office/drawing/2014/main" id="{00000000-0008-0000-0200-0000F7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72" name="Text Box 10">
          <a:extLst>
            <a:ext uri="{FF2B5EF4-FFF2-40B4-BE49-F238E27FC236}">
              <a16:creationId xmlns:a16="http://schemas.microsoft.com/office/drawing/2014/main" id="{00000000-0008-0000-0200-0000F8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73" name="Text Box 4">
          <a:extLst>
            <a:ext uri="{FF2B5EF4-FFF2-40B4-BE49-F238E27FC236}">
              <a16:creationId xmlns:a16="http://schemas.microsoft.com/office/drawing/2014/main" id="{00000000-0008-0000-0200-0000F9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74" name="Text Box 5">
          <a:extLst>
            <a:ext uri="{FF2B5EF4-FFF2-40B4-BE49-F238E27FC236}">
              <a16:creationId xmlns:a16="http://schemas.microsoft.com/office/drawing/2014/main" id="{00000000-0008-0000-0200-0000FA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75" name="Text Box 9">
          <a:extLst>
            <a:ext uri="{FF2B5EF4-FFF2-40B4-BE49-F238E27FC236}">
              <a16:creationId xmlns:a16="http://schemas.microsoft.com/office/drawing/2014/main" id="{00000000-0008-0000-0200-0000FB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76" name="Text Box 10">
          <a:extLst>
            <a:ext uri="{FF2B5EF4-FFF2-40B4-BE49-F238E27FC236}">
              <a16:creationId xmlns:a16="http://schemas.microsoft.com/office/drawing/2014/main" id="{00000000-0008-0000-0200-0000FC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77" name="Text Box 4">
          <a:extLst>
            <a:ext uri="{FF2B5EF4-FFF2-40B4-BE49-F238E27FC236}">
              <a16:creationId xmlns:a16="http://schemas.microsoft.com/office/drawing/2014/main" id="{00000000-0008-0000-0200-0000FD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78" name="Text Box 5">
          <a:extLst>
            <a:ext uri="{FF2B5EF4-FFF2-40B4-BE49-F238E27FC236}">
              <a16:creationId xmlns:a16="http://schemas.microsoft.com/office/drawing/2014/main" id="{00000000-0008-0000-0200-0000FE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79" name="Text Box 9">
          <a:extLst>
            <a:ext uri="{FF2B5EF4-FFF2-40B4-BE49-F238E27FC236}">
              <a16:creationId xmlns:a16="http://schemas.microsoft.com/office/drawing/2014/main" id="{00000000-0008-0000-0200-0000FF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80" name="Text Box 10">
          <a:extLst>
            <a:ext uri="{FF2B5EF4-FFF2-40B4-BE49-F238E27FC236}">
              <a16:creationId xmlns:a16="http://schemas.microsoft.com/office/drawing/2014/main" id="{00000000-0008-0000-0200-000000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81" name="Text Box 4">
          <a:extLst>
            <a:ext uri="{FF2B5EF4-FFF2-40B4-BE49-F238E27FC236}">
              <a16:creationId xmlns:a16="http://schemas.microsoft.com/office/drawing/2014/main" id="{00000000-0008-0000-0200-000001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82" name="Text Box 5">
          <a:extLst>
            <a:ext uri="{FF2B5EF4-FFF2-40B4-BE49-F238E27FC236}">
              <a16:creationId xmlns:a16="http://schemas.microsoft.com/office/drawing/2014/main" id="{00000000-0008-0000-0200-000002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83" name="Text Box 9">
          <a:extLst>
            <a:ext uri="{FF2B5EF4-FFF2-40B4-BE49-F238E27FC236}">
              <a16:creationId xmlns:a16="http://schemas.microsoft.com/office/drawing/2014/main" id="{00000000-0008-0000-0200-000003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84" name="Text Box 10">
          <a:extLst>
            <a:ext uri="{FF2B5EF4-FFF2-40B4-BE49-F238E27FC236}">
              <a16:creationId xmlns:a16="http://schemas.microsoft.com/office/drawing/2014/main" id="{00000000-0008-0000-0200-000004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85" name="Text Box 4">
          <a:extLst>
            <a:ext uri="{FF2B5EF4-FFF2-40B4-BE49-F238E27FC236}">
              <a16:creationId xmlns:a16="http://schemas.microsoft.com/office/drawing/2014/main" id="{00000000-0008-0000-0200-000005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86" name="Text Box 5">
          <a:extLst>
            <a:ext uri="{FF2B5EF4-FFF2-40B4-BE49-F238E27FC236}">
              <a16:creationId xmlns:a16="http://schemas.microsoft.com/office/drawing/2014/main" id="{00000000-0008-0000-0200-000006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87" name="Text Box 9">
          <a:extLst>
            <a:ext uri="{FF2B5EF4-FFF2-40B4-BE49-F238E27FC236}">
              <a16:creationId xmlns:a16="http://schemas.microsoft.com/office/drawing/2014/main" id="{00000000-0008-0000-0200-000007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88" name="Text Box 10">
          <a:extLst>
            <a:ext uri="{FF2B5EF4-FFF2-40B4-BE49-F238E27FC236}">
              <a16:creationId xmlns:a16="http://schemas.microsoft.com/office/drawing/2014/main" id="{00000000-0008-0000-0200-000008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89" name="Text Box 4">
          <a:extLst>
            <a:ext uri="{FF2B5EF4-FFF2-40B4-BE49-F238E27FC236}">
              <a16:creationId xmlns:a16="http://schemas.microsoft.com/office/drawing/2014/main" id="{00000000-0008-0000-0200-000009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90" name="Text Box 5">
          <a:extLst>
            <a:ext uri="{FF2B5EF4-FFF2-40B4-BE49-F238E27FC236}">
              <a16:creationId xmlns:a16="http://schemas.microsoft.com/office/drawing/2014/main" id="{00000000-0008-0000-0200-00000A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91" name="Text Box 9">
          <a:extLst>
            <a:ext uri="{FF2B5EF4-FFF2-40B4-BE49-F238E27FC236}">
              <a16:creationId xmlns:a16="http://schemas.microsoft.com/office/drawing/2014/main" id="{00000000-0008-0000-0200-00000B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92" name="Text Box 10">
          <a:extLst>
            <a:ext uri="{FF2B5EF4-FFF2-40B4-BE49-F238E27FC236}">
              <a16:creationId xmlns:a16="http://schemas.microsoft.com/office/drawing/2014/main" id="{00000000-0008-0000-0200-00000C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93" name="Text Box 4">
          <a:extLst>
            <a:ext uri="{FF2B5EF4-FFF2-40B4-BE49-F238E27FC236}">
              <a16:creationId xmlns:a16="http://schemas.microsoft.com/office/drawing/2014/main" id="{00000000-0008-0000-0200-00000D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94" name="Text Box 5">
          <a:extLst>
            <a:ext uri="{FF2B5EF4-FFF2-40B4-BE49-F238E27FC236}">
              <a16:creationId xmlns:a16="http://schemas.microsoft.com/office/drawing/2014/main" id="{00000000-0008-0000-0200-00000E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95" name="Text Box 9">
          <a:extLst>
            <a:ext uri="{FF2B5EF4-FFF2-40B4-BE49-F238E27FC236}">
              <a16:creationId xmlns:a16="http://schemas.microsoft.com/office/drawing/2014/main" id="{00000000-0008-0000-0200-00000F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52400"/>
    <xdr:sp macro="" textlink="">
      <xdr:nvSpPr>
        <xdr:cNvPr id="1296" name="Text Box 10">
          <a:extLst>
            <a:ext uri="{FF2B5EF4-FFF2-40B4-BE49-F238E27FC236}">
              <a16:creationId xmlns:a16="http://schemas.microsoft.com/office/drawing/2014/main" id="{00000000-0008-0000-0200-000010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97" name="Text Box 4">
          <a:extLst>
            <a:ext uri="{FF2B5EF4-FFF2-40B4-BE49-F238E27FC236}">
              <a16:creationId xmlns:a16="http://schemas.microsoft.com/office/drawing/2014/main" id="{00000000-0008-0000-0200-000011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98" name="Text Box 5">
          <a:extLst>
            <a:ext uri="{FF2B5EF4-FFF2-40B4-BE49-F238E27FC236}">
              <a16:creationId xmlns:a16="http://schemas.microsoft.com/office/drawing/2014/main" id="{00000000-0008-0000-0200-000012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299" name="Text Box 9">
          <a:extLst>
            <a:ext uri="{FF2B5EF4-FFF2-40B4-BE49-F238E27FC236}">
              <a16:creationId xmlns:a16="http://schemas.microsoft.com/office/drawing/2014/main" id="{00000000-0008-0000-0200-000013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00" name="Text Box 10">
          <a:extLst>
            <a:ext uri="{FF2B5EF4-FFF2-40B4-BE49-F238E27FC236}">
              <a16:creationId xmlns:a16="http://schemas.microsoft.com/office/drawing/2014/main" id="{00000000-0008-0000-0200-000014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01" name="Text Box 4">
          <a:extLst>
            <a:ext uri="{FF2B5EF4-FFF2-40B4-BE49-F238E27FC236}">
              <a16:creationId xmlns:a16="http://schemas.microsoft.com/office/drawing/2014/main" id="{00000000-0008-0000-0200-000015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02" name="Text Box 5">
          <a:extLst>
            <a:ext uri="{FF2B5EF4-FFF2-40B4-BE49-F238E27FC236}">
              <a16:creationId xmlns:a16="http://schemas.microsoft.com/office/drawing/2014/main" id="{00000000-0008-0000-0200-000016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03" name="Text Box 9">
          <a:extLst>
            <a:ext uri="{FF2B5EF4-FFF2-40B4-BE49-F238E27FC236}">
              <a16:creationId xmlns:a16="http://schemas.microsoft.com/office/drawing/2014/main" id="{00000000-0008-0000-0200-000017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04" name="Text Box 10">
          <a:extLst>
            <a:ext uri="{FF2B5EF4-FFF2-40B4-BE49-F238E27FC236}">
              <a16:creationId xmlns:a16="http://schemas.microsoft.com/office/drawing/2014/main" id="{00000000-0008-0000-0200-000018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05" name="Text Box 4">
          <a:extLst>
            <a:ext uri="{FF2B5EF4-FFF2-40B4-BE49-F238E27FC236}">
              <a16:creationId xmlns:a16="http://schemas.microsoft.com/office/drawing/2014/main" id="{00000000-0008-0000-0200-000019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06" name="Text Box 5">
          <a:extLst>
            <a:ext uri="{FF2B5EF4-FFF2-40B4-BE49-F238E27FC236}">
              <a16:creationId xmlns:a16="http://schemas.microsoft.com/office/drawing/2014/main" id="{00000000-0008-0000-0200-00001A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07" name="Text Box 9">
          <a:extLst>
            <a:ext uri="{FF2B5EF4-FFF2-40B4-BE49-F238E27FC236}">
              <a16:creationId xmlns:a16="http://schemas.microsoft.com/office/drawing/2014/main" id="{00000000-0008-0000-0200-00001B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08" name="Text Box 10">
          <a:extLst>
            <a:ext uri="{FF2B5EF4-FFF2-40B4-BE49-F238E27FC236}">
              <a16:creationId xmlns:a16="http://schemas.microsoft.com/office/drawing/2014/main" id="{00000000-0008-0000-0200-00001C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09" name="Text Box 4">
          <a:extLst>
            <a:ext uri="{FF2B5EF4-FFF2-40B4-BE49-F238E27FC236}">
              <a16:creationId xmlns:a16="http://schemas.microsoft.com/office/drawing/2014/main" id="{00000000-0008-0000-0200-00001D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10" name="Text Box 5">
          <a:extLst>
            <a:ext uri="{FF2B5EF4-FFF2-40B4-BE49-F238E27FC236}">
              <a16:creationId xmlns:a16="http://schemas.microsoft.com/office/drawing/2014/main" id="{00000000-0008-0000-0200-00001E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11" name="Text Box 9">
          <a:extLst>
            <a:ext uri="{FF2B5EF4-FFF2-40B4-BE49-F238E27FC236}">
              <a16:creationId xmlns:a16="http://schemas.microsoft.com/office/drawing/2014/main" id="{00000000-0008-0000-0200-00001F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12" name="Text Box 10">
          <a:extLst>
            <a:ext uri="{FF2B5EF4-FFF2-40B4-BE49-F238E27FC236}">
              <a16:creationId xmlns:a16="http://schemas.microsoft.com/office/drawing/2014/main" id="{00000000-0008-0000-0200-000020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13" name="Text Box 4">
          <a:extLst>
            <a:ext uri="{FF2B5EF4-FFF2-40B4-BE49-F238E27FC236}">
              <a16:creationId xmlns:a16="http://schemas.microsoft.com/office/drawing/2014/main" id="{00000000-0008-0000-0200-000021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14" name="Text Box 5">
          <a:extLst>
            <a:ext uri="{FF2B5EF4-FFF2-40B4-BE49-F238E27FC236}">
              <a16:creationId xmlns:a16="http://schemas.microsoft.com/office/drawing/2014/main" id="{00000000-0008-0000-0200-000022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15" name="Text Box 9">
          <a:extLst>
            <a:ext uri="{FF2B5EF4-FFF2-40B4-BE49-F238E27FC236}">
              <a16:creationId xmlns:a16="http://schemas.microsoft.com/office/drawing/2014/main" id="{00000000-0008-0000-0200-000023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16" name="Text Box 10">
          <a:extLst>
            <a:ext uri="{FF2B5EF4-FFF2-40B4-BE49-F238E27FC236}">
              <a16:creationId xmlns:a16="http://schemas.microsoft.com/office/drawing/2014/main" id="{00000000-0008-0000-0200-000024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17" name="Text Box 4">
          <a:extLst>
            <a:ext uri="{FF2B5EF4-FFF2-40B4-BE49-F238E27FC236}">
              <a16:creationId xmlns:a16="http://schemas.microsoft.com/office/drawing/2014/main" id="{00000000-0008-0000-0200-000025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18" name="Text Box 5">
          <a:extLst>
            <a:ext uri="{FF2B5EF4-FFF2-40B4-BE49-F238E27FC236}">
              <a16:creationId xmlns:a16="http://schemas.microsoft.com/office/drawing/2014/main" id="{00000000-0008-0000-0200-000026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19" name="Text Box 9">
          <a:extLst>
            <a:ext uri="{FF2B5EF4-FFF2-40B4-BE49-F238E27FC236}">
              <a16:creationId xmlns:a16="http://schemas.microsoft.com/office/drawing/2014/main" id="{00000000-0008-0000-0200-000027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20" name="Text Box 10">
          <a:extLst>
            <a:ext uri="{FF2B5EF4-FFF2-40B4-BE49-F238E27FC236}">
              <a16:creationId xmlns:a16="http://schemas.microsoft.com/office/drawing/2014/main" id="{00000000-0008-0000-0200-000028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21" name="Text Box 4">
          <a:extLst>
            <a:ext uri="{FF2B5EF4-FFF2-40B4-BE49-F238E27FC236}">
              <a16:creationId xmlns:a16="http://schemas.microsoft.com/office/drawing/2014/main" id="{00000000-0008-0000-0200-000029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22" name="Text Box 5">
          <a:extLst>
            <a:ext uri="{FF2B5EF4-FFF2-40B4-BE49-F238E27FC236}">
              <a16:creationId xmlns:a16="http://schemas.microsoft.com/office/drawing/2014/main" id="{00000000-0008-0000-0200-00002A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23" name="Text Box 9">
          <a:extLst>
            <a:ext uri="{FF2B5EF4-FFF2-40B4-BE49-F238E27FC236}">
              <a16:creationId xmlns:a16="http://schemas.microsoft.com/office/drawing/2014/main" id="{00000000-0008-0000-0200-00002B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24" name="Text Box 10">
          <a:extLst>
            <a:ext uri="{FF2B5EF4-FFF2-40B4-BE49-F238E27FC236}">
              <a16:creationId xmlns:a16="http://schemas.microsoft.com/office/drawing/2014/main" id="{00000000-0008-0000-0200-00002C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25" name="Text Box 4">
          <a:extLst>
            <a:ext uri="{FF2B5EF4-FFF2-40B4-BE49-F238E27FC236}">
              <a16:creationId xmlns:a16="http://schemas.microsoft.com/office/drawing/2014/main" id="{00000000-0008-0000-0200-00002D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26" name="Text Box 5">
          <a:extLst>
            <a:ext uri="{FF2B5EF4-FFF2-40B4-BE49-F238E27FC236}">
              <a16:creationId xmlns:a16="http://schemas.microsoft.com/office/drawing/2014/main" id="{00000000-0008-0000-0200-00002E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27" name="Text Box 9">
          <a:extLst>
            <a:ext uri="{FF2B5EF4-FFF2-40B4-BE49-F238E27FC236}">
              <a16:creationId xmlns:a16="http://schemas.microsoft.com/office/drawing/2014/main" id="{00000000-0008-0000-0200-00002F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28" name="Text Box 10">
          <a:extLst>
            <a:ext uri="{FF2B5EF4-FFF2-40B4-BE49-F238E27FC236}">
              <a16:creationId xmlns:a16="http://schemas.microsoft.com/office/drawing/2014/main" id="{00000000-0008-0000-0200-000030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29" name="Text Box 4">
          <a:extLst>
            <a:ext uri="{FF2B5EF4-FFF2-40B4-BE49-F238E27FC236}">
              <a16:creationId xmlns:a16="http://schemas.microsoft.com/office/drawing/2014/main" id="{00000000-0008-0000-0200-000031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30" name="Text Box 5">
          <a:extLst>
            <a:ext uri="{FF2B5EF4-FFF2-40B4-BE49-F238E27FC236}">
              <a16:creationId xmlns:a16="http://schemas.microsoft.com/office/drawing/2014/main" id="{00000000-0008-0000-0200-000032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31" name="Text Box 9">
          <a:extLst>
            <a:ext uri="{FF2B5EF4-FFF2-40B4-BE49-F238E27FC236}">
              <a16:creationId xmlns:a16="http://schemas.microsoft.com/office/drawing/2014/main" id="{00000000-0008-0000-0200-000033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32" name="Text Box 10">
          <a:extLst>
            <a:ext uri="{FF2B5EF4-FFF2-40B4-BE49-F238E27FC236}">
              <a16:creationId xmlns:a16="http://schemas.microsoft.com/office/drawing/2014/main" id="{00000000-0008-0000-0200-000034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33" name="Text Box 4">
          <a:extLst>
            <a:ext uri="{FF2B5EF4-FFF2-40B4-BE49-F238E27FC236}">
              <a16:creationId xmlns:a16="http://schemas.microsoft.com/office/drawing/2014/main" id="{00000000-0008-0000-0200-000035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34" name="Text Box 5">
          <a:extLst>
            <a:ext uri="{FF2B5EF4-FFF2-40B4-BE49-F238E27FC236}">
              <a16:creationId xmlns:a16="http://schemas.microsoft.com/office/drawing/2014/main" id="{00000000-0008-0000-0200-000036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35" name="Text Box 9">
          <a:extLst>
            <a:ext uri="{FF2B5EF4-FFF2-40B4-BE49-F238E27FC236}">
              <a16:creationId xmlns:a16="http://schemas.microsoft.com/office/drawing/2014/main" id="{00000000-0008-0000-0200-000037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36" name="Text Box 10">
          <a:extLst>
            <a:ext uri="{FF2B5EF4-FFF2-40B4-BE49-F238E27FC236}">
              <a16:creationId xmlns:a16="http://schemas.microsoft.com/office/drawing/2014/main" id="{00000000-0008-0000-0200-000038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37" name="Text Box 4">
          <a:extLst>
            <a:ext uri="{FF2B5EF4-FFF2-40B4-BE49-F238E27FC236}">
              <a16:creationId xmlns:a16="http://schemas.microsoft.com/office/drawing/2014/main" id="{00000000-0008-0000-0200-000039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38" name="Text Box 5">
          <a:extLst>
            <a:ext uri="{FF2B5EF4-FFF2-40B4-BE49-F238E27FC236}">
              <a16:creationId xmlns:a16="http://schemas.microsoft.com/office/drawing/2014/main" id="{00000000-0008-0000-0200-00003A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39" name="Text Box 9">
          <a:extLst>
            <a:ext uri="{FF2B5EF4-FFF2-40B4-BE49-F238E27FC236}">
              <a16:creationId xmlns:a16="http://schemas.microsoft.com/office/drawing/2014/main" id="{00000000-0008-0000-0200-00003B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7"/>
    <xdr:sp macro="" textlink="">
      <xdr:nvSpPr>
        <xdr:cNvPr id="1340" name="Text Box 10">
          <a:extLst>
            <a:ext uri="{FF2B5EF4-FFF2-40B4-BE49-F238E27FC236}">
              <a16:creationId xmlns:a16="http://schemas.microsoft.com/office/drawing/2014/main" id="{00000000-0008-0000-0200-00003C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1046</xdr:row>
      <xdr:rowOff>0</xdr:rowOff>
    </xdr:from>
    <xdr:ext cx="76200" cy="148168"/>
    <xdr:sp macro="" textlink="">
      <xdr:nvSpPr>
        <xdr:cNvPr id="1341" name="Text Box 4">
          <a:extLst>
            <a:ext uri="{FF2B5EF4-FFF2-40B4-BE49-F238E27FC236}">
              <a16:creationId xmlns:a16="http://schemas.microsoft.com/office/drawing/2014/main" id="{00000000-0008-0000-0200-00003D050000}"/>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1046</xdr:row>
      <xdr:rowOff>0</xdr:rowOff>
    </xdr:from>
    <xdr:ext cx="76200" cy="148168"/>
    <xdr:sp macro="" textlink="">
      <xdr:nvSpPr>
        <xdr:cNvPr id="1342" name="Text Box 5">
          <a:extLst>
            <a:ext uri="{FF2B5EF4-FFF2-40B4-BE49-F238E27FC236}">
              <a16:creationId xmlns:a16="http://schemas.microsoft.com/office/drawing/2014/main" id="{00000000-0008-0000-0200-00003E050000}"/>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1046</xdr:row>
      <xdr:rowOff>0</xdr:rowOff>
    </xdr:from>
    <xdr:ext cx="76200" cy="148168"/>
    <xdr:sp macro="" textlink="">
      <xdr:nvSpPr>
        <xdr:cNvPr id="1343" name="Text Box 9">
          <a:extLst>
            <a:ext uri="{FF2B5EF4-FFF2-40B4-BE49-F238E27FC236}">
              <a16:creationId xmlns:a16="http://schemas.microsoft.com/office/drawing/2014/main" id="{00000000-0008-0000-0200-00003F050000}"/>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1046</xdr:row>
      <xdr:rowOff>0</xdr:rowOff>
    </xdr:from>
    <xdr:ext cx="76200" cy="148168"/>
    <xdr:sp macro="" textlink="">
      <xdr:nvSpPr>
        <xdr:cNvPr id="1344" name="Text Box 10">
          <a:extLst>
            <a:ext uri="{FF2B5EF4-FFF2-40B4-BE49-F238E27FC236}">
              <a16:creationId xmlns:a16="http://schemas.microsoft.com/office/drawing/2014/main" id="{00000000-0008-0000-0200-000040050000}"/>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45" name="Text Box 4">
          <a:extLst>
            <a:ext uri="{FF2B5EF4-FFF2-40B4-BE49-F238E27FC236}">
              <a16:creationId xmlns:a16="http://schemas.microsoft.com/office/drawing/2014/main" id="{00000000-0008-0000-0200-00004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46" name="Text Box 5">
          <a:extLst>
            <a:ext uri="{FF2B5EF4-FFF2-40B4-BE49-F238E27FC236}">
              <a16:creationId xmlns:a16="http://schemas.microsoft.com/office/drawing/2014/main" id="{00000000-0008-0000-0200-00004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47" name="Text Box 9">
          <a:extLst>
            <a:ext uri="{FF2B5EF4-FFF2-40B4-BE49-F238E27FC236}">
              <a16:creationId xmlns:a16="http://schemas.microsoft.com/office/drawing/2014/main" id="{00000000-0008-0000-0200-00004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48" name="Text Box 10">
          <a:extLst>
            <a:ext uri="{FF2B5EF4-FFF2-40B4-BE49-F238E27FC236}">
              <a16:creationId xmlns:a16="http://schemas.microsoft.com/office/drawing/2014/main" id="{00000000-0008-0000-0200-00004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49" name="Text Box 4">
          <a:extLst>
            <a:ext uri="{FF2B5EF4-FFF2-40B4-BE49-F238E27FC236}">
              <a16:creationId xmlns:a16="http://schemas.microsoft.com/office/drawing/2014/main" id="{00000000-0008-0000-0200-00004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50" name="Text Box 5">
          <a:extLst>
            <a:ext uri="{FF2B5EF4-FFF2-40B4-BE49-F238E27FC236}">
              <a16:creationId xmlns:a16="http://schemas.microsoft.com/office/drawing/2014/main" id="{00000000-0008-0000-0200-00004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51" name="Text Box 9">
          <a:extLst>
            <a:ext uri="{FF2B5EF4-FFF2-40B4-BE49-F238E27FC236}">
              <a16:creationId xmlns:a16="http://schemas.microsoft.com/office/drawing/2014/main" id="{00000000-0008-0000-0200-00004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52" name="Text Box 4">
          <a:extLst>
            <a:ext uri="{FF2B5EF4-FFF2-40B4-BE49-F238E27FC236}">
              <a16:creationId xmlns:a16="http://schemas.microsoft.com/office/drawing/2014/main" id="{00000000-0008-0000-0200-00004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53" name="Text Box 5">
          <a:extLst>
            <a:ext uri="{FF2B5EF4-FFF2-40B4-BE49-F238E27FC236}">
              <a16:creationId xmlns:a16="http://schemas.microsoft.com/office/drawing/2014/main" id="{00000000-0008-0000-0200-00004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54" name="Text Box 9">
          <a:extLst>
            <a:ext uri="{FF2B5EF4-FFF2-40B4-BE49-F238E27FC236}">
              <a16:creationId xmlns:a16="http://schemas.microsoft.com/office/drawing/2014/main" id="{00000000-0008-0000-0200-00004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55" name="Text Box 10">
          <a:extLst>
            <a:ext uri="{FF2B5EF4-FFF2-40B4-BE49-F238E27FC236}">
              <a16:creationId xmlns:a16="http://schemas.microsoft.com/office/drawing/2014/main" id="{00000000-0008-0000-0200-00004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56" name="Text Box 4">
          <a:extLst>
            <a:ext uri="{FF2B5EF4-FFF2-40B4-BE49-F238E27FC236}">
              <a16:creationId xmlns:a16="http://schemas.microsoft.com/office/drawing/2014/main" id="{00000000-0008-0000-0200-00004C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57" name="Text Box 5">
          <a:extLst>
            <a:ext uri="{FF2B5EF4-FFF2-40B4-BE49-F238E27FC236}">
              <a16:creationId xmlns:a16="http://schemas.microsoft.com/office/drawing/2014/main" id="{00000000-0008-0000-0200-00004D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58" name="Text Box 9">
          <a:extLst>
            <a:ext uri="{FF2B5EF4-FFF2-40B4-BE49-F238E27FC236}">
              <a16:creationId xmlns:a16="http://schemas.microsoft.com/office/drawing/2014/main" id="{00000000-0008-0000-0200-00004E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59" name="Text Box 4">
          <a:extLst>
            <a:ext uri="{FF2B5EF4-FFF2-40B4-BE49-F238E27FC236}">
              <a16:creationId xmlns:a16="http://schemas.microsoft.com/office/drawing/2014/main" id="{00000000-0008-0000-0200-00004F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60" name="Text Box 5">
          <a:extLst>
            <a:ext uri="{FF2B5EF4-FFF2-40B4-BE49-F238E27FC236}">
              <a16:creationId xmlns:a16="http://schemas.microsoft.com/office/drawing/2014/main" id="{00000000-0008-0000-0200-000050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61" name="Text Box 9">
          <a:extLst>
            <a:ext uri="{FF2B5EF4-FFF2-40B4-BE49-F238E27FC236}">
              <a16:creationId xmlns:a16="http://schemas.microsoft.com/office/drawing/2014/main" id="{00000000-0008-0000-0200-00005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63" name="Text Box 4">
          <a:extLst>
            <a:ext uri="{FF2B5EF4-FFF2-40B4-BE49-F238E27FC236}">
              <a16:creationId xmlns:a16="http://schemas.microsoft.com/office/drawing/2014/main" id="{00000000-0008-0000-0200-00005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64" name="Text Box 4">
          <a:extLst>
            <a:ext uri="{FF2B5EF4-FFF2-40B4-BE49-F238E27FC236}">
              <a16:creationId xmlns:a16="http://schemas.microsoft.com/office/drawing/2014/main" id="{00000000-0008-0000-0200-00005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65" name="Text Box 5">
          <a:extLst>
            <a:ext uri="{FF2B5EF4-FFF2-40B4-BE49-F238E27FC236}">
              <a16:creationId xmlns:a16="http://schemas.microsoft.com/office/drawing/2014/main" id="{00000000-0008-0000-0200-00005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66" name="Text Box 9">
          <a:extLst>
            <a:ext uri="{FF2B5EF4-FFF2-40B4-BE49-F238E27FC236}">
              <a16:creationId xmlns:a16="http://schemas.microsoft.com/office/drawing/2014/main" id="{00000000-0008-0000-0200-00005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67" name="Text Box 10">
          <a:extLst>
            <a:ext uri="{FF2B5EF4-FFF2-40B4-BE49-F238E27FC236}">
              <a16:creationId xmlns:a16="http://schemas.microsoft.com/office/drawing/2014/main" id="{00000000-0008-0000-0200-00005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68" name="Text Box 4">
          <a:extLst>
            <a:ext uri="{FF2B5EF4-FFF2-40B4-BE49-F238E27FC236}">
              <a16:creationId xmlns:a16="http://schemas.microsoft.com/office/drawing/2014/main" id="{00000000-0008-0000-0200-00005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69" name="Text Box 5">
          <a:extLst>
            <a:ext uri="{FF2B5EF4-FFF2-40B4-BE49-F238E27FC236}">
              <a16:creationId xmlns:a16="http://schemas.microsoft.com/office/drawing/2014/main" id="{00000000-0008-0000-0200-00005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70" name="Text Box 9">
          <a:extLst>
            <a:ext uri="{FF2B5EF4-FFF2-40B4-BE49-F238E27FC236}">
              <a16:creationId xmlns:a16="http://schemas.microsoft.com/office/drawing/2014/main" id="{00000000-0008-0000-0200-00005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71" name="Text Box 10">
          <a:extLst>
            <a:ext uri="{FF2B5EF4-FFF2-40B4-BE49-F238E27FC236}">
              <a16:creationId xmlns:a16="http://schemas.microsoft.com/office/drawing/2014/main" id="{00000000-0008-0000-0200-00005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72" name="Text Box 4">
          <a:extLst>
            <a:ext uri="{FF2B5EF4-FFF2-40B4-BE49-F238E27FC236}">
              <a16:creationId xmlns:a16="http://schemas.microsoft.com/office/drawing/2014/main" id="{00000000-0008-0000-0200-00005C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73" name="Text Box 5">
          <a:extLst>
            <a:ext uri="{FF2B5EF4-FFF2-40B4-BE49-F238E27FC236}">
              <a16:creationId xmlns:a16="http://schemas.microsoft.com/office/drawing/2014/main" id="{00000000-0008-0000-0200-00005D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74" name="Text Box 9">
          <a:extLst>
            <a:ext uri="{FF2B5EF4-FFF2-40B4-BE49-F238E27FC236}">
              <a16:creationId xmlns:a16="http://schemas.microsoft.com/office/drawing/2014/main" id="{00000000-0008-0000-0200-00005E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75" name="Text Box 10">
          <a:extLst>
            <a:ext uri="{FF2B5EF4-FFF2-40B4-BE49-F238E27FC236}">
              <a16:creationId xmlns:a16="http://schemas.microsoft.com/office/drawing/2014/main" id="{00000000-0008-0000-0200-00005F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76" name="Text Box 4">
          <a:extLst>
            <a:ext uri="{FF2B5EF4-FFF2-40B4-BE49-F238E27FC236}">
              <a16:creationId xmlns:a16="http://schemas.microsoft.com/office/drawing/2014/main" id="{00000000-0008-0000-0200-000060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77" name="Text Box 5">
          <a:extLst>
            <a:ext uri="{FF2B5EF4-FFF2-40B4-BE49-F238E27FC236}">
              <a16:creationId xmlns:a16="http://schemas.microsoft.com/office/drawing/2014/main" id="{00000000-0008-0000-0200-00006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78" name="Text Box 9">
          <a:extLst>
            <a:ext uri="{FF2B5EF4-FFF2-40B4-BE49-F238E27FC236}">
              <a16:creationId xmlns:a16="http://schemas.microsoft.com/office/drawing/2014/main" id="{00000000-0008-0000-0200-00006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79" name="Text Box 10">
          <a:extLst>
            <a:ext uri="{FF2B5EF4-FFF2-40B4-BE49-F238E27FC236}">
              <a16:creationId xmlns:a16="http://schemas.microsoft.com/office/drawing/2014/main" id="{00000000-0008-0000-0200-00006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80" name="Text Box 4">
          <a:extLst>
            <a:ext uri="{FF2B5EF4-FFF2-40B4-BE49-F238E27FC236}">
              <a16:creationId xmlns:a16="http://schemas.microsoft.com/office/drawing/2014/main" id="{00000000-0008-0000-0200-00006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81" name="Text Box 5">
          <a:extLst>
            <a:ext uri="{FF2B5EF4-FFF2-40B4-BE49-F238E27FC236}">
              <a16:creationId xmlns:a16="http://schemas.microsoft.com/office/drawing/2014/main" id="{00000000-0008-0000-0200-00006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82" name="Text Box 9">
          <a:extLst>
            <a:ext uri="{FF2B5EF4-FFF2-40B4-BE49-F238E27FC236}">
              <a16:creationId xmlns:a16="http://schemas.microsoft.com/office/drawing/2014/main" id="{00000000-0008-0000-0200-00006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83" name="Text Box 10">
          <a:extLst>
            <a:ext uri="{FF2B5EF4-FFF2-40B4-BE49-F238E27FC236}">
              <a16:creationId xmlns:a16="http://schemas.microsoft.com/office/drawing/2014/main" id="{00000000-0008-0000-0200-00006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84" name="Text Box 4">
          <a:extLst>
            <a:ext uri="{FF2B5EF4-FFF2-40B4-BE49-F238E27FC236}">
              <a16:creationId xmlns:a16="http://schemas.microsoft.com/office/drawing/2014/main" id="{00000000-0008-0000-0200-00006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85" name="Text Box 5">
          <a:extLst>
            <a:ext uri="{FF2B5EF4-FFF2-40B4-BE49-F238E27FC236}">
              <a16:creationId xmlns:a16="http://schemas.microsoft.com/office/drawing/2014/main" id="{00000000-0008-0000-0200-00006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86" name="Text Box 9">
          <a:extLst>
            <a:ext uri="{FF2B5EF4-FFF2-40B4-BE49-F238E27FC236}">
              <a16:creationId xmlns:a16="http://schemas.microsoft.com/office/drawing/2014/main" id="{00000000-0008-0000-0200-00006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87" name="Text Box 10">
          <a:extLst>
            <a:ext uri="{FF2B5EF4-FFF2-40B4-BE49-F238E27FC236}">
              <a16:creationId xmlns:a16="http://schemas.microsoft.com/office/drawing/2014/main" id="{00000000-0008-0000-0200-00006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88" name="Text Box 4">
          <a:extLst>
            <a:ext uri="{FF2B5EF4-FFF2-40B4-BE49-F238E27FC236}">
              <a16:creationId xmlns:a16="http://schemas.microsoft.com/office/drawing/2014/main" id="{00000000-0008-0000-0200-00006C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89" name="Text Box 5">
          <a:extLst>
            <a:ext uri="{FF2B5EF4-FFF2-40B4-BE49-F238E27FC236}">
              <a16:creationId xmlns:a16="http://schemas.microsoft.com/office/drawing/2014/main" id="{00000000-0008-0000-0200-00006D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90" name="Text Box 9">
          <a:extLst>
            <a:ext uri="{FF2B5EF4-FFF2-40B4-BE49-F238E27FC236}">
              <a16:creationId xmlns:a16="http://schemas.microsoft.com/office/drawing/2014/main" id="{00000000-0008-0000-0200-00006E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91" name="Text Box 10">
          <a:extLst>
            <a:ext uri="{FF2B5EF4-FFF2-40B4-BE49-F238E27FC236}">
              <a16:creationId xmlns:a16="http://schemas.microsoft.com/office/drawing/2014/main" id="{00000000-0008-0000-0200-00006F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92" name="Text Box 4">
          <a:extLst>
            <a:ext uri="{FF2B5EF4-FFF2-40B4-BE49-F238E27FC236}">
              <a16:creationId xmlns:a16="http://schemas.microsoft.com/office/drawing/2014/main" id="{00000000-0008-0000-0200-000070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93" name="Text Box 5">
          <a:extLst>
            <a:ext uri="{FF2B5EF4-FFF2-40B4-BE49-F238E27FC236}">
              <a16:creationId xmlns:a16="http://schemas.microsoft.com/office/drawing/2014/main" id="{00000000-0008-0000-0200-00007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94" name="Text Box 9">
          <a:extLst>
            <a:ext uri="{FF2B5EF4-FFF2-40B4-BE49-F238E27FC236}">
              <a16:creationId xmlns:a16="http://schemas.microsoft.com/office/drawing/2014/main" id="{00000000-0008-0000-0200-00007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95" name="Text Box 10">
          <a:extLst>
            <a:ext uri="{FF2B5EF4-FFF2-40B4-BE49-F238E27FC236}">
              <a16:creationId xmlns:a16="http://schemas.microsoft.com/office/drawing/2014/main" id="{00000000-0008-0000-0200-00007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96" name="Text Box 4">
          <a:extLst>
            <a:ext uri="{FF2B5EF4-FFF2-40B4-BE49-F238E27FC236}">
              <a16:creationId xmlns:a16="http://schemas.microsoft.com/office/drawing/2014/main" id="{00000000-0008-0000-0200-00007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97" name="Text Box 5">
          <a:extLst>
            <a:ext uri="{FF2B5EF4-FFF2-40B4-BE49-F238E27FC236}">
              <a16:creationId xmlns:a16="http://schemas.microsoft.com/office/drawing/2014/main" id="{00000000-0008-0000-0200-00007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98" name="Text Box 9">
          <a:extLst>
            <a:ext uri="{FF2B5EF4-FFF2-40B4-BE49-F238E27FC236}">
              <a16:creationId xmlns:a16="http://schemas.microsoft.com/office/drawing/2014/main" id="{00000000-0008-0000-0200-00007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399" name="Text Box 10">
          <a:extLst>
            <a:ext uri="{FF2B5EF4-FFF2-40B4-BE49-F238E27FC236}">
              <a16:creationId xmlns:a16="http://schemas.microsoft.com/office/drawing/2014/main" id="{00000000-0008-0000-0200-00007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00" name="Text Box 4">
          <a:extLst>
            <a:ext uri="{FF2B5EF4-FFF2-40B4-BE49-F238E27FC236}">
              <a16:creationId xmlns:a16="http://schemas.microsoft.com/office/drawing/2014/main" id="{00000000-0008-0000-0200-00007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01" name="Text Box 5">
          <a:extLst>
            <a:ext uri="{FF2B5EF4-FFF2-40B4-BE49-F238E27FC236}">
              <a16:creationId xmlns:a16="http://schemas.microsoft.com/office/drawing/2014/main" id="{00000000-0008-0000-0200-00007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02" name="Text Box 9">
          <a:extLst>
            <a:ext uri="{FF2B5EF4-FFF2-40B4-BE49-F238E27FC236}">
              <a16:creationId xmlns:a16="http://schemas.microsoft.com/office/drawing/2014/main" id="{00000000-0008-0000-0200-00007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03" name="Text Box 10">
          <a:extLst>
            <a:ext uri="{FF2B5EF4-FFF2-40B4-BE49-F238E27FC236}">
              <a16:creationId xmlns:a16="http://schemas.microsoft.com/office/drawing/2014/main" id="{00000000-0008-0000-0200-00007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04" name="Text Box 4">
          <a:extLst>
            <a:ext uri="{FF2B5EF4-FFF2-40B4-BE49-F238E27FC236}">
              <a16:creationId xmlns:a16="http://schemas.microsoft.com/office/drawing/2014/main" id="{00000000-0008-0000-0200-00007C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05" name="Text Box 5">
          <a:extLst>
            <a:ext uri="{FF2B5EF4-FFF2-40B4-BE49-F238E27FC236}">
              <a16:creationId xmlns:a16="http://schemas.microsoft.com/office/drawing/2014/main" id="{00000000-0008-0000-0200-00007D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06" name="Text Box 9">
          <a:extLst>
            <a:ext uri="{FF2B5EF4-FFF2-40B4-BE49-F238E27FC236}">
              <a16:creationId xmlns:a16="http://schemas.microsoft.com/office/drawing/2014/main" id="{00000000-0008-0000-0200-00007E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07" name="Text Box 10">
          <a:extLst>
            <a:ext uri="{FF2B5EF4-FFF2-40B4-BE49-F238E27FC236}">
              <a16:creationId xmlns:a16="http://schemas.microsoft.com/office/drawing/2014/main" id="{00000000-0008-0000-0200-00007F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08" name="Text Box 4">
          <a:extLst>
            <a:ext uri="{FF2B5EF4-FFF2-40B4-BE49-F238E27FC236}">
              <a16:creationId xmlns:a16="http://schemas.microsoft.com/office/drawing/2014/main" id="{00000000-0008-0000-0200-000080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09" name="Text Box 5">
          <a:extLst>
            <a:ext uri="{FF2B5EF4-FFF2-40B4-BE49-F238E27FC236}">
              <a16:creationId xmlns:a16="http://schemas.microsoft.com/office/drawing/2014/main" id="{00000000-0008-0000-0200-00008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10" name="Text Box 9">
          <a:extLst>
            <a:ext uri="{FF2B5EF4-FFF2-40B4-BE49-F238E27FC236}">
              <a16:creationId xmlns:a16="http://schemas.microsoft.com/office/drawing/2014/main" id="{00000000-0008-0000-0200-00008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11" name="Text Box 10">
          <a:extLst>
            <a:ext uri="{FF2B5EF4-FFF2-40B4-BE49-F238E27FC236}">
              <a16:creationId xmlns:a16="http://schemas.microsoft.com/office/drawing/2014/main" id="{00000000-0008-0000-0200-00008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12" name="Text Box 4">
          <a:extLst>
            <a:ext uri="{FF2B5EF4-FFF2-40B4-BE49-F238E27FC236}">
              <a16:creationId xmlns:a16="http://schemas.microsoft.com/office/drawing/2014/main" id="{00000000-0008-0000-0200-00008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13" name="Text Box 5">
          <a:extLst>
            <a:ext uri="{FF2B5EF4-FFF2-40B4-BE49-F238E27FC236}">
              <a16:creationId xmlns:a16="http://schemas.microsoft.com/office/drawing/2014/main" id="{00000000-0008-0000-0200-00008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14" name="Text Box 9">
          <a:extLst>
            <a:ext uri="{FF2B5EF4-FFF2-40B4-BE49-F238E27FC236}">
              <a16:creationId xmlns:a16="http://schemas.microsoft.com/office/drawing/2014/main" id="{00000000-0008-0000-0200-00008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15" name="Text Box 10">
          <a:extLst>
            <a:ext uri="{FF2B5EF4-FFF2-40B4-BE49-F238E27FC236}">
              <a16:creationId xmlns:a16="http://schemas.microsoft.com/office/drawing/2014/main" id="{00000000-0008-0000-0200-00008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16" name="Text Box 4">
          <a:extLst>
            <a:ext uri="{FF2B5EF4-FFF2-40B4-BE49-F238E27FC236}">
              <a16:creationId xmlns:a16="http://schemas.microsoft.com/office/drawing/2014/main" id="{00000000-0008-0000-0200-00008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17" name="Text Box 5">
          <a:extLst>
            <a:ext uri="{FF2B5EF4-FFF2-40B4-BE49-F238E27FC236}">
              <a16:creationId xmlns:a16="http://schemas.microsoft.com/office/drawing/2014/main" id="{00000000-0008-0000-0200-00008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18" name="Text Box 9">
          <a:extLst>
            <a:ext uri="{FF2B5EF4-FFF2-40B4-BE49-F238E27FC236}">
              <a16:creationId xmlns:a16="http://schemas.microsoft.com/office/drawing/2014/main" id="{00000000-0008-0000-0200-00008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19" name="Text Box 10">
          <a:extLst>
            <a:ext uri="{FF2B5EF4-FFF2-40B4-BE49-F238E27FC236}">
              <a16:creationId xmlns:a16="http://schemas.microsoft.com/office/drawing/2014/main" id="{00000000-0008-0000-0200-00008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20" name="Text Box 4">
          <a:extLst>
            <a:ext uri="{FF2B5EF4-FFF2-40B4-BE49-F238E27FC236}">
              <a16:creationId xmlns:a16="http://schemas.microsoft.com/office/drawing/2014/main" id="{00000000-0008-0000-0200-00008C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21" name="Text Box 5">
          <a:extLst>
            <a:ext uri="{FF2B5EF4-FFF2-40B4-BE49-F238E27FC236}">
              <a16:creationId xmlns:a16="http://schemas.microsoft.com/office/drawing/2014/main" id="{00000000-0008-0000-0200-00008D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22" name="Text Box 9">
          <a:extLst>
            <a:ext uri="{FF2B5EF4-FFF2-40B4-BE49-F238E27FC236}">
              <a16:creationId xmlns:a16="http://schemas.microsoft.com/office/drawing/2014/main" id="{00000000-0008-0000-0200-00008E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23" name="Text Box 10">
          <a:extLst>
            <a:ext uri="{FF2B5EF4-FFF2-40B4-BE49-F238E27FC236}">
              <a16:creationId xmlns:a16="http://schemas.microsoft.com/office/drawing/2014/main" id="{00000000-0008-0000-0200-00008F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24" name="Text Box 4">
          <a:extLst>
            <a:ext uri="{FF2B5EF4-FFF2-40B4-BE49-F238E27FC236}">
              <a16:creationId xmlns:a16="http://schemas.microsoft.com/office/drawing/2014/main" id="{00000000-0008-0000-0200-000090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25" name="Text Box 5">
          <a:extLst>
            <a:ext uri="{FF2B5EF4-FFF2-40B4-BE49-F238E27FC236}">
              <a16:creationId xmlns:a16="http://schemas.microsoft.com/office/drawing/2014/main" id="{00000000-0008-0000-0200-00009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26" name="Text Box 9">
          <a:extLst>
            <a:ext uri="{FF2B5EF4-FFF2-40B4-BE49-F238E27FC236}">
              <a16:creationId xmlns:a16="http://schemas.microsoft.com/office/drawing/2014/main" id="{00000000-0008-0000-0200-00009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27" name="Text Box 10">
          <a:extLst>
            <a:ext uri="{FF2B5EF4-FFF2-40B4-BE49-F238E27FC236}">
              <a16:creationId xmlns:a16="http://schemas.microsoft.com/office/drawing/2014/main" id="{00000000-0008-0000-0200-00009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28" name="Text Box 4">
          <a:extLst>
            <a:ext uri="{FF2B5EF4-FFF2-40B4-BE49-F238E27FC236}">
              <a16:creationId xmlns:a16="http://schemas.microsoft.com/office/drawing/2014/main" id="{00000000-0008-0000-0200-00009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29" name="Text Box 5">
          <a:extLst>
            <a:ext uri="{FF2B5EF4-FFF2-40B4-BE49-F238E27FC236}">
              <a16:creationId xmlns:a16="http://schemas.microsoft.com/office/drawing/2014/main" id="{00000000-0008-0000-0200-00009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30" name="Text Box 9">
          <a:extLst>
            <a:ext uri="{FF2B5EF4-FFF2-40B4-BE49-F238E27FC236}">
              <a16:creationId xmlns:a16="http://schemas.microsoft.com/office/drawing/2014/main" id="{00000000-0008-0000-0200-00009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31" name="Text Box 10">
          <a:extLst>
            <a:ext uri="{FF2B5EF4-FFF2-40B4-BE49-F238E27FC236}">
              <a16:creationId xmlns:a16="http://schemas.microsoft.com/office/drawing/2014/main" id="{00000000-0008-0000-0200-00009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32" name="Text Box 4">
          <a:extLst>
            <a:ext uri="{FF2B5EF4-FFF2-40B4-BE49-F238E27FC236}">
              <a16:creationId xmlns:a16="http://schemas.microsoft.com/office/drawing/2014/main" id="{00000000-0008-0000-0200-00009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33" name="Text Box 5">
          <a:extLst>
            <a:ext uri="{FF2B5EF4-FFF2-40B4-BE49-F238E27FC236}">
              <a16:creationId xmlns:a16="http://schemas.microsoft.com/office/drawing/2014/main" id="{00000000-0008-0000-0200-00009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34" name="Text Box 9">
          <a:extLst>
            <a:ext uri="{FF2B5EF4-FFF2-40B4-BE49-F238E27FC236}">
              <a16:creationId xmlns:a16="http://schemas.microsoft.com/office/drawing/2014/main" id="{00000000-0008-0000-0200-00009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1435" name="Text Box 10">
          <a:extLst>
            <a:ext uri="{FF2B5EF4-FFF2-40B4-BE49-F238E27FC236}">
              <a16:creationId xmlns:a16="http://schemas.microsoft.com/office/drawing/2014/main" id="{00000000-0008-0000-0200-00009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2"/>
    <xdr:sp macro="" textlink="">
      <xdr:nvSpPr>
        <xdr:cNvPr id="1436" name="Text Box 4">
          <a:extLst>
            <a:ext uri="{FF2B5EF4-FFF2-40B4-BE49-F238E27FC236}">
              <a16:creationId xmlns:a16="http://schemas.microsoft.com/office/drawing/2014/main" id="{00000000-0008-0000-0200-00009C050000}"/>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1041</xdr:row>
      <xdr:rowOff>0</xdr:rowOff>
    </xdr:from>
    <xdr:ext cx="76200" cy="152402"/>
    <xdr:sp macro="" textlink="">
      <xdr:nvSpPr>
        <xdr:cNvPr id="1437" name="Text Box 5">
          <a:extLst>
            <a:ext uri="{FF2B5EF4-FFF2-40B4-BE49-F238E27FC236}">
              <a16:creationId xmlns:a16="http://schemas.microsoft.com/office/drawing/2014/main" id="{00000000-0008-0000-0200-00009D050000}"/>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1041</xdr:row>
      <xdr:rowOff>0</xdr:rowOff>
    </xdr:from>
    <xdr:ext cx="76200" cy="152402"/>
    <xdr:sp macro="" textlink="">
      <xdr:nvSpPr>
        <xdr:cNvPr id="1438" name="Text Box 9">
          <a:extLst>
            <a:ext uri="{FF2B5EF4-FFF2-40B4-BE49-F238E27FC236}">
              <a16:creationId xmlns:a16="http://schemas.microsoft.com/office/drawing/2014/main" id="{00000000-0008-0000-0200-00009E050000}"/>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1041</xdr:row>
      <xdr:rowOff>0</xdr:rowOff>
    </xdr:from>
    <xdr:ext cx="76200" cy="152402"/>
    <xdr:sp macro="" textlink="">
      <xdr:nvSpPr>
        <xdr:cNvPr id="1439" name="Text Box 10">
          <a:extLst>
            <a:ext uri="{FF2B5EF4-FFF2-40B4-BE49-F238E27FC236}">
              <a16:creationId xmlns:a16="http://schemas.microsoft.com/office/drawing/2014/main" id="{00000000-0008-0000-0200-00009F050000}"/>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40" name="Text Box 4">
          <a:extLst>
            <a:ext uri="{FF2B5EF4-FFF2-40B4-BE49-F238E27FC236}">
              <a16:creationId xmlns:a16="http://schemas.microsoft.com/office/drawing/2014/main" id="{00000000-0008-0000-0200-0000A0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41" name="Text Box 5">
          <a:extLst>
            <a:ext uri="{FF2B5EF4-FFF2-40B4-BE49-F238E27FC236}">
              <a16:creationId xmlns:a16="http://schemas.microsoft.com/office/drawing/2014/main" id="{00000000-0008-0000-0200-0000A1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42" name="Text Box 9">
          <a:extLst>
            <a:ext uri="{FF2B5EF4-FFF2-40B4-BE49-F238E27FC236}">
              <a16:creationId xmlns:a16="http://schemas.microsoft.com/office/drawing/2014/main" id="{00000000-0008-0000-0200-0000A2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43" name="Text Box 10">
          <a:extLst>
            <a:ext uri="{FF2B5EF4-FFF2-40B4-BE49-F238E27FC236}">
              <a16:creationId xmlns:a16="http://schemas.microsoft.com/office/drawing/2014/main" id="{00000000-0008-0000-0200-0000A3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44" name="Text Box 4">
          <a:extLst>
            <a:ext uri="{FF2B5EF4-FFF2-40B4-BE49-F238E27FC236}">
              <a16:creationId xmlns:a16="http://schemas.microsoft.com/office/drawing/2014/main" id="{00000000-0008-0000-0200-0000A4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45" name="Text Box 5">
          <a:extLst>
            <a:ext uri="{FF2B5EF4-FFF2-40B4-BE49-F238E27FC236}">
              <a16:creationId xmlns:a16="http://schemas.microsoft.com/office/drawing/2014/main" id="{00000000-0008-0000-0200-0000A5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46" name="Text Box 9">
          <a:extLst>
            <a:ext uri="{FF2B5EF4-FFF2-40B4-BE49-F238E27FC236}">
              <a16:creationId xmlns:a16="http://schemas.microsoft.com/office/drawing/2014/main" id="{00000000-0008-0000-0200-0000A6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47" name="Text Box 4">
          <a:extLst>
            <a:ext uri="{FF2B5EF4-FFF2-40B4-BE49-F238E27FC236}">
              <a16:creationId xmlns:a16="http://schemas.microsoft.com/office/drawing/2014/main" id="{00000000-0008-0000-0200-0000A7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48" name="Text Box 5">
          <a:extLst>
            <a:ext uri="{FF2B5EF4-FFF2-40B4-BE49-F238E27FC236}">
              <a16:creationId xmlns:a16="http://schemas.microsoft.com/office/drawing/2014/main" id="{00000000-0008-0000-0200-0000A8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49" name="Text Box 9">
          <a:extLst>
            <a:ext uri="{FF2B5EF4-FFF2-40B4-BE49-F238E27FC236}">
              <a16:creationId xmlns:a16="http://schemas.microsoft.com/office/drawing/2014/main" id="{00000000-0008-0000-0200-0000A9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50" name="Text Box 10">
          <a:extLst>
            <a:ext uri="{FF2B5EF4-FFF2-40B4-BE49-F238E27FC236}">
              <a16:creationId xmlns:a16="http://schemas.microsoft.com/office/drawing/2014/main" id="{00000000-0008-0000-0200-0000AA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51" name="Text Box 4">
          <a:extLst>
            <a:ext uri="{FF2B5EF4-FFF2-40B4-BE49-F238E27FC236}">
              <a16:creationId xmlns:a16="http://schemas.microsoft.com/office/drawing/2014/main" id="{00000000-0008-0000-0200-0000AB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52" name="Text Box 5">
          <a:extLst>
            <a:ext uri="{FF2B5EF4-FFF2-40B4-BE49-F238E27FC236}">
              <a16:creationId xmlns:a16="http://schemas.microsoft.com/office/drawing/2014/main" id="{00000000-0008-0000-0200-0000AC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53" name="Text Box 9">
          <a:extLst>
            <a:ext uri="{FF2B5EF4-FFF2-40B4-BE49-F238E27FC236}">
              <a16:creationId xmlns:a16="http://schemas.microsoft.com/office/drawing/2014/main" id="{00000000-0008-0000-0200-0000AD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54" name="Text Box 4">
          <a:extLst>
            <a:ext uri="{FF2B5EF4-FFF2-40B4-BE49-F238E27FC236}">
              <a16:creationId xmlns:a16="http://schemas.microsoft.com/office/drawing/2014/main" id="{00000000-0008-0000-0200-0000AE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55" name="Text Box 5">
          <a:extLst>
            <a:ext uri="{FF2B5EF4-FFF2-40B4-BE49-F238E27FC236}">
              <a16:creationId xmlns:a16="http://schemas.microsoft.com/office/drawing/2014/main" id="{00000000-0008-0000-0200-0000AF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56" name="Text Box 9">
          <a:extLst>
            <a:ext uri="{FF2B5EF4-FFF2-40B4-BE49-F238E27FC236}">
              <a16:creationId xmlns:a16="http://schemas.microsoft.com/office/drawing/2014/main" id="{00000000-0008-0000-0200-0000B0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57" name="Text Box 4">
          <a:extLst>
            <a:ext uri="{FF2B5EF4-FFF2-40B4-BE49-F238E27FC236}">
              <a16:creationId xmlns:a16="http://schemas.microsoft.com/office/drawing/2014/main" id="{00000000-0008-0000-0200-0000B1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58" name="Text Box 4">
          <a:extLst>
            <a:ext uri="{FF2B5EF4-FFF2-40B4-BE49-F238E27FC236}">
              <a16:creationId xmlns:a16="http://schemas.microsoft.com/office/drawing/2014/main" id="{00000000-0008-0000-0200-0000B2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59" name="Text Box 4">
          <a:extLst>
            <a:ext uri="{FF2B5EF4-FFF2-40B4-BE49-F238E27FC236}">
              <a16:creationId xmlns:a16="http://schemas.microsoft.com/office/drawing/2014/main" id="{00000000-0008-0000-0200-0000B3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60" name="Text Box 5">
          <a:extLst>
            <a:ext uri="{FF2B5EF4-FFF2-40B4-BE49-F238E27FC236}">
              <a16:creationId xmlns:a16="http://schemas.microsoft.com/office/drawing/2014/main" id="{00000000-0008-0000-0200-0000B4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61" name="Text Box 9">
          <a:extLst>
            <a:ext uri="{FF2B5EF4-FFF2-40B4-BE49-F238E27FC236}">
              <a16:creationId xmlns:a16="http://schemas.microsoft.com/office/drawing/2014/main" id="{00000000-0008-0000-0200-0000B5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62" name="Text Box 10">
          <a:extLst>
            <a:ext uri="{FF2B5EF4-FFF2-40B4-BE49-F238E27FC236}">
              <a16:creationId xmlns:a16="http://schemas.microsoft.com/office/drawing/2014/main" id="{00000000-0008-0000-0200-0000B6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63" name="Text Box 4">
          <a:extLst>
            <a:ext uri="{FF2B5EF4-FFF2-40B4-BE49-F238E27FC236}">
              <a16:creationId xmlns:a16="http://schemas.microsoft.com/office/drawing/2014/main" id="{00000000-0008-0000-0200-0000B7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64" name="Text Box 5">
          <a:extLst>
            <a:ext uri="{FF2B5EF4-FFF2-40B4-BE49-F238E27FC236}">
              <a16:creationId xmlns:a16="http://schemas.microsoft.com/office/drawing/2014/main" id="{00000000-0008-0000-0200-0000B8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65" name="Text Box 9">
          <a:extLst>
            <a:ext uri="{FF2B5EF4-FFF2-40B4-BE49-F238E27FC236}">
              <a16:creationId xmlns:a16="http://schemas.microsoft.com/office/drawing/2014/main" id="{00000000-0008-0000-0200-0000B9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66" name="Text Box 10">
          <a:extLst>
            <a:ext uri="{FF2B5EF4-FFF2-40B4-BE49-F238E27FC236}">
              <a16:creationId xmlns:a16="http://schemas.microsoft.com/office/drawing/2014/main" id="{00000000-0008-0000-0200-0000BA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67" name="Text Box 4">
          <a:extLst>
            <a:ext uri="{FF2B5EF4-FFF2-40B4-BE49-F238E27FC236}">
              <a16:creationId xmlns:a16="http://schemas.microsoft.com/office/drawing/2014/main" id="{00000000-0008-0000-0200-0000BB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68" name="Text Box 5">
          <a:extLst>
            <a:ext uri="{FF2B5EF4-FFF2-40B4-BE49-F238E27FC236}">
              <a16:creationId xmlns:a16="http://schemas.microsoft.com/office/drawing/2014/main" id="{00000000-0008-0000-0200-0000BC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69" name="Text Box 9">
          <a:extLst>
            <a:ext uri="{FF2B5EF4-FFF2-40B4-BE49-F238E27FC236}">
              <a16:creationId xmlns:a16="http://schemas.microsoft.com/office/drawing/2014/main" id="{00000000-0008-0000-0200-0000BD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70" name="Text Box 10">
          <a:extLst>
            <a:ext uri="{FF2B5EF4-FFF2-40B4-BE49-F238E27FC236}">
              <a16:creationId xmlns:a16="http://schemas.microsoft.com/office/drawing/2014/main" id="{00000000-0008-0000-0200-0000BE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71" name="Text Box 4">
          <a:extLst>
            <a:ext uri="{FF2B5EF4-FFF2-40B4-BE49-F238E27FC236}">
              <a16:creationId xmlns:a16="http://schemas.microsoft.com/office/drawing/2014/main" id="{00000000-0008-0000-0200-0000BF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72" name="Text Box 5">
          <a:extLst>
            <a:ext uri="{FF2B5EF4-FFF2-40B4-BE49-F238E27FC236}">
              <a16:creationId xmlns:a16="http://schemas.microsoft.com/office/drawing/2014/main" id="{00000000-0008-0000-0200-0000C0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73" name="Text Box 9">
          <a:extLst>
            <a:ext uri="{FF2B5EF4-FFF2-40B4-BE49-F238E27FC236}">
              <a16:creationId xmlns:a16="http://schemas.microsoft.com/office/drawing/2014/main" id="{00000000-0008-0000-0200-0000C1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74" name="Text Box 10">
          <a:extLst>
            <a:ext uri="{FF2B5EF4-FFF2-40B4-BE49-F238E27FC236}">
              <a16:creationId xmlns:a16="http://schemas.microsoft.com/office/drawing/2014/main" id="{00000000-0008-0000-0200-0000C2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75" name="Text Box 4">
          <a:extLst>
            <a:ext uri="{FF2B5EF4-FFF2-40B4-BE49-F238E27FC236}">
              <a16:creationId xmlns:a16="http://schemas.microsoft.com/office/drawing/2014/main" id="{00000000-0008-0000-0200-0000C3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76" name="Text Box 5">
          <a:extLst>
            <a:ext uri="{FF2B5EF4-FFF2-40B4-BE49-F238E27FC236}">
              <a16:creationId xmlns:a16="http://schemas.microsoft.com/office/drawing/2014/main" id="{00000000-0008-0000-0200-0000C4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77" name="Text Box 9">
          <a:extLst>
            <a:ext uri="{FF2B5EF4-FFF2-40B4-BE49-F238E27FC236}">
              <a16:creationId xmlns:a16="http://schemas.microsoft.com/office/drawing/2014/main" id="{00000000-0008-0000-0200-0000C5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78" name="Text Box 10">
          <a:extLst>
            <a:ext uri="{FF2B5EF4-FFF2-40B4-BE49-F238E27FC236}">
              <a16:creationId xmlns:a16="http://schemas.microsoft.com/office/drawing/2014/main" id="{00000000-0008-0000-0200-0000C6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79" name="Text Box 4">
          <a:extLst>
            <a:ext uri="{FF2B5EF4-FFF2-40B4-BE49-F238E27FC236}">
              <a16:creationId xmlns:a16="http://schemas.microsoft.com/office/drawing/2014/main" id="{00000000-0008-0000-0200-0000C7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80" name="Text Box 5">
          <a:extLst>
            <a:ext uri="{FF2B5EF4-FFF2-40B4-BE49-F238E27FC236}">
              <a16:creationId xmlns:a16="http://schemas.microsoft.com/office/drawing/2014/main" id="{00000000-0008-0000-0200-0000C8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81" name="Text Box 9">
          <a:extLst>
            <a:ext uri="{FF2B5EF4-FFF2-40B4-BE49-F238E27FC236}">
              <a16:creationId xmlns:a16="http://schemas.microsoft.com/office/drawing/2014/main" id="{00000000-0008-0000-0200-0000C9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82" name="Text Box 10">
          <a:extLst>
            <a:ext uri="{FF2B5EF4-FFF2-40B4-BE49-F238E27FC236}">
              <a16:creationId xmlns:a16="http://schemas.microsoft.com/office/drawing/2014/main" id="{00000000-0008-0000-0200-0000CA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83" name="Text Box 4">
          <a:extLst>
            <a:ext uri="{FF2B5EF4-FFF2-40B4-BE49-F238E27FC236}">
              <a16:creationId xmlns:a16="http://schemas.microsoft.com/office/drawing/2014/main" id="{00000000-0008-0000-0200-0000CB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84" name="Text Box 5">
          <a:extLst>
            <a:ext uri="{FF2B5EF4-FFF2-40B4-BE49-F238E27FC236}">
              <a16:creationId xmlns:a16="http://schemas.microsoft.com/office/drawing/2014/main" id="{00000000-0008-0000-0200-0000CC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85" name="Text Box 9">
          <a:extLst>
            <a:ext uri="{FF2B5EF4-FFF2-40B4-BE49-F238E27FC236}">
              <a16:creationId xmlns:a16="http://schemas.microsoft.com/office/drawing/2014/main" id="{00000000-0008-0000-0200-0000CD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486" name="Text Box 10">
          <a:extLst>
            <a:ext uri="{FF2B5EF4-FFF2-40B4-BE49-F238E27FC236}">
              <a16:creationId xmlns:a16="http://schemas.microsoft.com/office/drawing/2014/main" id="{00000000-0008-0000-0200-0000CE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87" name="Text Box 4">
          <a:extLst>
            <a:ext uri="{FF2B5EF4-FFF2-40B4-BE49-F238E27FC236}">
              <a16:creationId xmlns:a16="http://schemas.microsoft.com/office/drawing/2014/main" id="{00000000-0008-0000-0200-0000CF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88" name="Text Box 5">
          <a:extLst>
            <a:ext uri="{FF2B5EF4-FFF2-40B4-BE49-F238E27FC236}">
              <a16:creationId xmlns:a16="http://schemas.microsoft.com/office/drawing/2014/main" id="{00000000-0008-0000-0200-0000D0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89" name="Text Box 9">
          <a:extLst>
            <a:ext uri="{FF2B5EF4-FFF2-40B4-BE49-F238E27FC236}">
              <a16:creationId xmlns:a16="http://schemas.microsoft.com/office/drawing/2014/main" id="{00000000-0008-0000-0200-0000D1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90" name="Text Box 10">
          <a:extLst>
            <a:ext uri="{FF2B5EF4-FFF2-40B4-BE49-F238E27FC236}">
              <a16:creationId xmlns:a16="http://schemas.microsoft.com/office/drawing/2014/main" id="{00000000-0008-0000-0200-0000D2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91" name="Text Box 4">
          <a:extLst>
            <a:ext uri="{FF2B5EF4-FFF2-40B4-BE49-F238E27FC236}">
              <a16:creationId xmlns:a16="http://schemas.microsoft.com/office/drawing/2014/main" id="{00000000-0008-0000-0200-0000D3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92" name="Text Box 5">
          <a:extLst>
            <a:ext uri="{FF2B5EF4-FFF2-40B4-BE49-F238E27FC236}">
              <a16:creationId xmlns:a16="http://schemas.microsoft.com/office/drawing/2014/main" id="{00000000-0008-0000-0200-0000D4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93" name="Text Box 9">
          <a:extLst>
            <a:ext uri="{FF2B5EF4-FFF2-40B4-BE49-F238E27FC236}">
              <a16:creationId xmlns:a16="http://schemas.microsoft.com/office/drawing/2014/main" id="{00000000-0008-0000-0200-0000D5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94" name="Text Box 10">
          <a:extLst>
            <a:ext uri="{FF2B5EF4-FFF2-40B4-BE49-F238E27FC236}">
              <a16:creationId xmlns:a16="http://schemas.microsoft.com/office/drawing/2014/main" id="{00000000-0008-0000-0200-0000D6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95" name="Text Box 4">
          <a:extLst>
            <a:ext uri="{FF2B5EF4-FFF2-40B4-BE49-F238E27FC236}">
              <a16:creationId xmlns:a16="http://schemas.microsoft.com/office/drawing/2014/main" id="{00000000-0008-0000-0200-0000D7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96" name="Text Box 5">
          <a:extLst>
            <a:ext uri="{FF2B5EF4-FFF2-40B4-BE49-F238E27FC236}">
              <a16:creationId xmlns:a16="http://schemas.microsoft.com/office/drawing/2014/main" id="{00000000-0008-0000-0200-0000D8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97" name="Text Box 9">
          <a:extLst>
            <a:ext uri="{FF2B5EF4-FFF2-40B4-BE49-F238E27FC236}">
              <a16:creationId xmlns:a16="http://schemas.microsoft.com/office/drawing/2014/main" id="{00000000-0008-0000-0200-0000D9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98" name="Text Box 10">
          <a:extLst>
            <a:ext uri="{FF2B5EF4-FFF2-40B4-BE49-F238E27FC236}">
              <a16:creationId xmlns:a16="http://schemas.microsoft.com/office/drawing/2014/main" id="{00000000-0008-0000-0200-0000DA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499" name="Text Box 4">
          <a:extLst>
            <a:ext uri="{FF2B5EF4-FFF2-40B4-BE49-F238E27FC236}">
              <a16:creationId xmlns:a16="http://schemas.microsoft.com/office/drawing/2014/main" id="{00000000-0008-0000-0200-0000DB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00" name="Text Box 5">
          <a:extLst>
            <a:ext uri="{FF2B5EF4-FFF2-40B4-BE49-F238E27FC236}">
              <a16:creationId xmlns:a16="http://schemas.microsoft.com/office/drawing/2014/main" id="{00000000-0008-0000-0200-0000DC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01" name="Text Box 9">
          <a:extLst>
            <a:ext uri="{FF2B5EF4-FFF2-40B4-BE49-F238E27FC236}">
              <a16:creationId xmlns:a16="http://schemas.microsoft.com/office/drawing/2014/main" id="{00000000-0008-0000-0200-0000DD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02" name="Text Box 10">
          <a:extLst>
            <a:ext uri="{FF2B5EF4-FFF2-40B4-BE49-F238E27FC236}">
              <a16:creationId xmlns:a16="http://schemas.microsoft.com/office/drawing/2014/main" id="{00000000-0008-0000-0200-0000DE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03" name="Text Box 4">
          <a:extLst>
            <a:ext uri="{FF2B5EF4-FFF2-40B4-BE49-F238E27FC236}">
              <a16:creationId xmlns:a16="http://schemas.microsoft.com/office/drawing/2014/main" id="{00000000-0008-0000-0200-0000DF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04" name="Text Box 5">
          <a:extLst>
            <a:ext uri="{FF2B5EF4-FFF2-40B4-BE49-F238E27FC236}">
              <a16:creationId xmlns:a16="http://schemas.microsoft.com/office/drawing/2014/main" id="{00000000-0008-0000-0200-0000E0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05" name="Text Box 9">
          <a:extLst>
            <a:ext uri="{FF2B5EF4-FFF2-40B4-BE49-F238E27FC236}">
              <a16:creationId xmlns:a16="http://schemas.microsoft.com/office/drawing/2014/main" id="{00000000-0008-0000-0200-0000E1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06" name="Text Box 10">
          <a:extLst>
            <a:ext uri="{FF2B5EF4-FFF2-40B4-BE49-F238E27FC236}">
              <a16:creationId xmlns:a16="http://schemas.microsoft.com/office/drawing/2014/main" id="{00000000-0008-0000-0200-0000E2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07" name="Text Box 4">
          <a:extLst>
            <a:ext uri="{FF2B5EF4-FFF2-40B4-BE49-F238E27FC236}">
              <a16:creationId xmlns:a16="http://schemas.microsoft.com/office/drawing/2014/main" id="{00000000-0008-0000-0200-0000E3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08" name="Text Box 5">
          <a:extLst>
            <a:ext uri="{FF2B5EF4-FFF2-40B4-BE49-F238E27FC236}">
              <a16:creationId xmlns:a16="http://schemas.microsoft.com/office/drawing/2014/main" id="{00000000-0008-0000-0200-0000E4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09" name="Text Box 9">
          <a:extLst>
            <a:ext uri="{FF2B5EF4-FFF2-40B4-BE49-F238E27FC236}">
              <a16:creationId xmlns:a16="http://schemas.microsoft.com/office/drawing/2014/main" id="{00000000-0008-0000-0200-0000E5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10" name="Text Box 10">
          <a:extLst>
            <a:ext uri="{FF2B5EF4-FFF2-40B4-BE49-F238E27FC236}">
              <a16:creationId xmlns:a16="http://schemas.microsoft.com/office/drawing/2014/main" id="{00000000-0008-0000-0200-0000E6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11" name="Text Box 4">
          <a:extLst>
            <a:ext uri="{FF2B5EF4-FFF2-40B4-BE49-F238E27FC236}">
              <a16:creationId xmlns:a16="http://schemas.microsoft.com/office/drawing/2014/main" id="{00000000-0008-0000-0200-0000E7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12" name="Text Box 5">
          <a:extLst>
            <a:ext uri="{FF2B5EF4-FFF2-40B4-BE49-F238E27FC236}">
              <a16:creationId xmlns:a16="http://schemas.microsoft.com/office/drawing/2014/main" id="{00000000-0008-0000-0200-0000E8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13" name="Text Box 9">
          <a:extLst>
            <a:ext uri="{FF2B5EF4-FFF2-40B4-BE49-F238E27FC236}">
              <a16:creationId xmlns:a16="http://schemas.microsoft.com/office/drawing/2014/main" id="{00000000-0008-0000-0200-0000E9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14" name="Text Box 10">
          <a:extLst>
            <a:ext uri="{FF2B5EF4-FFF2-40B4-BE49-F238E27FC236}">
              <a16:creationId xmlns:a16="http://schemas.microsoft.com/office/drawing/2014/main" id="{00000000-0008-0000-0200-0000EA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15" name="Text Box 4">
          <a:extLst>
            <a:ext uri="{FF2B5EF4-FFF2-40B4-BE49-F238E27FC236}">
              <a16:creationId xmlns:a16="http://schemas.microsoft.com/office/drawing/2014/main" id="{00000000-0008-0000-0200-0000EB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16" name="Text Box 5">
          <a:extLst>
            <a:ext uri="{FF2B5EF4-FFF2-40B4-BE49-F238E27FC236}">
              <a16:creationId xmlns:a16="http://schemas.microsoft.com/office/drawing/2014/main" id="{00000000-0008-0000-0200-0000EC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17" name="Text Box 9">
          <a:extLst>
            <a:ext uri="{FF2B5EF4-FFF2-40B4-BE49-F238E27FC236}">
              <a16:creationId xmlns:a16="http://schemas.microsoft.com/office/drawing/2014/main" id="{00000000-0008-0000-0200-0000ED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18" name="Text Box 10">
          <a:extLst>
            <a:ext uri="{FF2B5EF4-FFF2-40B4-BE49-F238E27FC236}">
              <a16:creationId xmlns:a16="http://schemas.microsoft.com/office/drawing/2014/main" id="{00000000-0008-0000-0200-0000EE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19" name="Text Box 4">
          <a:extLst>
            <a:ext uri="{FF2B5EF4-FFF2-40B4-BE49-F238E27FC236}">
              <a16:creationId xmlns:a16="http://schemas.microsoft.com/office/drawing/2014/main" id="{00000000-0008-0000-0200-0000EF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20" name="Text Box 5">
          <a:extLst>
            <a:ext uri="{FF2B5EF4-FFF2-40B4-BE49-F238E27FC236}">
              <a16:creationId xmlns:a16="http://schemas.microsoft.com/office/drawing/2014/main" id="{00000000-0008-0000-0200-0000F0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21" name="Text Box 9">
          <a:extLst>
            <a:ext uri="{FF2B5EF4-FFF2-40B4-BE49-F238E27FC236}">
              <a16:creationId xmlns:a16="http://schemas.microsoft.com/office/drawing/2014/main" id="{00000000-0008-0000-0200-0000F1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22" name="Text Box 10">
          <a:extLst>
            <a:ext uri="{FF2B5EF4-FFF2-40B4-BE49-F238E27FC236}">
              <a16:creationId xmlns:a16="http://schemas.microsoft.com/office/drawing/2014/main" id="{00000000-0008-0000-0200-0000F2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23" name="Text Box 4">
          <a:extLst>
            <a:ext uri="{FF2B5EF4-FFF2-40B4-BE49-F238E27FC236}">
              <a16:creationId xmlns:a16="http://schemas.microsoft.com/office/drawing/2014/main" id="{00000000-0008-0000-0200-0000F3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24" name="Text Box 5">
          <a:extLst>
            <a:ext uri="{FF2B5EF4-FFF2-40B4-BE49-F238E27FC236}">
              <a16:creationId xmlns:a16="http://schemas.microsoft.com/office/drawing/2014/main" id="{00000000-0008-0000-0200-0000F4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25" name="Text Box 9">
          <a:extLst>
            <a:ext uri="{FF2B5EF4-FFF2-40B4-BE49-F238E27FC236}">
              <a16:creationId xmlns:a16="http://schemas.microsoft.com/office/drawing/2014/main" id="{00000000-0008-0000-0200-0000F5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26" name="Text Box 10">
          <a:extLst>
            <a:ext uri="{FF2B5EF4-FFF2-40B4-BE49-F238E27FC236}">
              <a16:creationId xmlns:a16="http://schemas.microsoft.com/office/drawing/2014/main" id="{00000000-0008-0000-0200-0000F6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27" name="Text Box 4">
          <a:extLst>
            <a:ext uri="{FF2B5EF4-FFF2-40B4-BE49-F238E27FC236}">
              <a16:creationId xmlns:a16="http://schemas.microsoft.com/office/drawing/2014/main" id="{00000000-0008-0000-0200-0000F7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28" name="Text Box 5">
          <a:extLst>
            <a:ext uri="{FF2B5EF4-FFF2-40B4-BE49-F238E27FC236}">
              <a16:creationId xmlns:a16="http://schemas.microsoft.com/office/drawing/2014/main" id="{00000000-0008-0000-0200-0000F8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29" name="Text Box 9">
          <a:extLst>
            <a:ext uri="{FF2B5EF4-FFF2-40B4-BE49-F238E27FC236}">
              <a16:creationId xmlns:a16="http://schemas.microsoft.com/office/drawing/2014/main" id="{00000000-0008-0000-0200-0000F9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30" name="Text Box 10">
          <a:extLst>
            <a:ext uri="{FF2B5EF4-FFF2-40B4-BE49-F238E27FC236}">
              <a16:creationId xmlns:a16="http://schemas.microsoft.com/office/drawing/2014/main" id="{00000000-0008-0000-0200-0000FA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531" name="Text Box 4">
          <a:extLst>
            <a:ext uri="{FF2B5EF4-FFF2-40B4-BE49-F238E27FC236}">
              <a16:creationId xmlns:a16="http://schemas.microsoft.com/office/drawing/2014/main" id="{00000000-0008-0000-0200-0000FB05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532" name="Text Box 5">
          <a:extLst>
            <a:ext uri="{FF2B5EF4-FFF2-40B4-BE49-F238E27FC236}">
              <a16:creationId xmlns:a16="http://schemas.microsoft.com/office/drawing/2014/main" id="{00000000-0008-0000-0200-0000FC05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533" name="Text Box 9">
          <a:extLst>
            <a:ext uri="{FF2B5EF4-FFF2-40B4-BE49-F238E27FC236}">
              <a16:creationId xmlns:a16="http://schemas.microsoft.com/office/drawing/2014/main" id="{00000000-0008-0000-0200-0000FD05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534" name="Text Box 10">
          <a:extLst>
            <a:ext uri="{FF2B5EF4-FFF2-40B4-BE49-F238E27FC236}">
              <a16:creationId xmlns:a16="http://schemas.microsoft.com/office/drawing/2014/main" id="{00000000-0008-0000-0200-0000FE05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35" name="Text Box 4">
          <a:extLst>
            <a:ext uri="{FF2B5EF4-FFF2-40B4-BE49-F238E27FC236}">
              <a16:creationId xmlns:a16="http://schemas.microsoft.com/office/drawing/2014/main" id="{00000000-0008-0000-0200-0000FF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36" name="Text Box 5">
          <a:extLst>
            <a:ext uri="{FF2B5EF4-FFF2-40B4-BE49-F238E27FC236}">
              <a16:creationId xmlns:a16="http://schemas.microsoft.com/office/drawing/2014/main" id="{00000000-0008-0000-0200-00000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37" name="Text Box 9">
          <a:extLst>
            <a:ext uri="{FF2B5EF4-FFF2-40B4-BE49-F238E27FC236}">
              <a16:creationId xmlns:a16="http://schemas.microsoft.com/office/drawing/2014/main" id="{00000000-0008-0000-0200-00000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38" name="Text Box 10">
          <a:extLst>
            <a:ext uri="{FF2B5EF4-FFF2-40B4-BE49-F238E27FC236}">
              <a16:creationId xmlns:a16="http://schemas.microsoft.com/office/drawing/2014/main" id="{00000000-0008-0000-0200-00000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39" name="Text Box 4">
          <a:extLst>
            <a:ext uri="{FF2B5EF4-FFF2-40B4-BE49-F238E27FC236}">
              <a16:creationId xmlns:a16="http://schemas.microsoft.com/office/drawing/2014/main" id="{00000000-0008-0000-0200-00000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40" name="Text Box 5">
          <a:extLst>
            <a:ext uri="{FF2B5EF4-FFF2-40B4-BE49-F238E27FC236}">
              <a16:creationId xmlns:a16="http://schemas.microsoft.com/office/drawing/2014/main" id="{00000000-0008-0000-0200-00000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41" name="Text Box 9">
          <a:extLst>
            <a:ext uri="{FF2B5EF4-FFF2-40B4-BE49-F238E27FC236}">
              <a16:creationId xmlns:a16="http://schemas.microsoft.com/office/drawing/2014/main" id="{00000000-0008-0000-0200-00000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42" name="Text Box 4">
          <a:extLst>
            <a:ext uri="{FF2B5EF4-FFF2-40B4-BE49-F238E27FC236}">
              <a16:creationId xmlns:a16="http://schemas.microsoft.com/office/drawing/2014/main" id="{00000000-0008-0000-0200-00000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43" name="Text Box 5">
          <a:extLst>
            <a:ext uri="{FF2B5EF4-FFF2-40B4-BE49-F238E27FC236}">
              <a16:creationId xmlns:a16="http://schemas.microsoft.com/office/drawing/2014/main" id="{00000000-0008-0000-0200-00000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44" name="Text Box 9">
          <a:extLst>
            <a:ext uri="{FF2B5EF4-FFF2-40B4-BE49-F238E27FC236}">
              <a16:creationId xmlns:a16="http://schemas.microsoft.com/office/drawing/2014/main" id="{00000000-0008-0000-0200-00000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45" name="Text Box 10">
          <a:extLst>
            <a:ext uri="{FF2B5EF4-FFF2-40B4-BE49-F238E27FC236}">
              <a16:creationId xmlns:a16="http://schemas.microsoft.com/office/drawing/2014/main" id="{00000000-0008-0000-0200-00000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46" name="Text Box 4">
          <a:extLst>
            <a:ext uri="{FF2B5EF4-FFF2-40B4-BE49-F238E27FC236}">
              <a16:creationId xmlns:a16="http://schemas.microsoft.com/office/drawing/2014/main" id="{00000000-0008-0000-0200-00000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47" name="Text Box 5">
          <a:extLst>
            <a:ext uri="{FF2B5EF4-FFF2-40B4-BE49-F238E27FC236}">
              <a16:creationId xmlns:a16="http://schemas.microsoft.com/office/drawing/2014/main" id="{00000000-0008-0000-0200-00000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48" name="Text Box 9">
          <a:extLst>
            <a:ext uri="{FF2B5EF4-FFF2-40B4-BE49-F238E27FC236}">
              <a16:creationId xmlns:a16="http://schemas.microsoft.com/office/drawing/2014/main" id="{00000000-0008-0000-0200-00000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49" name="Text Box 4">
          <a:extLst>
            <a:ext uri="{FF2B5EF4-FFF2-40B4-BE49-F238E27FC236}">
              <a16:creationId xmlns:a16="http://schemas.microsoft.com/office/drawing/2014/main" id="{00000000-0008-0000-0200-00000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50" name="Text Box 5">
          <a:extLst>
            <a:ext uri="{FF2B5EF4-FFF2-40B4-BE49-F238E27FC236}">
              <a16:creationId xmlns:a16="http://schemas.microsoft.com/office/drawing/2014/main" id="{00000000-0008-0000-0200-00000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51" name="Text Box 9">
          <a:extLst>
            <a:ext uri="{FF2B5EF4-FFF2-40B4-BE49-F238E27FC236}">
              <a16:creationId xmlns:a16="http://schemas.microsoft.com/office/drawing/2014/main" id="{00000000-0008-0000-0200-00000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52" name="Text Box 4">
          <a:extLst>
            <a:ext uri="{FF2B5EF4-FFF2-40B4-BE49-F238E27FC236}">
              <a16:creationId xmlns:a16="http://schemas.microsoft.com/office/drawing/2014/main" id="{00000000-0008-0000-0200-00001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53" name="Text Box 4">
          <a:extLst>
            <a:ext uri="{FF2B5EF4-FFF2-40B4-BE49-F238E27FC236}">
              <a16:creationId xmlns:a16="http://schemas.microsoft.com/office/drawing/2014/main" id="{00000000-0008-0000-0200-00001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54" name="Text Box 4">
          <a:extLst>
            <a:ext uri="{FF2B5EF4-FFF2-40B4-BE49-F238E27FC236}">
              <a16:creationId xmlns:a16="http://schemas.microsoft.com/office/drawing/2014/main" id="{00000000-0008-0000-0200-00001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55" name="Text Box 5">
          <a:extLst>
            <a:ext uri="{FF2B5EF4-FFF2-40B4-BE49-F238E27FC236}">
              <a16:creationId xmlns:a16="http://schemas.microsoft.com/office/drawing/2014/main" id="{00000000-0008-0000-0200-00001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56" name="Text Box 9">
          <a:extLst>
            <a:ext uri="{FF2B5EF4-FFF2-40B4-BE49-F238E27FC236}">
              <a16:creationId xmlns:a16="http://schemas.microsoft.com/office/drawing/2014/main" id="{00000000-0008-0000-0200-00001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57" name="Text Box 10">
          <a:extLst>
            <a:ext uri="{FF2B5EF4-FFF2-40B4-BE49-F238E27FC236}">
              <a16:creationId xmlns:a16="http://schemas.microsoft.com/office/drawing/2014/main" id="{00000000-0008-0000-0200-00001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58" name="Text Box 4">
          <a:extLst>
            <a:ext uri="{FF2B5EF4-FFF2-40B4-BE49-F238E27FC236}">
              <a16:creationId xmlns:a16="http://schemas.microsoft.com/office/drawing/2014/main" id="{00000000-0008-0000-0200-00001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59" name="Text Box 5">
          <a:extLst>
            <a:ext uri="{FF2B5EF4-FFF2-40B4-BE49-F238E27FC236}">
              <a16:creationId xmlns:a16="http://schemas.microsoft.com/office/drawing/2014/main" id="{00000000-0008-0000-0200-00001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60" name="Text Box 9">
          <a:extLst>
            <a:ext uri="{FF2B5EF4-FFF2-40B4-BE49-F238E27FC236}">
              <a16:creationId xmlns:a16="http://schemas.microsoft.com/office/drawing/2014/main" id="{00000000-0008-0000-0200-00001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61" name="Text Box 10">
          <a:extLst>
            <a:ext uri="{FF2B5EF4-FFF2-40B4-BE49-F238E27FC236}">
              <a16:creationId xmlns:a16="http://schemas.microsoft.com/office/drawing/2014/main" id="{00000000-0008-0000-0200-00001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62" name="Text Box 4">
          <a:extLst>
            <a:ext uri="{FF2B5EF4-FFF2-40B4-BE49-F238E27FC236}">
              <a16:creationId xmlns:a16="http://schemas.microsoft.com/office/drawing/2014/main" id="{00000000-0008-0000-0200-00001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63" name="Text Box 5">
          <a:extLst>
            <a:ext uri="{FF2B5EF4-FFF2-40B4-BE49-F238E27FC236}">
              <a16:creationId xmlns:a16="http://schemas.microsoft.com/office/drawing/2014/main" id="{00000000-0008-0000-0200-00001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64" name="Text Box 9">
          <a:extLst>
            <a:ext uri="{FF2B5EF4-FFF2-40B4-BE49-F238E27FC236}">
              <a16:creationId xmlns:a16="http://schemas.microsoft.com/office/drawing/2014/main" id="{00000000-0008-0000-0200-00001C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65" name="Text Box 10">
          <a:extLst>
            <a:ext uri="{FF2B5EF4-FFF2-40B4-BE49-F238E27FC236}">
              <a16:creationId xmlns:a16="http://schemas.microsoft.com/office/drawing/2014/main" id="{00000000-0008-0000-0200-00001D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66" name="Text Box 4">
          <a:extLst>
            <a:ext uri="{FF2B5EF4-FFF2-40B4-BE49-F238E27FC236}">
              <a16:creationId xmlns:a16="http://schemas.microsoft.com/office/drawing/2014/main" id="{00000000-0008-0000-0200-00001E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67" name="Text Box 5">
          <a:extLst>
            <a:ext uri="{FF2B5EF4-FFF2-40B4-BE49-F238E27FC236}">
              <a16:creationId xmlns:a16="http://schemas.microsoft.com/office/drawing/2014/main" id="{00000000-0008-0000-0200-00001F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68" name="Text Box 9">
          <a:extLst>
            <a:ext uri="{FF2B5EF4-FFF2-40B4-BE49-F238E27FC236}">
              <a16:creationId xmlns:a16="http://schemas.microsoft.com/office/drawing/2014/main" id="{00000000-0008-0000-0200-000020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69" name="Text Box 10">
          <a:extLst>
            <a:ext uri="{FF2B5EF4-FFF2-40B4-BE49-F238E27FC236}">
              <a16:creationId xmlns:a16="http://schemas.microsoft.com/office/drawing/2014/main" id="{00000000-0008-0000-0200-00002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70" name="Text Box 4">
          <a:extLst>
            <a:ext uri="{FF2B5EF4-FFF2-40B4-BE49-F238E27FC236}">
              <a16:creationId xmlns:a16="http://schemas.microsoft.com/office/drawing/2014/main" id="{00000000-0008-0000-0200-00002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71" name="Text Box 5">
          <a:extLst>
            <a:ext uri="{FF2B5EF4-FFF2-40B4-BE49-F238E27FC236}">
              <a16:creationId xmlns:a16="http://schemas.microsoft.com/office/drawing/2014/main" id="{00000000-0008-0000-0200-00002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72" name="Text Box 9">
          <a:extLst>
            <a:ext uri="{FF2B5EF4-FFF2-40B4-BE49-F238E27FC236}">
              <a16:creationId xmlns:a16="http://schemas.microsoft.com/office/drawing/2014/main" id="{00000000-0008-0000-0200-00002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73" name="Text Box 10">
          <a:extLst>
            <a:ext uri="{FF2B5EF4-FFF2-40B4-BE49-F238E27FC236}">
              <a16:creationId xmlns:a16="http://schemas.microsoft.com/office/drawing/2014/main" id="{00000000-0008-0000-0200-00002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74" name="Text Box 4">
          <a:extLst>
            <a:ext uri="{FF2B5EF4-FFF2-40B4-BE49-F238E27FC236}">
              <a16:creationId xmlns:a16="http://schemas.microsoft.com/office/drawing/2014/main" id="{00000000-0008-0000-0200-00002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75" name="Text Box 5">
          <a:extLst>
            <a:ext uri="{FF2B5EF4-FFF2-40B4-BE49-F238E27FC236}">
              <a16:creationId xmlns:a16="http://schemas.microsoft.com/office/drawing/2014/main" id="{00000000-0008-0000-0200-00002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76" name="Text Box 9">
          <a:extLst>
            <a:ext uri="{FF2B5EF4-FFF2-40B4-BE49-F238E27FC236}">
              <a16:creationId xmlns:a16="http://schemas.microsoft.com/office/drawing/2014/main" id="{00000000-0008-0000-0200-00002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77" name="Text Box 10">
          <a:extLst>
            <a:ext uri="{FF2B5EF4-FFF2-40B4-BE49-F238E27FC236}">
              <a16:creationId xmlns:a16="http://schemas.microsoft.com/office/drawing/2014/main" id="{00000000-0008-0000-0200-00002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78" name="Text Box 4">
          <a:extLst>
            <a:ext uri="{FF2B5EF4-FFF2-40B4-BE49-F238E27FC236}">
              <a16:creationId xmlns:a16="http://schemas.microsoft.com/office/drawing/2014/main" id="{00000000-0008-0000-0200-00002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79" name="Text Box 5">
          <a:extLst>
            <a:ext uri="{FF2B5EF4-FFF2-40B4-BE49-F238E27FC236}">
              <a16:creationId xmlns:a16="http://schemas.microsoft.com/office/drawing/2014/main" id="{00000000-0008-0000-0200-00002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80" name="Text Box 9">
          <a:extLst>
            <a:ext uri="{FF2B5EF4-FFF2-40B4-BE49-F238E27FC236}">
              <a16:creationId xmlns:a16="http://schemas.microsoft.com/office/drawing/2014/main" id="{00000000-0008-0000-0200-00002C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581" name="Text Box 10">
          <a:extLst>
            <a:ext uri="{FF2B5EF4-FFF2-40B4-BE49-F238E27FC236}">
              <a16:creationId xmlns:a16="http://schemas.microsoft.com/office/drawing/2014/main" id="{00000000-0008-0000-0200-00002D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82" name="Text Box 4">
          <a:extLst>
            <a:ext uri="{FF2B5EF4-FFF2-40B4-BE49-F238E27FC236}">
              <a16:creationId xmlns:a16="http://schemas.microsoft.com/office/drawing/2014/main" id="{00000000-0008-0000-0200-00002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83" name="Text Box 5">
          <a:extLst>
            <a:ext uri="{FF2B5EF4-FFF2-40B4-BE49-F238E27FC236}">
              <a16:creationId xmlns:a16="http://schemas.microsoft.com/office/drawing/2014/main" id="{00000000-0008-0000-0200-00002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84" name="Text Box 9">
          <a:extLst>
            <a:ext uri="{FF2B5EF4-FFF2-40B4-BE49-F238E27FC236}">
              <a16:creationId xmlns:a16="http://schemas.microsoft.com/office/drawing/2014/main" id="{00000000-0008-0000-0200-00003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85" name="Text Box 10">
          <a:extLst>
            <a:ext uri="{FF2B5EF4-FFF2-40B4-BE49-F238E27FC236}">
              <a16:creationId xmlns:a16="http://schemas.microsoft.com/office/drawing/2014/main" id="{00000000-0008-0000-0200-00003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86" name="Text Box 4">
          <a:extLst>
            <a:ext uri="{FF2B5EF4-FFF2-40B4-BE49-F238E27FC236}">
              <a16:creationId xmlns:a16="http://schemas.microsoft.com/office/drawing/2014/main" id="{00000000-0008-0000-0200-00003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87" name="Text Box 5">
          <a:extLst>
            <a:ext uri="{FF2B5EF4-FFF2-40B4-BE49-F238E27FC236}">
              <a16:creationId xmlns:a16="http://schemas.microsoft.com/office/drawing/2014/main" id="{00000000-0008-0000-0200-00003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88" name="Text Box 9">
          <a:extLst>
            <a:ext uri="{FF2B5EF4-FFF2-40B4-BE49-F238E27FC236}">
              <a16:creationId xmlns:a16="http://schemas.microsoft.com/office/drawing/2014/main" id="{00000000-0008-0000-0200-00003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89" name="Text Box 10">
          <a:extLst>
            <a:ext uri="{FF2B5EF4-FFF2-40B4-BE49-F238E27FC236}">
              <a16:creationId xmlns:a16="http://schemas.microsoft.com/office/drawing/2014/main" id="{00000000-0008-0000-0200-00003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90" name="Text Box 4">
          <a:extLst>
            <a:ext uri="{FF2B5EF4-FFF2-40B4-BE49-F238E27FC236}">
              <a16:creationId xmlns:a16="http://schemas.microsoft.com/office/drawing/2014/main" id="{00000000-0008-0000-0200-00003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91" name="Text Box 5">
          <a:extLst>
            <a:ext uri="{FF2B5EF4-FFF2-40B4-BE49-F238E27FC236}">
              <a16:creationId xmlns:a16="http://schemas.microsoft.com/office/drawing/2014/main" id="{00000000-0008-0000-0200-00003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92" name="Text Box 9">
          <a:extLst>
            <a:ext uri="{FF2B5EF4-FFF2-40B4-BE49-F238E27FC236}">
              <a16:creationId xmlns:a16="http://schemas.microsoft.com/office/drawing/2014/main" id="{00000000-0008-0000-0200-00003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93" name="Text Box 10">
          <a:extLst>
            <a:ext uri="{FF2B5EF4-FFF2-40B4-BE49-F238E27FC236}">
              <a16:creationId xmlns:a16="http://schemas.microsoft.com/office/drawing/2014/main" id="{00000000-0008-0000-0200-00003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94" name="Text Box 4">
          <a:extLst>
            <a:ext uri="{FF2B5EF4-FFF2-40B4-BE49-F238E27FC236}">
              <a16:creationId xmlns:a16="http://schemas.microsoft.com/office/drawing/2014/main" id="{00000000-0008-0000-0200-00003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95" name="Text Box 5">
          <a:extLst>
            <a:ext uri="{FF2B5EF4-FFF2-40B4-BE49-F238E27FC236}">
              <a16:creationId xmlns:a16="http://schemas.microsoft.com/office/drawing/2014/main" id="{00000000-0008-0000-0200-00003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96" name="Text Box 9">
          <a:extLst>
            <a:ext uri="{FF2B5EF4-FFF2-40B4-BE49-F238E27FC236}">
              <a16:creationId xmlns:a16="http://schemas.microsoft.com/office/drawing/2014/main" id="{00000000-0008-0000-0200-00003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97" name="Text Box 10">
          <a:extLst>
            <a:ext uri="{FF2B5EF4-FFF2-40B4-BE49-F238E27FC236}">
              <a16:creationId xmlns:a16="http://schemas.microsoft.com/office/drawing/2014/main" id="{00000000-0008-0000-0200-00003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98" name="Text Box 4">
          <a:extLst>
            <a:ext uri="{FF2B5EF4-FFF2-40B4-BE49-F238E27FC236}">
              <a16:creationId xmlns:a16="http://schemas.microsoft.com/office/drawing/2014/main" id="{00000000-0008-0000-0200-00003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599" name="Text Box 5">
          <a:extLst>
            <a:ext uri="{FF2B5EF4-FFF2-40B4-BE49-F238E27FC236}">
              <a16:creationId xmlns:a16="http://schemas.microsoft.com/office/drawing/2014/main" id="{00000000-0008-0000-0200-00003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00" name="Text Box 9">
          <a:extLst>
            <a:ext uri="{FF2B5EF4-FFF2-40B4-BE49-F238E27FC236}">
              <a16:creationId xmlns:a16="http://schemas.microsoft.com/office/drawing/2014/main" id="{00000000-0008-0000-0200-00004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01" name="Text Box 10">
          <a:extLst>
            <a:ext uri="{FF2B5EF4-FFF2-40B4-BE49-F238E27FC236}">
              <a16:creationId xmlns:a16="http://schemas.microsoft.com/office/drawing/2014/main" id="{00000000-0008-0000-0200-00004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02" name="Text Box 4">
          <a:extLst>
            <a:ext uri="{FF2B5EF4-FFF2-40B4-BE49-F238E27FC236}">
              <a16:creationId xmlns:a16="http://schemas.microsoft.com/office/drawing/2014/main" id="{00000000-0008-0000-0200-00004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03" name="Text Box 5">
          <a:extLst>
            <a:ext uri="{FF2B5EF4-FFF2-40B4-BE49-F238E27FC236}">
              <a16:creationId xmlns:a16="http://schemas.microsoft.com/office/drawing/2014/main" id="{00000000-0008-0000-0200-00004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04" name="Text Box 9">
          <a:extLst>
            <a:ext uri="{FF2B5EF4-FFF2-40B4-BE49-F238E27FC236}">
              <a16:creationId xmlns:a16="http://schemas.microsoft.com/office/drawing/2014/main" id="{00000000-0008-0000-0200-00004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05" name="Text Box 10">
          <a:extLst>
            <a:ext uri="{FF2B5EF4-FFF2-40B4-BE49-F238E27FC236}">
              <a16:creationId xmlns:a16="http://schemas.microsoft.com/office/drawing/2014/main" id="{00000000-0008-0000-0200-00004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06" name="Text Box 4">
          <a:extLst>
            <a:ext uri="{FF2B5EF4-FFF2-40B4-BE49-F238E27FC236}">
              <a16:creationId xmlns:a16="http://schemas.microsoft.com/office/drawing/2014/main" id="{00000000-0008-0000-0200-00004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07" name="Text Box 5">
          <a:extLst>
            <a:ext uri="{FF2B5EF4-FFF2-40B4-BE49-F238E27FC236}">
              <a16:creationId xmlns:a16="http://schemas.microsoft.com/office/drawing/2014/main" id="{00000000-0008-0000-0200-00004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08" name="Text Box 9">
          <a:extLst>
            <a:ext uri="{FF2B5EF4-FFF2-40B4-BE49-F238E27FC236}">
              <a16:creationId xmlns:a16="http://schemas.microsoft.com/office/drawing/2014/main" id="{00000000-0008-0000-0200-00004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09" name="Text Box 10">
          <a:extLst>
            <a:ext uri="{FF2B5EF4-FFF2-40B4-BE49-F238E27FC236}">
              <a16:creationId xmlns:a16="http://schemas.microsoft.com/office/drawing/2014/main" id="{00000000-0008-0000-0200-00004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10" name="Text Box 4">
          <a:extLst>
            <a:ext uri="{FF2B5EF4-FFF2-40B4-BE49-F238E27FC236}">
              <a16:creationId xmlns:a16="http://schemas.microsoft.com/office/drawing/2014/main" id="{00000000-0008-0000-0200-00004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11" name="Text Box 5">
          <a:extLst>
            <a:ext uri="{FF2B5EF4-FFF2-40B4-BE49-F238E27FC236}">
              <a16:creationId xmlns:a16="http://schemas.microsoft.com/office/drawing/2014/main" id="{00000000-0008-0000-0200-00004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12" name="Text Box 9">
          <a:extLst>
            <a:ext uri="{FF2B5EF4-FFF2-40B4-BE49-F238E27FC236}">
              <a16:creationId xmlns:a16="http://schemas.microsoft.com/office/drawing/2014/main" id="{00000000-0008-0000-0200-00004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13" name="Text Box 10">
          <a:extLst>
            <a:ext uri="{FF2B5EF4-FFF2-40B4-BE49-F238E27FC236}">
              <a16:creationId xmlns:a16="http://schemas.microsoft.com/office/drawing/2014/main" id="{00000000-0008-0000-0200-00004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14" name="Text Box 4">
          <a:extLst>
            <a:ext uri="{FF2B5EF4-FFF2-40B4-BE49-F238E27FC236}">
              <a16:creationId xmlns:a16="http://schemas.microsoft.com/office/drawing/2014/main" id="{00000000-0008-0000-0200-00004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15" name="Text Box 5">
          <a:extLst>
            <a:ext uri="{FF2B5EF4-FFF2-40B4-BE49-F238E27FC236}">
              <a16:creationId xmlns:a16="http://schemas.microsoft.com/office/drawing/2014/main" id="{00000000-0008-0000-0200-00004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16" name="Text Box 9">
          <a:extLst>
            <a:ext uri="{FF2B5EF4-FFF2-40B4-BE49-F238E27FC236}">
              <a16:creationId xmlns:a16="http://schemas.microsoft.com/office/drawing/2014/main" id="{00000000-0008-0000-0200-00005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17" name="Text Box 10">
          <a:extLst>
            <a:ext uri="{FF2B5EF4-FFF2-40B4-BE49-F238E27FC236}">
              <a16:creationId xmlns:a16="http://schemas.microsoft.com/office/drawing/2014/main" id="{00000000-0008-0000-0200-00005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18" name="Text Box 4">
          <a:extLst>
            <a:ext uri="{FF2B5EF4-FFF2-40B4-BE49-F238E27FC236}">
              <a16:creationId xmlns:a16="http://schemas.microsoft.com/office/drawing/2014/main" id="{00000000-0008-0000-0200-00005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19" name="Text Box 5">
          <a:extLst>
            <a:ext uri="{FF2B5EF4-FFF2-40B4-BE49-F238E27FC236}">
              <a16:creationId xmlns:a16="http://schemas.microsoft.com/office/drawing/2014/main" id="{00000000-0008-0000-0200-00005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20" name="Text Box 9">
          <a:extLst>
            <a:ext uri="{FF2B5EF4-FFF2-40B4-BE49-F238E27FC236}">
              <a16:creationId xmlns:a16="http://schemas.microsoft.com/office/drawing/2014/main" id="{00000000-0008-0000-0200-00005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21" name="Text Box 10">
          <a:extLst>
            <a:ext uri="{FF2B5EF4-FFF2-40B4-BE49-F238E27FC236}">
              <a16:creationId xmlns:a16="http://schemas.microsoft.com/office/drawing/2014/main" id="{00000000-0008-0000-0200-00005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22" name="Text Box 4">
          <a:extLst>
            <a:ext uri="{FF2B5EF4-FFF2-40B4-BE49-F238E27FC236}">
              <a16:creationId xmlns:a16="http://schemas.microsoft.com/office/drawing/2014/main" id="{00000000-0008-0000-0200-00005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23" name="Text Box 5">
          <a:extLst>
            <a:ext uri="{FF2B5EF4-FFF2-40B4-BE49-F238E27FC236}">
              <a16:creationId xmlns:a16="http://schemas.microsoft.com/office/drawing/2014/main" id="{00000000-0008-0000-0200-00005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24" name="Text Box 9">
          <a:extLst>
            <a:ext uri="{FF2B5EF4-FFF2-40B4-BE49-F238E27FC236}">
              <a16:creationId xmlns:a16="http://schemas.microsoft.com/office/drawing/2014/main" id="{00000000-0008-0000-0200-00005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25" name="Text Box 10">
          <a:extLst>
            <a:ext uri="{FF2B5EF4-FFF2-40B4-BE49-F238E27FC236}">
              <a16:creationId xmlns:a16="http://schemas.microsoft.com/office/drawing/2014/main" id="{00000000-0008-0000-0200-00005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626" name="Text Box 4">
          <a:extLst>
            <a:ext uri="{FF2B5EF4-FFF2-40B4-BE49-F238E27FC236}">
              <a16:creationId xmlns:a16="http://schemas.microsoft.com/office/drawing/2014/main" id="{00000000-0008-0000-0200-00005A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627" name="Text Box 5">
          <a:extLst>
            <a:ext uri="{FF2B5EF4-FFF2-40B4-BE49-F238E27FC236}">
              <a16:creationId xmlns:a16="http://schemas.microsoft.com/office/drawing/2014/main" id="{00000000-0008-0000-0200-00005B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628" name="Text Box 9">
          <a:extLst>
            <a:ext uri="{FF2B5EF4-FFF2-40B4-BE49-F238E27FC236}">
              <a16:creationId xmlns:a16="http://schemas.microsoft.com/office/drawing/2014/main" id="{00000000-0008-0000-0200-00005C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629" name="Text Box 10">
          <a:extLst>
            <a:ext uri="{FF2B5EF4-FFF2-40B4-BE49-F238E27FC236}">
              <a16:creationId xmlns:a16="http://schemas.microsoft.com/office/drawing/2014/main" id="{00000000-0008-0000-0200-00005D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30" name="Text Box 4">
          <a:extLst>
            <a:ext uri="{FF2B5EF4-FFF2-40B4-BE49-F238E27FC236}">
              <a16:creationId xmlns:a16="http://schemas.microsoft.com/office/drawing/2014/main" id="{00000000-0008-0000-0200-00005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31" name="Text Box 5">
          <a:extLst>
            <a:ext uri="{FF2B5EF4-FFF2-40B4-BE49-F238E27FC236}">
              <a16:creationId xmlns:a16="http://schemas.microsoft.com/office/drawing/2014/main" id="{00000000-0008-0000-0200-00005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32" name="Text Box 9">
          <a:extLst>
            <a:ext uri="{FF2B5EF4-FFF2-40B4-BE49-F238E27FC236}">
              <a16:creationId xmlns:a16="http://schemas.microsoft.com/office/drawing/2014/main" id="{00000000-0008-0000-0200-00006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33" name="Text Box 10">
          <a:extLst>
            <a:ext uri="{FF2B5EF4-FFF2-40B4-BE49-F238E27FC236}">
              <a16:creationId xmlns:a16="http://schemas.microsoft.com/office/drawing/2014/main" id="{00000000-0008-0000-0200-00006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34" name="Text Box 4">
          <a:extLst>
            <a:ext uri="{FF2B5EF4-FFF2-40B4-BE49-F238E27FC236}">
              <a16:creationId xmlns:a16="http://schemas.microsoft.com/office/drawing/2014/main" id="{00000000-0008-0000-0200-00006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35" name="Text Box 5">
          <a:extLst>
            <a:ext uri="{FF2B5EF4-FFF2-40B4-BE49-F238E27FC236}">
              <a16:creationId xmlns:a16="http://schemas.microsoft.com/office/drawing/2014/main" id="{00000000-0008-0000-0200-00006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36" name="Text Box 9">
          <a:extLst>
            <a:ext uri="{FF2B5EF4-FFF2-40B4-BE49-F238E27FC236}">
              <a16:creationId xmlns:a16="http://schemas.microsoft.com/office/drawing/2014/main" id="{00000000-0008-0000-0200-00006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37" name="Text Box 4">
          <a:extLst>
            <a:ext uri="{FF2B5EF4-FFF2-40B4-BE49-F238E27FC236}">
              <a16:creationId xmlns:a16="http://schemas.microsoft.com/office/drawing/2014/main" id="{00000000-0008-0000-0200-00006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38" name="Text Box 5">
          <a:extLst>
            <a:ext uri="{FF2B5EF4-FFF2-40B4-BE49-F238E27FC236}">
              <a16:creationId xmlns:a16="http://schemas.microsoft.com/office/drawing/2014/main" id="{00000000-0008-0000-0200-00006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39" name="Text Box 9">
          <a:extLst>
            <a:ext uri="{FF2B5EF4-FFF2-40B4-BE49-F238E27FC236}">
              <a16:creationId xmlns:a16="http://schemas.microsoft.com/office/drawing/2014/main" id="{00000000-0008-0000-0200-00006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40" name="Text Box 10">
          <a:extLst>
            <a:ext uri="{FF2B5EF4-FFF2-40B4-BE49-F238E27FC236}">
              <a16:creationId xmlns:a16="http://schemas.microsoft.com/office/drawing/2014/main" id="{00000000-0008-0000-0200-00006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41" name="Text Box 4">
          <a:extLst>
            <a:ext uri="{FF2B5EF4-FFF2-40B4-BE49-F238E27FC236}">
              <a16:creationId xmlns:a16="http://schemas.microsoft.com/office/drawing/2014/main" id="{00000000-0008-0000-0200-00006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42" name="Text Box 5">
          <a:extLst>
            <a:ext uri="{FF2B5EF4-FFF2-40B4-BE49-F238E27FC236}">
              <a16:creationId xmlns:a16="http://schemas.microsoft.com/office/drawing/2014/main" id="{00000000-0008-0000-0200-00006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43" name="Text Box 9">
          <a:extLst>
            <a:ext uri="{FF2B5EF4-FFF2-40B4-BE49-F238E27FC236}">
              <a16:creationId xmlns:a16="http://schemas.microsoft.com/office/drawing/2014/main" id="{00000000-0008-0000-0200-00006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44" name="Text Box 4">
          <a:extLst>
            <a:ext uri="{FF2B5EF4-FFF2-40B4-BE49-F238E27FC236}">
              <a16:creationId xmlns:a16="http://schemas.microsoft.com/office/drawing/2014/main" id="{00000000-0008-0000-0200-00006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45" name="Text Box 5">
          <a:extLst>
            <a:ext uri="{FF2B5EF4-FFF2-40B4-BE49-F238E27FC236}">
              <a16:creationId xmlns:a16="http://schemas.microsoft.com/office/drawing/2014/main" id="{00000000-0008-0000-0200-00006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46" name="Text Box 9">
          <a:extLst>
            <a:ext uri="{FF2B5EF4-FFF2-40B4-BE49-F238E27FC236}">
              <a16:creationId xmlns:a16="http://schemas.microsoft.com/office/drawing/2014/main" id="{00000000-0008-0000-0200-00006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47" name="Text Box 4">
          <a:extLst>
            <a:ext uri="{FF2B5EF4-FFF2-40B4-BE49-F238E27FC236}">
              <a16:creationId xmlns:a16="http://schemas.microsoft.com/office/drawing/2014/main" id="{00000000-0008-0000-0200-00006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48" name="Text Box 4">
          <a:extLst>
            <a:ext uri="{FF2B5EF4-FFF2-40B4-BE49-F238E27FC236}">
              <a16:creationId xmlns:a16="http://schemas.microsoft.com/office/drawing/2014/main" id="{00000000-0008-0000-0200-00007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49" name="Text Box 4">
          <a:extLst>
            <a:ext uri="{FF2B5EF4-FFF2-40B4-BE49-F238E27FC236}">
              <a16:creationId xmlns:a16="http://schemas.microsoft.com/office/drawing/2014/main" id="{00000000-0008-0000-0200-00007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50" name="Text Box 5">
          <a:extLst>
            <a:ext uri="{FF2B5EF4-FFF2-40B4-BE49-F238E27FC236}">
              <a16:creationId xmlns:a16="http://schemas.microsoft.com/office/drawing/2014/main" id="{00000000-0008-0000-0200-00007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51" name="Text Box 9">
          <a:extLst>
            <a:ext uri="{FF2B5EF4-FFF2-40B4-BE49-F238E27FC236}">
              <a16:creationId xmlns:a16="http://schemas.microsoft.com/office/drawing/2014/main" id="{00000000-0008-0000-0200-00007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52" name="Text Box 10">
          <a:extLst>
            <a:ext uri="{FF2B5EF4-FFF2-40B4-BE49-F238E27FC236}">
              <a16:creationId xmlns:a16="http://schemas.microsoft.com/office/drawing/2014/main" id="{00000000-0008-0000-0200-00007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53" name="Text Box 4">
          <a:extLst>
            <a:ext uri="{FF2B5EF4-FFF2-40B4-BE49-F238E27FC236}">
              <a16:creationId xmlns:a16="http://schemas.microsoft.com/office/drawing/2014/main" id="{00000000-0008-0000-0200-00007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54" name="Text Box 5">
          <a:extLst>
            <a:ext uri="{FF2B5EF4-FFF2-40B4-BE49-F238E27FC236}">
              <a16:creationId xmlns:a16="http://schemas.microsoft.com/office/drawing/2014/main" id="{00000000-0008-0000-0200-00007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55" name="Text Box 9">
          <a:extLst>
            <a:ext uri="{FF2B5EF4-FFF2-40B4-BE49-F238E27FC236}">
              <a16:creationId xmlns:a16="http://schemas.microsoft.com/office/drawing/2014/main" id="{00000000-0008-0000-0200-00007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56" name="Text Box 10">
          <a:extLst>
            <a:ext uri="{FF2B5EF4-FFF2-40B4-BE49-F238E27FC236}">
              <a16:creationId xmlns:a16="http://schemas.microsoft.com/office/drawing/2014/main" id="{00000000-0008-0000-0200-00007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57" name="Text Box 4">
          <a:extLst>
            <a:ext uri="{FF2B5EF4-FFF2-40B4-BE49-F238E27FC236}">
              <a16:creationId xmlns:a16="http://schemas.microsoft.com/office/drawing/2014/main" id="{00000000-0008-0000-0200-00007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58" name="Text Box 5">
          <a:extLst>
            <a:ext uri="{FF2B5EF4-FFF2-40B4-BE49-F238E27FC236}">
              <a16:creationId xmlns:a16="http://schemas.microsoft.com/office/drawing/2014/main" id="{00000000-0008-0000-0200-00007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59" name="Text Box 9">
          <a:extLst>
            <a:ext uri="{FF2B5EF4-FFF2-40B4-BE49-F238E27FC236}">
              <a16:creationId xmlns:a16="http://schemas.microsoft.com/office/drawing/2014/main" id="{00000000-0008-0000-0200-00007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60" name="Text Box 10">
          <a:extLst>
            <a:ext uri="{FF2B5EF4-FFF2-40B4-BE49-F238E27FC236}">
              <a16:creationId xmlns:a16="http://schemas.microsoft.com/office/drawing/2014/main" id="{00000000-0008-0000-0200-00007C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61" name="Text Box 4">
          <a:extLst>
            <a:ext uri="{FF2B5EF4-FFF2-40B4-BE49-F238E27FC236}">
              <a16:creationId xmlns:a16="http://schemas.microsoft.com/office/drawing/2014/main" id="{00000000-0008-0000-0200-00007D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62" name="Text Box 5">
          <a:extLst>
            <a:ext uri="{FF2B5EF4-FFF2-40B4-BE49-F238E27FC236}">
              <a16:creationId xmlns:a16="http://schemas.microsoft.com/office/drawing/2014/main" id="{00000000-0008-0000-0200-00007E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63" name="Text Box 9">
          <a:extLst>
            <a:ext uri="{FF2B5EF4-FFF2-40B4-BE49-F238E27FC236}">
              <a16:creationId xmlns:a16="http://schemas.microsoft.com/office/drawing/2014/main" id="{00000000-0008-0000-0200-00007F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64" name="Text Box 10">
          <a:extLst>
            <a:ext uri="{FF2B5EF4-FFF2-40B4-BE49-F238E27FC236}">
              <a16:creationId xmlns:a16="http://schemas.microsoft.com/office/drawing/2014/main" id="{00000000-0008-0000-0200-000080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65" name="Text Box 4">
          <a:extLst>
            <a:ext uri="{FF2B5EF4-FFF2-40B4-BE49-F238E27FC236}">
              <a16:creationId xmlns:a16="http://schemas.microsoft.com/office/drawing/2014/main" id="{00000000-0008-0000-0200-00008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66" name="Text Box 5">
          <a:extLst>
            <a:ext uri="{FF2B5EF4-FFF2-40B4-BE49-F238E27FC236}">
              <a16:creationId xmlns:a16="http://schemas.microsoft.com/office/drawing/2014/main" id="{00000000-0008-0000-0200-00008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67" name="Text Box 9">
          <a:extLst>
            <a:ext uri="{FF2B5EF4-FFF2-40B4-BE49-F238E27FC236}">
              <a16:creationId xmlns:a16="http://schemas.microsoft.com/office/drawing/2014/main" id="{00000000-0008-0000-0200-00008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68" name="Text Box 10">
          <a:extLst>
            <a:ext uri="{FF2B5EF4-FFF2-40B4-BE49-F238E27FC236}">
              <a16:creationId xmlns:a16="http://schemas.microsoft.com/office/drawing/2014/main" id="{00000000-0008-0000-0200-00008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69" name="Text Box 4">
          <a:extLst>
            <a:ext uri="{FF2B5EF4-FFF2-40B4-BE49-F238E27FC236}">
              <a16:creationId xmlns:a16="http://schemas.microsoft.com/office/drawing/2014/main" id="{00000000-0008-0000-0200-00008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70" name="Text Box 5">
          <a:extLst>
            <a:ext uri="{FF2B5EF4-FFF2-40B4-BE49-F238E27FC236}">
              <a16:creationId xmlns:a16="http://schemas.microsoft.com/office/drawing/2014/main" id="{00000000-0008-0000-0200-00008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71" name="Text Box 9">
          <a:extLst>
            <a:ext uri="{FF2B5EF4-FFF2-40B4-BE49-F238E27FC236}">
              <a16:creationId xmlns:a16="http://schemas.microsoft.com/office/drawing/2014/main" id="{00000000-0008-0000-0200-00008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72" name="Text Box 10">
          <a:extLst>
            <a:ext uri="{FF2B5EF4-FFF2-40B4-BE49-F238E27FC236}">
              <a16:creationId xmlns:a16="http://schemas.microsoft.com/office/drawing/2014/main" id="{00000000-0008-0000-0200-00008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73" name="Text Box 4">
          <a:extLst>
            <a:ext uri="{FF2B5EF4-FFF2-40B4-BE49-F238E27FC236}">
              <a16:creationId xmlns:a16="http://schemas.microsoft.com/office/drawing/2014/main" id="{00000000-0008-0000-0200-00008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74" name="Text Box 5">
          <a:extLst>
            <a:ext uri="{FF2B5EF4-FFF2-40B4-BE49-F238E27FC236}">
              <a16:creationId xmlns:a16="http://schemas.microsoft.com/office/drawing/2014/main" id="{00000000-0008-0000-0200-00008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75" name="Text Box 9">
          <a:extLst>
            <a:ext uri="{FF2B5EF4-FFF2-40B4-BE49-F238E27FC236}">
              <a16:creationId xmlns:a16="http://schemas.microsoft.com/office/drawing/2014/main" id="{00000000-0008-0000-0200-00008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676" name="Text Box 10">
          <a:extLst>
            <a:ext uri="{FF2B5EF4-FFF2-40B4-BE49-F238E27FC236}">
              <a16:creationId xmlns:a16="http://schemas.microsoft.com/office/drawing/2014/main" id="{00000000-0008-0000-0200-00008C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77" name="Text Box 4">
          <a:extLst>
            <a:ext uri="{FF2B5EF4-FFF2-40B4-BE49-F238E27FC236}">
              <a16:creationId xmlns:a16="http://schemas.microsoft.com/office/drawing/2014/main" id="{00000000-0008-0000-0200-00008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78" name="Text Box 5">
          <a:extLst>
            <a:ext uri="{FF2B5EF4-FFF2-40B4-BE49-F238E27FC236}">
              <a16:creationId xmlns:a16="http://schemas.microsoft.com/office/drawing/2014/main" id="{00000000-0008-0000-0200-00008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79" name="Text Box 9">
          <a:extLst>
            <a:ext uri="{FF2B5EF4-FFF2-40B4-BE49-F238E27FC236}">
              <a16:creationId xmlns:a16="http://schemas.microsoft.com/office/drawing/2014/main" id="{00000000-0008-0000-0200-00008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80" name="Text Box 10">
          <a:extLst>
            <a:ext uri="{FF2B5EF4-FFF2-40B4-BE49-F238E27FC236}">
              <a16:creationId xmlns:a16="http://schemas.microsoft.com/office/drawing/2014/main" id="{00000000-0008-0000-0200-00009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81" name="Text Box 4">
          <a:extLst>
            <a:ext uri="{FF2B5EF4-FFF2-40B4-BE49-F238E27FC236}">
              <a16:creationId xmlns:a16="http://schemas.microsoft.com/office/drawing/2014/main" id="{00000000-0008-0000-0200-00009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82" name="Text Box 5">
          <a:extLst>
            <a:ext uri="{FF2B5EF4-FFF2-40B4-BE49-F238E27FC236}">
              <a16:creationId xmlns:a16="http://schemas.microsoft.com/office/drawing/2014/main" id="{00000000-0008-0000-0200-00009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83" name="Text Box 9">
          <a:extLst>
            <a:ext uri="{FF2B5EF4-FFF2-40B4-BE49-F238E27FC236}">
              <a16:creationId xmlns:a16="http://schemas.microsoft.com/office/drawing/2014/main" id="{00000000-0008-0000-0200-00009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84" name="Text Box 10">
          <a:extLst>
            <a:ext uri="{FF2B5EF4-FFF2-40B4-BE49-F238E27FC236}">
              <a16:creationId xmlns:a16="http://schemas.microsoft.com/office/drawing/2014/main" id="{00000000-0008-0000-0200-00009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85" name="Text Box 4">
          <a:extLst>
            <a:ext uri="{FF2B5EF4-FFF2-40B4-BE49-F238E27FC236}">
              <a16:creationId xmlns:a16="http://schemas.microsoft.com/office/drawing/2014/main" id="{00000000-0008-0000-0200-00009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86" name="Text Box 5">
          <a:extLst>
            <a:ext uri="{FF2B5EF4-FFF2-40B4-BE49-F238E27FC236}">
              <a16:creationId xmlns:a16="http://schemas.microsoft.com/office/drawing/2014/main" id="{00000000-0008-0000-0200-00009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87" name="Text Box 9">
          <a:extLst>
            <a:ext uri="{FF2B5EF4-FFF2-40B4-BE49-F238E27FC236}">
              <a16:creationId xmlns:a16="http://schemas.microsoft.com/office/drawing/2014/main" id="{00000000-0008-0000-0200-00009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88" name="Text Box 10">
          <a:extLst>
            <a:ext uri="{FF2B5EF4-FFF2-40B4-BE49-F238E27FC236}">
              <a16:creationId xmlns:a16="http://schemas.microsoft.com/office/drawing/2014/main" id="{00000000-0008-0000-0200-00009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89" name="Text Box 4">
          <a:extLst>
            <a:ext uri="{FF2B5EF4-FFF2-40B4-BE49-F238E27FC236}">
              <a16:creationId xmlns:a16="http://schemas.microsoft.com/office/drawing/2014/main" id="{00000000-0008-0000-0200-00009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90" name="Text Box 5">
          <a:extLst>
            <a:ext uri="{FF2B5EF4-FFF2-40B4-BE49-F238E27FC236}">
              <a16:creationId xmlns:a16="http://schemas.microsoft.com/office/drawing/2014/main" id="{00000000-0008-0000-0200-00009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91" name="Text Box 9">
          <a:extLst>
            <a:ext uri="{FF2B5EF4-FFF2-40B4-BE49-F238E27FC236}">
              <a16:creationId xmlns:a16="http://schemas.microsoft.com/office/drawing/2014/main" id="{00000000-0008-0000-0200-00009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92" name="Text Box 10">
          <a:extLst>
            <a:ext uri="{FF2B5EF4-FFF2-40B4-BE49-F238E27FC236}">
              <a16:creationId xmlns:a16="http://schemas.microsoft.com/office/drawing/2014/main" id="{00000000-0008-0000-0200-00009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93" name="Text Box 4">
          <a:extLst>
            <a:ext uri="{FF2B5EF4-FFF2-40B4-BE49-F238E27FC236}">
              <a16:creationId xmlns:a16="http://schemas.microsoft.com/office/drawing/2014/main" id="{00000000-0008-0000-0200-00009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94" name="Text Box 5">
          <a:extLst>
            <a:ext uri="{FF2B5EF4-FFF2-40B4-BE49-F238E27FC236}">
              <a16:creationId xmlns:a16="http://schemas.microsoft.com/office/drawing/2014/main" id="{00000000-0008-0000-0200-00009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95" name="Text Box 9">
          <a:extLst>
            <a:ext uri="{FF2B5EF4-FFF2-40B4-BE49-F238E27FC236}">
              <a16:creationId xmlns:a16="http://schemas.microsoft.com/office/drawing/2014/main" id="{00000000-0008-0000-0200-00009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96" name="Text Box 10">
          <a:extLst>
            <a:ext uri="{FF2B5EF4-FFF2-40B4-BE49-F238E27FC236}">
              <a16:creationId xmlns:a16="http://schemas.microsoft.com/office/drawing/2014/main" id="{00000000-0008-0000-0200-0000A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97" name="Text Box 4">
          <a:extLst>
            <a:ext uri="{FF2B5EF4-FFF2-40B4-BE49-F238E27FC236}">
              <a16:creationId xmlns:a16="http://schemas.microsoft.com/office/drawing/2014/main" id="{00000000-0008-0000-0200-0000A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98" name="Text Box 5">
          <a:extLst>
            <a:ext uri="{FF2B5EF4-FFF2-40B4-BE49-F238E27FC236}">
              <a16:creationId xmlns:a16="http://schemas.microsoft.com/office/drawing/2014/main" id="{00000000-0008-0000-0200-0000A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699" name="Text Box 9">
          <a:extLst>
            <a:ext uri="{FF2B5EF4-FFF2-40B4-BE49-F238E27FC236}">
              <a16:creationId xmlns:a16="http://schemas.microsoft.com/office/drawing/2014/main" id="{00000000-0008-0000-0200-0000A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00" name="Text Box 10">
          <a:extLst>
            <a:ext uri="{FF2B5EF4-FFF2-40B4-BE49-F238E27FC236}">
              <a16:creationId xmlns:a16="http://schemas.microsoft.com/office/drawing/2014/main" id="{00000000-0008-0000-0200-0000A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01" name="Text Box 4">
          <a:extLst>
            <a:ext uri="{FF2B5EF4-FFF2-40B4-BE49-F238E27FC236}">
              <a16:creationId xmlns:a16="http://schemas.microsoft.com/office/drawing/2014/main" id="{00000000-0008-0000-0200-0000A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02" name="Text Box 5">
          <a:extLst>
            <a:ext uri="{FF2B5EF4-FFF2-40B4-BE49-F238E27FC236}">
              <a16:creationId xmlns:a16="http://schemas.microsoft.com/office/drawing/2014/main" id="{00000000-0008-0000-0200-0000A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03" name="Text Box 9">
          <a:extLst>
            <a:ext uri="{FF2B5EF4-FFF2-40B4-BE49-F238E27FC236}">
              <a16:creationId xmlns:a16="http://schemas.microsoft.com/office/drawing/2014/main" id="{00000000-0008-0000-0200-0000A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04" name="Text Box 10">
          <a:extLst>
            <a:ext uri="{FF2B5EF4-FFF2-40B4-BE49-F238E27FC236}">
              <a16:creationId xmlns:a16="http://schemas.microsoft.com/office/drawing/2014/main" id="{00000000-0008-0000-0200-0000A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05" name="Text Box 4">
          <a:extLst>
            <a:ext uri="{FF2B5EF4-FFF2-40B4-BE49-F238E27FC236}">
              <a16:creationId xmlns:a16="http://schemas.microsoft.com/office/drawing/2014/main" id="{00000000-0008-0000-0200-0000A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06" name="Text Box 5">
          <a:extLst>
            <a:ext uri="{FF2B5EF4-FFF2-40B4-BE49-F238E27FC236}">
              <a16:creationId xmlns:a16="http://schemas.microsoft.com/office/drawing/2014/main" id="{00000000-0008-0000-0200-0000A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07" name="Text Box 9">
          <a:extLst>
            <a:ext uri="{FF2B5EF4-FFF2-40B4-BE49-F238E27FC236}">
              <a16:creationId xmlns:a16="http://schemas.microsoft.com/office/drawing/2014/main" id="{00000000-0008-0000-0200-0000A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08" name="Text Box 10">
          <a:extLst>
            <a:ext uri="{FF2B5EF4-FFF2-40B4-BE49-F238E27FC236}">
              <a16:creationId xmlns:a16="http://schemas.microsoft.com/office/drawing/2014/main" id="{00000000-0008-0000-0200-0000A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09" name="Text Box 4">
          <a:extLst>
            <a:ext uri="{FF2B5EF4-FFF2-40B4-BE49-F238E27FC236}">
              <a16:creationId xmlns:a16="http://schemas.microsoft.com/office/drawing/2014/main" id="{00000000-0008-0000-0200-0000A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10" name="Text Box 5">
          <a:extLst>
            <a:ext uri="{FF2B5EF4-FFF2-40B4-BE49-F238E27FC236}">
              <a16:creationId xmlns:a16="http://schemas.microsoft.com/office/drawing/2014/main" id="{00000000-0008-0000-0200-0000A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11" name="Text Box 9">
          <a:extLst>
            <a:ext uri="{FF2B5EF4-FFF2-40B4-BE49-F238E27FC236}">
              <a16:creationId xmlns:a16="http://schemas.microsoft.com/office/drawing/2014/main" id="{00000000-0008-0000-0200-0000A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12" name="Text Box 10">
          <a:extLst>
            <a:ext uri="{FF2B5EF4-FFF2-40B4-BE49-F238E27FC236}">
              <a16:creationId xmlns:a16="http://schemas.microsoft.com/office/drawing/2014/main" id="{00000000-0008-0000-0200-0000B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13" name="Text Box 4">
          <a:extLst>
            <a:ext uri="{FF2B5EF4-FFF2-40B4-BE49-F238E27FC236}">
              <a16:creationId xmlns:a16="http://schemas.microsoft.com/office/drawing/2014/main" id="{00000000-0008-0000-0200-0000B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14" name="Text Box 5">
          <a:extLst>
            <a:ext uri="{FF2B5EF4-FFF2-40B4-BE49-F238E27FC236}">
              <a16:creationId xmlns:a16="http://schemas.microsoft.com/office/drawing/2014/main" id="{00000000-0008-0000-0200-0000B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15" name="Text Box 9">
          <a:extLst>
            <a:ext uri="{FF2B5EF4-FFF2-40B4-BE49-F238E27FC236}">
              <a16:creationId xmlns:a16="http://schemas.microsoft.com/office/drawing/2014/main" id="{00000000-0008-0000-0200-0000B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16" name="Text Box 10">
          <a:extLst>
            <a:ext uri="{FF2B5EF4-FFF2-40B4-BE49-F238E27FC236}">
              <a16:creationId xmlns:a16="http://schemas.microsoft.com/office/drawing/2014/main" id="{00000000-0008-0000-0200-0000B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17" name="Text Box 4">
          <a:extLst>
            <a:ext uri="{FF2B5EF4-FFF2-40B4-BE49-F238E27FC236}">
              <a16:creationId xmlns:a16="http://schemas.microsoft.com/office/drawing/2014/main" id="{00000000-0008-0000-0200-0000B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18" name="Text Box 5">
          <a:extLst>
            <a:ext uri="{FF2B5EF4-FFF2-40B4-BE49-F238E27FC236}">
              <a16:creationId xmlns:a16="http://schemas.microsoft.com/office/drawing/2014/main" id="{00000000-0008-0000-0200-0000B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19" name="Text Box 9">
          <a:extLst>
            <a:ext uri="{FF2B5EF4-FFF2-40B4-BE49-F238E27FC236}">
              <a16:creationId xmlns:a16="http://schemas.microsoft.com/office/drawing/2014/main" id="{00000000-0008-0000-0200-0000B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20" name="Text Box 10">
          <a:extLst>
            <a:ext uri="{FF2B5EF4-FFF2-40B4-BE49-F238E27FC236}">
              <a16:creationId xmlns:a16="http://schemas.microsoft.com/office/drawing/2014/main" id="{00000000-0008-0000-0200-0000B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721" name="Text Box 4">
          <a:extLst>
            <a:ext uri="{FF2B5EF4-FFF2-40B4-BE49-F238E27FC236}">
              <a16:creationId xmlns:a16="http://schemas.microsoft.com/office/drawing/2014/main" id="{00000000-0008-0000-0200-0000B9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722" name="Text Box 5">
          <a:extLst>
            <a:ext uri="{FF2B5EF4-FFF2-40B4-BE49-F238E27FC236}">
              <a16:creationId xmlns:a16="http://schemas.microsoft.com/office/drawing/2014/main" id="{00000000-0008-0000-0200-0000BA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723" name="Text Box 9">
          <a:extLst>
            <a:ext uri="{FF2B5EF4-FFF2-40B4-BE49-F238E27FC236}">
              <a16:creationId xmlns:a16="http://schemas.microsoft.com/office/drawing/2014/main" id="{00000000-0008-0000-0200-0000BB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724" name="Text Box 10">
          <a:extLst>
            <a:ext uri="{FF2B5EF4-FFF2-40B4-BE49-F238E27FC236}">
              <a16:creationId xmlns:a16="http://schemas.microsoft.com/office/drawing/2014/main" id="{00000000-0008-0000-0200-0000BC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25" name="Text Box 4">
          <a:extLst>
            <a:ext uri="{FF2B5EF4-FFF2-40B4-BE49-F238E27FC236}">
              <a16:creationId xmlns:a16="http://schemas.microsoft.com/office/drawing/2014/main" id="{00000000-0008-0000-0200-0000B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26" name="Text Box 5">
          <a:extLst>
            <a:ext uri="{FF2B5EF4-FFF2-40B4-BE49-F238E27FC236}">
              <a16:creationId xmlns:a16="http://schemas.microsoft.com/office/drawing/2014/main" id="{00000000-0008-0000-0200-0000B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27" name="Text Box 9">
          <a:extLst>
            <a:ext uri="{FF2B5EF4-FFF2-40B4-BE49-F238E27FC236}">
              <a16:creationId xmlns:a16="http://schemas.microsoft.com/office/drawing/2014/main" id="{00000000-0008-0000-0200-0000B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28" name="Text Box 10">
          <a:extLst>
            <a:ext uri="{FF2B5EF4-FFF2-40B4-BE49-F238E27FC236}">
              <a16:creationId xmlns:a16="http://schemas.microsoft.com/office/drawing/2014/main" id="{00000000-0008-0000-0200-0000C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29" name="Text Box 4">
          <a:extLst>
            <a:ext uri="{FF2B5EF4-FFF2-40B4-BE49-F238E27FC236}">
              <a16:creationId xmlns:a16="http://schemas.microsoft.com/office/drawing/2014/main" id="{00000000-0008-0000-0200-0000C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30" name="Text Box 5">
          <a:extLst>
            <a:ext uri="{FF2B5EF4-FFF2-40B4-BE49-F238E27FC236}">
              <a16:creationId xmlns:a16="http://schemas.microsoft.com/office/drawing/2014/main" id="{00000000-0008-0000-0200-0000C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31" name="Text Box 9">
          <a:extLst>
            <a:ext uri="{FF2B5EF4-FFF2-40B4-BE49-F238E27FC236}">
              <a16:creationId xmlns:a16="http://schemas.microsoft.com/office/drawing/2014/main" id="{00000000-0008-0000-0200-0000C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32" name="Text Box 4">
          <a:extLst>
            <a:ext uri="{FF2B5EF4-FFF2-40B4-BE49-F238E27FC236}">
              <a16:creationId xmlns:a16="http://schemas.microsoft.com/office/drawing/2014/main" id="{00000000-0008-0000-0200-0000C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33" name="Text Box 5">
          <a:extLst>
            <a:ext uri="{FF2B5EF4-FFF2-40B4-BE49-F238E27FC236}">
              <a16:creationId xmlns:a16="http://schemas.microsoft.com/office/drawing/2014/main" id="{00000000-0008-0000-0200-0000C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34" name="Text Box 9">
          <a:extLst>
            <a:ext uri="{FF2B5EF4-FFF2-40B4-BE49-F238E27FC236}">
              <a16:creationId xmlns:a16="http://schemas.microsoft.com/office/drawing/2014/main" id="{00000000-0008-0000-0200-0000C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35" name="Text Box 10">
          <a:extLst>
            <a:ext uri="{FF2B5EF4-FFF2-40B4-BE49-F238E27FC236}">
              <a16:creationId xmlns:a16="http://schemas.microsoft.com/office/drawing/2014/main" id="{00000000-0008-0000-0200-0000C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36" name="Text Box 4">
          <a:extLst>
            <a:ext uri="{FF2B5EF4-FFF2-40B4-BE49-F238E27FC236}">
              <a16:creationId xmlns:a16="http://schemas.microsoft.com/office/drawing/2014/main" id="{00000000-0008-0000-0200-0000C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37" name="Text Box 5">
          <a:extLst>
            <a:ext uri="{FF2B5EF4-FFF2-40B4-BE49-F238E27FC236}">
              <a16:creationId xmlns:a16="http://schemas.microsoft.com/office/drawing/2014/main" id="{00000000-0008-0000-0200-0000C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38" name="Text Box 9">
          <a:extLst>
            <a:ext uri="{FF2B5EF4-FFF2-40B4-BE49-F238E27FC236}">
              <a16:creationId xmlns:a16="http://schemas.microsoft.com/office/drawing/2014/main" id="{00000000-0008-0000-0200-0000C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39" name="Text Box 4">
          <a:extLst>
            <a:ext uri="{FF2B5EF4-FFF2-40B4-BE49-F238E27FC236}">
              <a16:creationId xmlns:a16="http://schemas.microsoft.com/office/drawing/2014/main" id="{00000000-0008-0000-0200-0000C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40" name="Text Box 5">
          <a:extLst>
            <a:ext uri="{FF2B5EF4-FFF2-40B4-BE49-F238E27FC236}">
              <a16:creationId xmlns:a16="http://schemas.microsoft.com/office/drawing/2014/main" id="{00000000-0008-0000-0200-0000C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41" name="Text Box 9">
          <a:extLst>
            <a:ext uri="{FF2B5EF4-FFF2-40B4-BE49-F238E27FC236}">
              <a16:creationId xmlns:a16="http://schemas.microsoft.com/office/drawing/2014/main" id="{00000000-0008-0000-0200-0000C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42" name="Text Box 4">
          <a:extLst>
            <a:ext uri="{FF2B5EF4-FFF2-40B4-BE49-F238E27FC236}">
              <a16:creationId xmlns:a16="http://schemas.microsoft.com/office/drawing/2014/main" id="{00000000-0008-0000-0200-0000C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43" name="Text Box 4">
          <a:extLst>
            <a:ext uri="{FF2B5EF4-FFF2-40B4-BE49-F238E27FC236}">
              <a16:creationId xmlns:a16="http://schemas.microsoft.com/office/drawing/2014/main" id="{00000000-0008-0000-0200-0000C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44" name="Text Box 4">
          <a:extLst>
            <a:ext uri="{FF2B5EF4-FFF2-40B4-BE49-F238E27FC236}">
              <a16:creationId xmlns:a16="http://schemas.microsoft.com/office/drawing/2014/main" id="{00000000-0008-0000-0200-0000D0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45" name="Text Box 5">
          <a:extLst>
            <a:ext uri="{FF2B5EF4-FFF2-40B4-BE49-F238E27FC236}">
              <a16:creationId xmlns:a16="http://schemas.microsoft.com/office/drawing/2014/main" id="{00000000-0008-0000-0200-0000D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46" name="Text Box 9">
          <a:extLst>
            <a:ext uri="{FF2B5EF4-FFF2-40B4-BE49-F238E27FC236}">
              <a16:creationId xmlns:a16="http://schemas.microsoft.com/office/drawing/2014/main" id="{00000000-0008-0000-0200-0000D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47" name="Text Box 10">
          <a:extLst>
            <a:ext uri="{FF2B5EF4-FFF2-40B4-BE49-F238E27FC236}">
              <a16:creationId xmlns:a16="http://schemas.microsoft.com/office/drawing/2014/main" id="{00000000-0008-0000-0200-0000D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48" name="Text Box 4">
          <a:extLst>
            <a:ext uri="{FF2B5EF4-FFF2-40B4-BE49-F238E27FC236}">
              <a16:creationId xmlns:a16="http://schemas.microsoft.com/office/drawing/2014/main" id="{00000000-0008-0000-0200-0000D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49" name="Text Box 5">
          <a:extLst>
            <a:ext uri="{FF2B5EF4-FFF2-40B4-BE49-F238E27FC236}">
              <a16:creationId xmlns:a16="http://schemas.microsoft.com/office/drawing/2014/main" id="{00000000-0008-0000-0200-0000D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50" name="Text Box 9">
          <a:extLst>
            <a:ext uri="{FF2B5EF4-FFF2-40B4-BE49-F238E27FC236}">
              <a16:creationId xmlns:a16="http://schemas.microsoft.com/office/drawing/2014/main" id="{00000000-0008-0000-0200-0000D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51" name="Text Box 10">
          <a:extLst>
            <a:ext uri="{FF2B5EF4-FFF2-40B4-BE49-F238E27FC236}">
              <a16:creationId xmlns:a16="http://schemas.microsoft.com/office/drawing/2014/main" id="{00000000-0008-0000-0200-0000D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52" name="Text Box 4">
          <a:extLst>
            <a:ext uri="{FF2B5EF4-FFF2-40B4-BE49-F238E27FC236}">
              <a16:creationId xmlns:a16="http://schemas.microsoft.com/office/drawing/2014/main" id="{00000000-0008-0000-0200-0000D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53" name="Text Box 5">
          <a:extLst>
            <a:ext uri="{FF2B5EF4-FFF2-40B4-BE49-F238E27FC236}">
              <a16:creationId xmlns:a16="http://schemas.microsoft.com/office/drawing/2014/main" id="{00000000-0008-0000-0200-0000D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54" name="Text Box 9">
          <a:extLst>
            <a:ext uri="{FF2B5EF4-FFF2-40B4-BE49-F238E27FC236}">
              <a16:creationId xmlns:a16="http://schemas.microsoft.com/office/drawing/2014/main" id="{00000000-0008-0000-0200-0000D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55" name="Text Box 10">
          <a:extLst>
            <a:ext uri="{FF2B5EF4-FFF2-40B4-BE49-F238E27FC236}">
              <a16:creationId xmlns:a16="http://schemas.microsoft.com/office/drawing/2014/main" id="{00000000-0008-0000-0200-0000D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56" name="Text Box 4">
          <a:extLst>
            <a:ext uri="{FF2B5EF4-FFF2-40B4-BE49-F238E27FC236}">
              <a16:creationId xmlns:a16="http://schemas.microsoft.com/office/drawing/2014/main" id="{00000000-0008-0000-0200-0000DC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57" name="Text Box 5">
          <a:extLst>
            <a:ext uri="{FF2B5EF4-FFF2-40B4-BE49-F238E27FC236}">
              <a16:creationId xmlns:a16="http://schemas.microsoft.com/office/drawing/2014/main" id="{00000000-0008-0000-0200-0000DD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58" name="Text Box 9">
          <a:extLst>
            <a:ext uri="{FF2B5EF4-FFF2-40B4-BE49-F238E27FC236}">
              <a16:creationId xmlns:a16="http://schemas.microsoft.com/office/drawing/2014/main" id="{00000000-0008-0000-0200-0000DE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59" name="Text Box 10">
          <a:extLst>
            <a:ext uri="{FF2B5EF4-FFF2-40B4-BE49-F238E27FC236}">
              <a16:creationId xmlns:a16="http://schemas.microsoft.com/office/drawing/2014/main" id="{00000000-0008-0000-0200-0000DF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60" name="Text Box 4">
          <a:extLst>
            <a:ext uri="{FF2B5EF4-FFF2-40B4-BE49-F238E27FC236}">
              <a16:creationId xmlns:a16="http://schemas.microsoft.com/office/drawing/2014/main" id="{00000000-0008-0000-0200-0000E0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61" name="Text Box 5">
          <a:extLst>
            <a:ext uri="{FF2B5EF4-FFF2-40B4-BE49-F238E27FC236}">
              <a16:creationId xmlns:a16="http://schemas.microsoft.com/office/drawing/2014/main" id="{00000000-0008-0000-0200-0000E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62" name="Text Box 9">
          <a:extLst>
            <a:ext uri="{FF2B5EF4-FFF2-40B4-BE49-F238E27FC236}">
              <a16:creationId xmlns:a16="http://schemas.microsoft.com/office/drawing/2014/main" id="{00000000-0008-0000-0200-0000E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63" name="Text Box 10">
          <a:extLst>
            <a:ext uri="{FF2B5EF4-FFF2-40B4-BE49-F238E27FC236}">
              <a16:creationId xmlns:a16="http://schemas.microsoft.com/office/drawing/2014/main" id="{00000000-0008-0000-0200-0000E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64" name="Text Box 4">
          <a:extLst>
            <a:ext uri="{FF2B5EF4-FFF2-40B4-BE49-F238E27FC236}">
              <a16:creationId xmlns:a16="http://schemas.microsoft.com/office/drawing/2014/main" id="{00000000-0008-0000-0200-0000E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65" name="Text Box 5">
          <a:extLst>
            <a:ext uri="{FF2B5EF4-FFF2-40B4-BE49-F238E27FC236}">
              <a16:creationId xmlns:a16="http://schemas.microsoft.com/office/drawing/2014/main" id="{00000000-0008-0000-0200-0000E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66" name="Text Box 9">
          <a:extLst>
            <a:ext uri="{FF2B5EF4-FFF2-40B4-BE49-F238E27FC236}">
              <a16:creationId xmlns:a16="http://schemas.microsoft.com/office/drawing/2014/main" id="{00000000-0008-0000-0200-0000E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67" name="Text Box 10">
          <a:extLst>
            <a:ext uri="{FF2B5EF4-FFF2-40B4-BE49-F238E27FC236}">
              <a16:creationId xmlns:a16="http://schemas.microsoft.com/office/drawing/2014/main" id="{00000000-0008-0000-0200-0000E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68" name="Text Box 4">
          <a:extLst>
            <a:ext uri="{FF2B5EF4-FFF2-40B4-BE49-F238E27FC236}">
              <a16:creationId xmlns:a16="http://schemas.microsoft.com/office/drawing/2014/main" id="{00000000-0008-0000-0200-0000E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69" name="Text Box 5">
          <a:extLst>
            <a:ext uri="{FF2B5EF4-FFF2-40B4-BE49-F238E27FC236}">
              <a16:creationId xmlns:a16="http://schemas.microsoft.com/office/drawing/2014/main" id="{00000000-0008-0000-0200-0000E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70" name="Text Box 9">
          <a:extLst>
            <a:ext uri="{FF2B5EF4-FFF2-40B4-BE49-F238E27FC236}">
              <a16:creationId xmlns:a16="http://schemas.microsoft.com/office/drawing/2014/main" id="{00000000-0008-0000-0200-0000E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771" name="Text Box 10">
          <a:extLst>
            <a:ext uri="{FF2B5EF4-FFF2-40B4-BE49-F238E27FC236}">
              <a16:creationId xmlns:a16="http://schemas.microsoft.com/office/drawing/2014/main" id="{00000000-0008-0000-0200-0000E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72" name="Text Box 4">
          <a:extLst>
            <a:ext uri="{FF2B5EF4-FFF2-40B4-BE49-F238E27FC236}">
              <a16:creationId xmlns:a16="http://schemas.microsoft.com/office/drawing/2014/main" id="{00000000-0008-0000-0200-0000E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73" name="Text Box 5">
          <a:extLst>
            <a:ext uri="{FF2B5EF4-FFF2-40B4-BE49-F238E27FC236}">
              <a16:creationId xmlns:a16="http://schemas.microsoft.com/office/drawing/2014/main" id="{00000000-0008-0000-0200-0000E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74" name="Text Box 9">
          <a:extLst>
            <a:ext uri="{FF2B5EF4-FFF2-40B4-BE49-F238E27FC236}">
              <a16:creationId xmlns:a16="http://schemas.microsoft.com/office/drawing/2014/main" id="{00000000-0008-0000-0200-0000E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75" name="Text Box 10">
          <a:extLst>
            <a:ext uri="{FF2B5EF4-FFF2-40B4-BE49-F238E27FC236}">
              <a16:creationId xmlns:a16="http://schemas.microsoft.com/office/drawing/2014/main" id="{00000000-0008-0000-0200-0000E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76" name="Text Box 4">
          <a:extLst>
            <a:ext uri="{FF2B5EF4-FFF2-40B4-BE49-F238E27FC236}">
              <a16:creationId xmlns:a16="http://schemas.microsoft.com/office/drawing/2014/main" id="{00000000-0008-0000-0200-0000F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77" name="Text Box 5">
          <a:extLst>
            <a:ext uri="{FF2B5EF4-FFF2-40B4-BE49-F238E27FC236}">
              <a16:creationId xmlns:a16="http://schemas.microsoft.com/office/drawing/2014/main" id="{00000000-0008-0000-0200-0000F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78" name="Text Box 9">
          <a:extLst>
            <a:ext uri="{FF2B5EF4-FFF2-40B4-BE49-F238E27FC236}">
              <a16:creationId xmlns:a16="http://schemas.microsoft.com/office/drawing/2014/main" id="{00000000-0008-0000-0200-0000F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79" name="Text Box 10">
          <a:extLst>
            <a:ext uri="{FF2B5EF4-FFF2-40B4-BE49-F238E27FC236}">
              <a16:creationId xmlns:a16="http://schemas.microsoft.com/office/drawing/2014/main" id="{00000000-0008-0000-0200-0000F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80" name="Text Box 4">
          <a:extLst>
            <a:ext uri="{FF2B5EF4-FFF2-40B4-BE49-F238E27FC236}">
              <a16:creationId xmlns:a16="http://schemas.microsoft.com/office/drawing/2014/main" id="{00000000-0008-0000-0200-0000F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81" name="Text Box 5">
          <a:extLst>
            <a:ext uri="{FF2B5EF4-FFF2-40B4-BE49-F238E27FC236}">
              <a16:creationId xmlns:a16="http://schemas.microsoft.com/office/drawing/2014/main" id="{00000000-0008-0000-0200-0000F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82" name="Text Box 9">
          <a:extLst>
            <a:ext uri="{FF2B5EF4-FFF2-40B4-BE49-F238E27FC236}">
              <a16:creationId xmlns:a16="http://schemas.microsoft.com/office/drawing/2014/main" id="{00000000-0008-0000-0200-0000F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83" name="Text Box 10">
          <a:extLst>
            <a:ext uri="{FF2B5EF4-FFF2-40B4-BE49-F238E27FC236}">
              <a16:creationId xmlns:a16="http://schemas.microsoft.com/office/drawing/2014/main" id="{00000000-0008-0000-0200-0000F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84" name="Text Box 4">
          <a:extLst>
            <a:ext uri="{FF2B5EF4-FFF2-40B4-BE49-F238E27FC236}">
              <a16:creationId xmlns:a16="http://schemas.microsoft.com/office/drawing/2014/main" id="{00000000-0008-0000-0200-0000F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85" name="Text Box 5">
          <a:extLst>
            <a:ext uri="{FF2B5EF4-FFF2-40B4-BE49-F238E27FC236}">
              <a16:creationId xmlns:a16="http://schemas.microsoft.com/office/drawing/2014/main" id="{00000000-0008-0000-0200-0000F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86" name="Text Box 9">
          <a:extLst>
            <a:ext uri="{FF2B5EF4-FFF2-40B4-BE49-F238E27FC236}">
              <a16:creationId xmlns:a16="http://schemas.microsoft.com/office/drawing/2014/main" id="{00000000-0008-0000-0200-0000F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87" name="Text Box 10">
          <a:extLst>
            <a:ext uri="{FF2B5EF4-FFF2-40B4-BE49-F238E27FC236}">
              <a16:creationId xmlns:a16="http://schemas.microsoft.com/office/drawing/2014/main" id="{00000000-0008-0000-0200-0000F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88" name="Text Box 4">
          <a:extLst>
            <a:ext uri="{FF2B5EF4-FFF2-40B4-BE49-F238E27FC236}">
              <a16:creationId xmlns:a16="http://schemas.microsoft.com/office/drawing/2014/main" id="{00000000-0008-0000-0200-0000F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89" name="Text Box 5">
          <a:extLst>
            <a:ext uri="{FF2B5EF4-FFF2-40B4-BE49-F238E27FC236}">
              <a16:creationId xmlns:a16="http://schemas.microsoft.com/office/drawing/2014/main" id="{00000000-0008-0000-0200-0000F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90" name="Text Box 9">
          <a:extLst>
            <a:ext uri="{FF2B5EF4-FFF2-40B4-BE49-F238E27FC236}">
              <a16:creationId xmlns:a16="http://schemas.microsoft.com/office/drawing/2014/main" id="{00000000-0008-0000-0200-0000F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91" name="Text Box 10">
          <a:extLst>
            <a:ext uri="{FF2B5EF4-FFF2-40B4-BE49-F238E27FC236}">
              <a16:creationId xmlns:a16="http://schemas.microsoft.com/office/drawing/2014/main" id="{00000000-0008-0000-0200-0000F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92" name="Text Box 4">
          <a:extLst>
            <a:ext uri="{FF2B5EF4-FFF2-40B4-BE49-F238E27FC236}">
              <a16:creationId xmlns:a16="http://schemas.microsoft.com/office/drawing/2014/main" id="{00000000-0008-0000-0200-000000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93" name="Text Box 5">
          <a:extLst>
            <a:ext uri="{FF2B5EF4-FFF2-40B4-BE49-F238E27FC236}">
              <a16:creationId xmlns:a16="http://schemas.microsoft.com/office/drawing/2014/main" id="{00000000-0008-0000-0200-000001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94" name="Text Box 9">
          <a:extLst>
            <a:ext uri="{FF2B5EF4-FFF2-40B4-BE49-F238E27FC236}">
              <a16:creationId xmlns:a16="http://schemas.microsoft.com/office/drawing/2014/main" id="{00000000-0008-0000-0200-000002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95" name="Text Box 10">
          <a:extLst>
            <a:ext uri="{FF2B5EF4-FFF2-40B4-BE49-F238E27FC236}">
              <a16:creationId xmlns:a16="http://schemas.microsoft.com/office/drawing/2014/main" id="{00000000-0008-0000-0200-00000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96" name="Text Box 4">
          <a:extLst>
            <a:ext uri="{FF2B5EF4-FFF2-40B4-BE49-F238E27FC236}">
              <a16:creationId xmlns:a16="http://schemas.microsoft.com/office/drawing/2014/main" id="{00000000-0008-0000-0200-00000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97" name="Text Box 5">
          <a:extLst>
            <a:ext uri="{FF2B5EF4-FFF2-40B4-BE49-F238E27FC236}">
              <a16:creationId xmlns:a16="http://schemas.microsoft.com/office/drawing/2014/main" id="{00000000-0008-0000-0200-00000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98" name="Text Box 9">
          <a:extLst>
            <a:ext uri="{FF2B5EF4-FFF2-40B4-BE49-F238E27FC236}">
              <a16:creationId xmlns:a16="http://schemas.microsoft.com/office/drawing/2014/main" id="{00000000-0008-0000-0200-00000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799" name="Text Box 10">
          <a:extLst>
            <a:ext uri="{FF2B5EF4-FFF2-40B4-BE49-F238E27FC236}">
              <a16:creationId xmlns:a16="http://schemas.microsoft.com/office/drawing/2014/main" id="{00000000-0008-0000-0200-000007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00" name="Text Box 4">
          <a:extLst>
            <a:ext uri="{FF2B5EF4-FFF2-40B4-BE49-F238E27FC236}">
              <a16:creationId xmlns:a16="http://schemas.microsoft.com/office/drawing/2014/main" id="{00000000-0008-0000-0200-000008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01" name="Text Box 5">
          <a:extLst>
            <a:ext uri="{FF2B5EF4-FFF2-40B4-BE49-F238E27FC236}">
              <a16:creationId xmlns:a16="http://schemas.microsoft.com/office/drawing/2014/main" id="{00000000-0008-0000-0200-000009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02" name="Text Box 9">
          <a:extLst>
            <a:ext uri="{FF2B5EF4-FFF2-40B4-BE49-F238E27FC236}">
              <a16:creationId xmlns:a16="http://schemas.microsoft.com/office/drawing/2014/main" id="{00000000-0008-0000-0200-00000A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03" name="Text Box 10">
          <a:extLst>
            <a:ext uri="{FF2B5EF4-FFF2-40B4-BE49-F238E27FC236}">
              <a16:creationId xmlns:a16="http://schemas.microsoft.com/office/drawing/2014/main" id="{00000000-0008-0000-0200-00000B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04" name="Text Box 4">
          <a:extLst>
            <a:ext uri="{FF2B5EF4-FFF2-40B4-BE49-F238E27FC236}">
              <a16:creationId xmlns:a16="http://schemas.microsoft.com/office/drawing/2014/main" id="{00000000-0008-0000-0200-00000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05" name="Text Box 5">
          <a:extLst>
            <a:ext uri="{FF2B5EF4-FFF2-40B4-BE49-F238E27FC236}">
              <a16:creationId xmlns:a16="http://schemas.microsoft.com/office/drawing/2014/main" id="{00000000-0008-0000-0200-00000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06" name="Text Box 9">
          <a:extLst>
            <a:ext uri="{FF2B5EF4-FFF2-40B4-BE49-F238E27FC236}">
              <a16:creationId xmlns:a16="http://schemas.microsoft.com/office/drawing/2014/main" id="{00000000-0008-0000-0200-00000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07" name="Text Box 10">
          <a:extLst>
            <a:ext uri="{FF2B5EF4-FFF2-40B4-BE49-F238E27FC236}">
              <a16:creationId xmlns:a16="http://schemas.microsoft.com/office/drawing/2014/main" id="{00000000-0008-0000-0200-00000F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08" name="Text Box 4">
          <a:extLst>
            <a:ext uri="{FF2B5EF4-FFF2-40B4-BE49-F238E27FC236}">
              <a16:creationId xmlns:a16="http://schemas.microsoft.com/office/drawing/2014/main" id="{00000000-0008-0000-0200-000010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09" name="Text Box 5">
          <a:extLst>
            <a:ext uri="{FF2B5EF4-FFF2-40B4-BE49-F238E27FC236}">
              <a16:creationId xmlns:a16="http://schemas.microsoft.com/office/drawing/2014/main" id="{00000000-0008-0000-0200-000011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10" name="Text Box 9">
          <a:extLst>
            <a:ext uri="{FF2B5EF4-FFF2-40B4-BE49-F238E27FC236}">
              <a16:creationId xmlns:a16="http://schemas.microsoft.com/office/drawing/2014/main" id="{00000000-0008-0000-0200-000012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11" name="Text Box 10">
          <a:extLst>
            <a:ext uri="{FF2B5EF4-FFF2-40B4-BE49-F238E27FC236}">
              <a16:creationId xmlns:a16="http://schemas.microsoft.com/office/drawing/2014/main" id="{00000000-0008-0000-0200-00001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12" name="Text Box 4">
          <a:extLst>
            <a:ext uri="{FF2B5EF4-FFF2-40B4-BE49-F238E27FC236}">
              <a16:creationId xmlns:a16="http://schemas.microsoft.com/office/drawing/2014/main" id="{00000000-0008-0000-0200-00001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13" name="Text Box 5">
          <a:extLst>
            <a:ext uri="{FF2B5EF4-FFF2-40B4-BE49-F238E27FC236}">
              <a16:creationId xmlns:a16="http://schemas.microsoft.com/office/drawing/2014/main" id="{00000000-0008-0000-0200-00001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14" name="Text Box 9">
          <a:extLst>
            <a:ext uri="{FF2B5EF4-FFF2-40B4-BE49-F238E27FC236}">
              <a16:creationId xmlns:a16="http://schemas.microsoft.com/office/drawing/2014/main" id="{00000000-0008-0000-0200-00001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15" name="Text Box 10">
          <a:extLst>
            <a:ext uri="{FF2B5EF4-FFF2-40B4-BE49-F238E27FC236}">
              <a16:creationId xmlns:a16="http://schemas.microsoft.com/office/drawing/2014/main" id="{00000000-0008-0000-0200-000017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816" name="Text Box 4">
          <a:extLst>
            <a:ext uri="{FF2B5EF4-FFF2-40B4-BE49-F238E27FC236}">
              <a16:creationId xmlns:a16="http://schemas.microsoft.com/office/drawing/2014/main" id="{00000000-0008-0000-0200-000018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817" name="Text Box 5">
          <a:extLst>
            <a:ext uri="{FF2B5EF4-FFF2-40B4-BE49-F238E27FC236}">
              <a16:creationId xmlns:a16="http://schemas.microsoft.com/office/drawing/2014/main" id="{00000000-0008-0000-0200-000019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818" name="Text Box 9">
          <a:extLst>
            <a:ext uri="{FF2B5EF4-FFF2-40B4-BE49-F238E27FC236}">
              <a16:creationId xmlns:a16="http://schemas.microsoft.com/office/drawing/2014/main" id="{00000000-0008-0000-0200-00001A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819" name="Text Box 10">
          <a:extLst>
            <a:ext uri="{FF2B5EF4-FFF2-40B4-BE49-F238E27FC236}">
              <a16:creationId xmlns:a16="http://schemas.microsoft.com/office/drawing/2014/main" id="{00000000-0008-0000-0200-00001B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20" name="Text Box 4">
          <a:extLst>
            <a:ext uri="{FF2B5EF4-FFF2-40B4-BE49-F238E27FC236}">
              <a16:creationId xmlns:a16="http://schemas.microsoft.com/office/drawing/2014/main" id="{00000000-0008-0000-0200-00001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21" name="Text Box 5">
          <a:extLst>
            <a:ext uri="{FF2B5EF4-FFF2-40B4-BE49-F238E27FC236}">
              <a16:creationId xmlns:a16="http://schemas.microsoft.com/office/drawing/2014/main" id="{00000000-0008-0000-0200-00001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22" name="Text Box 9">
          <a:extLst>
            <a:ext uri="{FF2B5EF4-FFF2-40B4-BE49-F238E27FC236}">
              <a16:creationId xmlns:a16="http://schemas.microsoft.com/office/drawing/2014/main" id="{00000000-0008-0000-0200-00001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23" name="Text Box 10">
          <a:extLst>
            <a:ext uri="{FF2B5EF4-FFF2-40B4-BE49-F238E27FC236}">
              <a16:creationId xmlns:a16="http://schemas.microsoft.com/office/drawing/2014/main" id="{00000000-0008-0000-0200-00001F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24" name="Text Box 4">
          <a:extLst>
            <a:ext uri="{FF2B5EF4-FFF2-40B4-BE49-F238E27FC236}">
              <a16:creationId xmlns:a16="http://schemas.microsoft.com/office/drawing/2014/main" id="{00000000-0008-0000-0200-000020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25" name="Text Box 5">
          <a:extLst>
            <a:ext uri="{FF2B5EF4-FFF2-40B4-BE49-F238E27FC236}">
              <a16:creationId xmlns:a16="http://schemas.microsoft.com/office/drawing/2014/main" id="{00000000-0008-0000-0200-000021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26" name="Text Box 9">
          <a:extLst>
            <a:ext uri="{FF2B5EF4-FFF2-40B4-BE49-F238E27FC236}">
              <a16:creationId xmlns:a16="http://schemas.microsoft.com/office/drawing/2014/main" id="{00000000-0008-0000-0200-000022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27" name="Text Box 4">
          <a:extLst>
            <a:ext uri="{FF2B5EF4-FFF2-40B4-BE49-F238E27FC236}">
              <a16:creationId xmlns:a16="http://schemas.microsoft.com/office/drawing/2014/main" id="{00000000-0008-0000-0200-00002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28" name="Text Box 5">
          <a:extLst>
            <a:ext uri="{FF2B5EF4-FFF2-40B4-BE49-F238E27FC236}">
              <a16:creationId xmlns:a16="http://schemas.microsoft.com/office/drawing/2014/main" id="{00000000-0008-0000-0200-00002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29" name="Text Box 9">
          <a:extLst>
            <a:ext uri="{FF2B5EF4-FFF2-40B4-BE49-F238E27FC236}">
              <a16:creationId xmlns:a16="http://schemas.microsoft.com/office/drawing/2014/main" id="{00000000-0008-0000-0200-00002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30" name="Text Box 10">
          <a:extLst>
            <a:ext uri="{FF2B5EF4-FFF2-40B4-BE49-F238E27FC236}">
              <a16:creationId xmlns:a16="http://schemas.microsoft.com/office/drawing/2014/main" id="{00000000-0008-0000-0200-00002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31" name="Text Box 4">
          <a:extLst>
            <a:ext uri="{FF2B5EF4-FFF2-40B4-BE49-F238E27FC236}">
              <a16:creationId xmlns:a16="http://schemas.microsoft.com/office/drawing/2014/main" id="{00000000-0008-0000-0200-000027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32" name="Text Box 5">
          <a:extLst>
            <a:ext uri="{FF2B5EF4-FFF2-40B4-BE49-F238E27FC236}">
              <a16:creationId xmlns:a16="http://schemas.microsoft.com/office/drawing/2014/main" id="{00000000-0008-0000-0200-000028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33" name="Text Box 9">
          <a:extLst>
            <a:ext uri="{FF2B5EF4-FFF2-40B4-BE49-F238E27FC236}">
              <a16:creationId xmlns:a16="http://schemas.microsoft.com/office/drawing/2014/main" id="{00000000-0008-0000-0200-000029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34" name="Text Box 4">
          <a:extLst>
            <a:ext uri="{FF2B5EF4-FFF2-40B4-BE49-F238E27FC236}">
              <a16:creationId xmlns:a16="http://schemas.microsoft.com/office/drawing/2014/main" id="{00000000-0008-0000-0200-00002A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35" name="Text Box 5">
          <a:extLst>
            <a:ext uri="{FF2B5EF4-FFF2-40B4-BE49-F238E27FC236}">
              <a16:creationId xmlns:a16="http://schemas.microsoft.com/office/drawing/2014/main" id="{00000000-0008-0000-0200-00002B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36" name="Text Box 9">
          <a:extLst>
            <a:ext uri="{FF2B5EF4-FFF2-40B4-BE49-F238E27FC236}">
              <a16:creationId xmlns:a16="http://schemas.microsoft.com/office/drawing/2014/main" id="{00000000-0008-0000-0200-00002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37" name="Text Box 4">
          <a:extLst>
            <a:ext uri="{FF2B5EF4-FFF2-40B4-BE49-F238E27FC236}">
              <a16:creationId xmlns:a16="http://schemas.microsoft.com/office/drawing/2014/main" id="{00000000-0008-0000-0200-00002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38" name="Text Box 4">
          <a:extLst>
            <a:ext uri="{FF2B5EF4-FFF2-40B4-BE49-F238E27FC236}">
              <a16:creationId xmlns:a16="http://schemas.microsoft.com/office/drawing/2014/main" id="{00000000-0008-0000-0200-00002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39" name="Text Box 4">
          <a:extLst>
            <a:ext uri="{FF2B5EF4-FFF2-40B4-BE49-F238E27FC236}">
              <a16:creationId xmlns:a16="http://schemas.microsoft.com/office/drawing/2014/main" id="{00000000-0008-0000-0200-00002F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40" name="Text Box 5">
          <a:extLst>
            <a:ext uri="{FF2B5EF4-FFF2-40B4-BE49-F238E27FC236}">
              <a16:creationId xmlns:a16="http://schemas.microsoft.com/office/drawing/2014/main" id="{00000000-0008-0000-0200-000030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41" name="Text Box 9">
          <a:extLst>
            <a:ext uri="{FF2B5EF4-FFF2-40B4-BE49-F238E27FC236}">
              <a16:creationId xmlns:a16="http://schemas.microsoft.com/office/drawing/2014/main" id="{00000000-0008-0000-0200-000031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42" name="Text Box 10">
          <a:extLst>
            <a:ext uri="{FF2B5EF4-FFF2-40B4-BE49-F238E27FC236}">
              <a16:creationId xmlns:a16="http://schemas.microsoft.com/office/drawing/2014/main" id="{00000000-0008-0000-0200-000032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43" name="Text Box 4">
          <a:extLst>
            <a:ext uri="{FF2B5EF4-FFF2-40B4-BE49-F238E27FC236}">
              <a16:creationId xmlns:a16="http://schemas.microsoft.com/office/drawing/2014/main" id="{00000000-0008-0000-0200-000033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44" name="Text Box 5">
          <a:extLst>
            <a:ext uri="{FF2B5EF4-FFF2-40B4-BE49-F238E27FC236}">
              <a16:creationId xmlns:a16="http://schemas.microsoft.com/office/drawing/2014/main" id="{00000000-0008-0000-0200-000034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45" name="Text Box 9">
          <a:extLst>
            <a:ext uri="{FF2B5EF4-FFF2-40B4-BE49-F238E27FC236}">
              <a16:creationId xmlns:a16="http://schemas.microsoft.com/office/drawing/2014/main" id="{00000000-0008-0000-0200-000035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46" name="Text Box 10">
          <a:extLst>
            <a:ext uri="{FF2B5EF4-FFF2-40B4-BE49-F238E27FC236}">
              <a16:creationId xmlns:a16="http://schemas.microsoft.com/office/drawing/2014/main" id="{00000000-0008-0000-0200-000036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47" name="Text Box 4">
          <a:extLst>
            <a:ext uri="{FF2B5EF4-FFF2-40B4-BE49-F238E27FC236}">
              <a16:creationId xmlns:a16="http://schemas.microsoft.com/office/drawing/2014/main" id="{00000000-0008-0000-0200-000037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48" name="Text Box 5">
          <a:extLst>
            <a:ext uri="{FF2B5EF4-FFF2-40B4-BE49-F238E27FC236}">
              <a16:creationId xmlns:a16="http://schemas.microsoft.com/office/drawing/2014/main" id="{00000000-0008-0000-0200-000038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49" name="Text Box 9">
          <a:extLst>
            <a:ext uri="{FF2B5EF4-FFF2-40B4-BE49-F238E27FC236}">
              <a16:creationId xmlns:a16="http://schemas.microsoft.com/office/drawing/2014/main" id="{00000000-0008-0000-0200-000039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50" name="Text Box 10">
          <a:extLst>
            <a:ext uri="{FF2B5EF4-FFF2-40B4-BE49-F238E27FC236}">
              <a16:creationId xmlns:a16="http://schemas.microsoft.com/office/drawing/2014/main" id="{00000000-0008-0000-0200-00003A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51" name="Text Box 4">
          <a:extLst>
            <a:ext uri="{FF2B5EF4-FFF2-40B4-BE49-F238E27FC236}">
              <a16:creationId xmlns:a16="http://schemas.microsoft.com/office/drawing/2014/main" id="{00000000-0008-0000-0200-00003B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52" name="Text Box 5">
          <a:extLst>
            <a:ext uri="{FF2B5EF4-FFF2-40B4-BE49-F238E27FC236}">
              <a16:creationId xmlns:a16="http://schemas.microsoft.com/office/drawing/2014/main" id="{00000000-0008-0000-0200-00003C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53" name="Text Box 9">
          <a:extLst>
            <a:ext uri="{FF2B5EF4-FFF2-40B4-BE49-F238E27FC236}">
              <a16:creationId xmlns:a16="http://schemas.microsoft.com/office/drawing/2014/main" id="{00000000-0008-0000-0200-00003D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54" name="Text Box 10">
          <a:extLst>
            <a:ext uri="{FF2B5EF4-FFF2-40B4-BE49-F238E27FC236}">
              <a16:creationId xmlns:a16="http://schemas.microsoft.com/office/drawing/2014/main" id="{00000000-0008-0000-0200-00003E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55" name="Text Box 4">
          <a:extLst>
            <a:ext uri="{FF2B5EF4-FFF2-40B4-BE49-F238E27FC236}">
              <a16:creationId xmlns:a16="http://schemas.microsoft.com/office/drawing/2014/main" id="{00000000-0008-0000-0200-00003F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56" name="Text Box 5">
          <a:extLst>
            <a:ext uri="{FF2B5EF4-FFF2-40B4-BE49-F238E27FC236}">
              <a16:creationId xmlns:a16="http://schemas.microsoft.com/office/drawing/2014/main" id="{00000000-0008-0000-0200-000040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57" name="Text Box 9">
          <a:extLst>
            <a:ext uri="{FF2B5EF4-FFF2-40B4-BE49-F238E27FC236}">
              <a16:creationId xmlns:a16="http://schemas.microsoft.com/office/drawing/2014/main" id="{00000000-0008-0000-0200-000041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58" name="Text Box 10">
          <a:extLst>
            <a:ext uri="{FF2B5EF4-FFF2-40B4-BE49-F238E27FC236}">
              <a16:creationId xmlns:a16="http://schemas.microsoft.com/office/drawing/2014/main" id="{00000000-0008-0000-0200-000042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59" name="Text Box 4">
          <a:extLst>
            <a:ext uri="{FF2B5EF4-FFF2-40B4-BE49-F238E27FC236}">
              <a16:creationId xmlns:a16="http://schemas.microsoft.com/office/drawing/2014/main" id="{00000000-0008-0000-0200-000043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60" name="Text Box 5">
          <a:extLst>
            <a:ext uri="{FF2B5EF4-FFF2-40B4-BE49-F238E27FC236}">
              <a16:creationId xmlns:a16="http://schemas.microsoft.com/office/drawing/2014/main" id="{00000000-0008-0000-0200-000044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61" name="Text Box 9">
          <a:extLst>
            <a:ext uri="{FF2B5EF4-FFF2-40B4-BE49-F238E27FC236}">
              <a16:creationId xmlns:a16="http://schemas.microsoft.com/office/drawing/2014/main" id="{00000000-0008-0000-0200-000045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62" name="Text Box 10">
          <a:extLst>
            <a:ext uri="{FF2B5EF4-FFF2-40B4-BE49-F238E27FC236}">
              <a16:creationId xmlns:a16="http://schemas.microsoft.com/office/drawing/2014/main" id="{00000000-0008-0000-0200-000046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63" name="Text Box 4">
          <a:extLst>
            <a:ext uri="{FF2B5EF4-FFF2-40B4-BE49-F238E27FC236}">
              <a16:creationId xmlns:a16="http://schemas.microsoft.com/office/drawing/2014/main" id="{00000000-0008-0000-0200-000047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64" name="Text Box 5">
          <a:extLst>
            <a:ext uri="{FF2B5EF4-FFF2-40B4-BE49-F238E27FC236}">
              <a16:creationId xmlns:a16="http://schemas.microsoft.com/office/drawing/2014/main" id="{00000000-0008-0000-0200-000048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65" name="Text Box 9">
          <a:extLst>
            <a:ext uri="{FF2B5EF4-FFF2-40B4-BE49-F238E27FC236}">
              <a16:creationId xmlns:a16="http://schemas.microsoft.com/office/drawing/2014/main" id="{00000000-0008-0000-0200-000049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1866" name="Text Box 10">
          <a:extLst>
            <a:ext uri="{FF2B5EF4-FFF2-40B4-BE49-F238E27FC236}">
              <a16:creationId xmlns:a16="http://schemas.microsoft.com/office/drawing/2014/main" id="{00000000-0008-0000-0200-00004A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67" name="Text Box 4">
          <a:extLst>
            <a:ext uri="{FF2B5EF4-FFF2-40B4-BE49-F238E27FC236}">
              <a16:creationId xmlns:a16="http://schemas.microsoft.com/office/drawing/2014/main" id="{00000000-0008-0000-0200-00004B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68" name="Text Box 5">
          <a:extLst>
            <a:ext uri="{FF2B5EF4-FFF2-40B4-BE49-F238E27FC236}">
              <a16:creationId xmlns:a16="http://schemas.microsoft.com/office/drawing/2014/main" id="{00000000-0008-0000-0200-00004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69" name="Text Box 9">
          <a:extLst>
            <a:ext uri="{FF2B5EF4-FFF2-40B4-BE49-F238E27FC236}">
              <a16:creationId xmlns:a16="http://schemas.microsoft.com/office/drawing/2014/main" id="{00000000-0008-0000-0200-00004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70" name="Text Box 10">
          <a:extLst>
            <a:ext uri="{FF2B5EF4-FFF2-40B4-BE49-F238E27FC236}">
              <a16:creationId xmlns:a16="http://schemas.microsoft.com/office/drawing/2014/main" id="{00000000-0008-0000-0200-00004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71" name="Text Box 4">
          <a:extLst>
            <a:ext uri="{FF2B5EF4-FFF2-40B4-BE49-F238E27FC236}">
              <a16:creationId xmlns:a16="http://schemas.microsoft.com/office/drawing/2014/main" id="{00000000-0008-0000-0200-00004F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72" name="Text Box 5">
          <a:extLst>
            <a:ext uri="{FF2B5EF4-FFF2-40B4-BE49-F238E27FC236}">
              <a16:creationId xmlns:a16="http://schemas.microsoft.com/office/drawing/2014/main" id="{00000000-0008-0000-0200-000050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73" name="Text Box 9">
          <a:extLst>
            <a:ext uri="{FF2B5EF4-FFF2-40B4-BE49-F238E27FC236}">
              <a16:creationId xmlns:a16="http://schemas.microsoft.com/office/drawing/2014/main" id="{00000000-0008-0000-0200-000051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74" name="Text Box 10">
          <a:extLst>
            <a:ext uri="{FF2B5EF4-FFF2-40B4-BE49-F238E27FC236}">
              <a16:creationId xmlns:a16="http://schemas.microsoft.com/office/drawing/2014/main" id="{00000000-0008-0000-0200-000052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75" name="Text Box 4">
          <a:extLst>
            <a:ext uri="{FF2B5EF4-FFF2-40B4-BE49-F238E27FC236}">
              <a16:creationId xmlns:a16="http://schemas.microsoft.com/office/drawing/2014/main" id="{00000000-0008-0000-0200-00005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76" name="Text Box 5">
          <a:extLst>
            <a:ext uri="{FF2B5EF4-FFF2-40B4-BE49-F238E27FC236}">
              <a16:creationId xmlns:a16="http://schemas.microsoft.com/office/drawing/2014/main" id="{00000000-0008-0000-0200-00005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77" name="Text Box 9">
          <a:extLst>
            <a:ext uri="{FF2B5EF4-FFF2-40B4-BE49-F238E27FC236}">
              <a16:creationId xmlns:a16="http://schemas.microsoft.com/office/drawing/2014/main" id="{00000000-0008-0000-0200-00005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78" name="Text Box 10">
          <a:extLst>
            <a:ext uri="{FF2B5EF4-FFF2-40B4-BE49-F238E27FC236}">
              <a16:creationId xmlns:a16="http://schemas.microsoft.com/office/drawing/2014/main" id="{00000000-0008-0000-0200-00005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79" name="Text Box 4">
          <a:extLst>
            <a:ext uri="{FF2B5EF4-FFF2-40B4-BE49-F238E27FC236}">
              <a16:creationId xmlns:a16="http://schemas.microsoft.com/office/drawing/2014/main" id="{00000000-0008-0000-0200-000057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80" name="Text Box 5">
          <a:extLst>
            <a:ext uri="{FF2B5EF4-FFF2-40B4-BE49-F238E27FC236}">
              <a16:creationId xmlns:a16="http://schemas.microsoft.com/office/drawing/2014/main" id="{00000000-0008-0000-0200-000058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81" name="Text Box 9">
          <a:extLst>
            <a:ext uri="{FF2B5EF4-FFF2-40B4-BE49-F238E27FC236}">
              <a16:creationId xmlns:a16="http://schemas.microsoft.com/office/drawing/2014/main" id="{00000000-0008-0000-0200-000059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82" name="Text Box 10">
          <a:extLst>
            <a:ext uri="{FF2B5EF4-FFF2-40B4-BE49-F238E27FC236}">
              <a16:creationId xmlns:a16="http://schemas.microsoft.com/office/drawing/2014/main" id="{00000000-0008-0000-0200-00005A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84" name="Text Box 5">
          <a:extLst>
            <a:ext uri="{FF2B5EF4-FFF2-40B4-BE49-F238E27FC236}">
              <a16:creationId xmlns:a16="http://schemas.microsoft.com/office/drawing/2014/main" id="{00000000-0008-0000-0200-00005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88" name="Text Box 5">
          <a:extLst>
            <a:ext uri="{FF2B5EF4-FFF2-40B4-BE49-F238E27FC236}">
              <a16:creationId xmlns:a16="http://schemas.microsoft.com/office/drawing/2014/main" id="{00000000-0008-0000-0200-000060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92" name="Text Box 5">
          <a:extLst>
            <a:ext uri="{FF2B5EF4-FFF2-40B4-BE49-F238E27FC236}">
              <a16:creationId xmlns:a16="http://schemas.microsoft.com/office/drawing/2014/main" id="{00000000-0008-0000-0200-00006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96" name="Text Box 5">
          <a:extLst>
            <a:ext uri="{FF2B5EF4-FFF2-40B4-BE49-F238E27FC236}">
              <a16:creationId xmlns:a16="http://schemas.microsoft.com/office/drawing/2014/main" id="{00000000-0008-0000-0200-000068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899" name="Text Box 4">
          <a:extLst>
            <a:ext uri="{FF2B5EF4-FFF2-40B4-BE49-F238E27FC236}">
              <a16:creationId xmlns:a16="http://schemas.microsoft.com/office/drawing/2014/main" id="{00000000-0008-0000-0200-00006B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900" name="Text Box 5">
          <a:extLst>
            <a:ext uri="{FF2B5EF4-FFF2-40B4-BE49-F238E27FC236}">
              <a16:creationId xmlns:a16="http://schemas.microsoft.com/office/drawing/2014/main" id="{00000000-0008-0000-0200-00006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901" name="Text Box 9">
          <a:extLst>
            <a:ext uri="{FF2B5EF4-FFF2-40B4-BE49-F238E27FC236}">
              <a16:creationId xmlns:a16="http://schemas.microsoft.com/office/drawing/2014/main" id="{00000000-0008-0000-0200-00006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902" name="Text Box 10">
          <a:extLst>
            <a:ext uri="{FF2B5EF4-FFF2-40B4-BE49-F238E27FC236}">
              <a16:creationId xmlns:a16="http://schemas.microsoft.com/office/drawing/2014/main" id="{00000000-0008-0000-0200-00006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903" name="Text Box 4">
          <a:extLst>
            <a:ext uri="{FF2B5EF4-FFF2-40B4-BE49-F238E27FC236}">
              <a16:creationId xmlns:a16="http://schemas.microsoft.com/office/drawing/2014/main" id="{00000000-0008-0000-0200-00006F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904" name="Text Box 5">
          <a:extLst>
            <a:ext uri="{FF2B5EF4-FFF2-40B4-BE49-F238E27FC236}">
              <a16:creationId xmlns:a16="http://schemas.microsoft.com/office/drawing/2014/main" id="{00000000-0008-0000-0200-000070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905" name="Text Box 9">
          <a:extLst>
            <a:ext uri="{FF2B5EF4-FFF2-40B4-BE49-F238E27FC236}">
              <a16:creationId xmlns:a16="http://schemas.microsoft.com/office/drawing/2014/main" id="{00000000-0008-0000-0200-000071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906" name="Text Box 10">
          <a:extLst>
            <a:ext uri="{FF2B5EF4-FFF2-40B4-BE49-F238E27FC236}">
              <a16:creationId xmlns:a16="http://schemas.microsoft.com/office/drawing/2014/main" id="{00000000-0008-0000-0200-000072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907" name="Text Box 4">
          <a:extLst>
            <a:ext uri="{FF2B5EF4-FFF2-40B4-BE49-F238E27FC236}">
              <a16:creationId xmlns:a16="http://schemas.microsoft.com/office/drawing/2014/main" id="{00000000-0008-0000-0200-00007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908" name="Text Box 5">
          <a:extLst>
            <a:ext uri="{FF2B5EF4-FFF2-40B4-BE49-F238E27FC236}">
              <a16:creationId xmlns:a16="http://schemas.microsoft.com/office/drawing/2014/main" id="{00000000-0008-0000-0200-00007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909" name="Text Box 9">
          <a:extLst>
            <a:ext uri="{FF2B5EF4-FFF2-40B4-BE49-F238E27FC236}">
              <a16:creationId xmlns:a16="http://schemas.microsoft.com/office/drawing/2014/main" id="{00000000-0008-0000-0200-00007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1910" name="Text Box 10">
          <a:extLst>
            <a:ext uri="{FF2B5EF4-FFF2-40B4-BE49-F238E27FC236}">
              <a16:creationId xmlns:a16="http://schemas.microsoft.com/office/drawing/2014/main" id="{00000000-0008-0000-0200-00007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911" name="Text Box 4">
          <a:extLst>
            <a:ext uri="{FF2B5EF4-FFF2-40B4-BE49-F238E27FC236}">
              <a16:creationId xmlns:a16="http://schemas.microsoft.com/office/drawing/2014/main" id="{00000000-0008-0000-0200-000077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912" name="Text Box 5">
          <a:extLst>
            <a:ext uri="{FF2B5EF4-FFF2-40B4-BE49-F238E27FC236}">
              <a16:creationId xmlns:a16="http://schemas.microsoft.com/office/drawing/2014/main" id="{00000000-0008-0000-0200-000078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913" name="Text Box 9">
          <a:extLst>
            <a:ext uri="{FF2B5EF4-FFF2-40B4-BE49-F238E27FC236}">
              <a16:creationId xmlns:a16="http://schemas.microsoft.com/office/drawing/2014/main" id="{00000000-0008-0000-0200-000079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1914" name="Text Box 10">
          <a:extLst>
            <a:ext uri="{FF2B5EF4-FFF2-40B4-BE49-F238E27FC236}">
              <a16:creationId xmlns:a16="http://schemas.microsoft.com/office/drawing/2014/main" id="{00000000-0008-0000-0200-00007A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15" name="Text Box 4">
          <a:extLst>
            <a:ext uri="{FF2B5EF4-FFF2-40B4-BE49-F238E27FC236}">
              <a16:creationId xmlns:a16="http://schemas.microsoft.com/office/drawing/2014/main" id="{00000000-0008-0000-0200-00007B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16" name="Text Box 5">
          <a:extLst>
            <a:ext uri="{FF2B5EF4-FFF2-40B4-BE49-F238E27FC236}">
              <a16:creationId xmlns:a16="http://schemas.microsoft.com/office/drawing/2014/main" id="{00000000-0008-0000-0200-00007C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17" name="Text Box 9">
          <a:extLst>
            <a:ext uri="{FF2B5EF4-FFF2-40B4-BE49-F238E27FC236}">
              <a16:creationId xmlns:a16="http://schemas.microsoft.com/office/drawing/2014/main" id="{00000000-0008-0000-0200-00007D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18" name="Text Box 10">
          <a:extLst>
            <a:ext uri="{FF2B5EF4-FFF2-40B4-BE49-F238E27FC236}">
              <a16:creationId xmlns:a16="http://schemas.microsoft.com/office/drawing/2014/main" id="{00000000-0008-0000-0200-00007E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19" name="Text Box 4">
          <a:extLst>
            <a:ext uri="{FF2B5EF4-FFF2-40B4-BE49-F238E27FC236}">
              <a16:creationId xmlns:a16="http://schemas.microsoft.com/office/drawing/2014/main" id="{00000000-0008-0000-0200-00007F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20" name="Text Box 5">
          <a:extLst>
            <a:ext uri="{FF2B5EF4-FFF2-40B4-BE49-F238E27FC236}">
              <a16:creationId xmlns:a16="http://schemas.microsoft.com/office/drawing/2014/main" id="{00000000-0008-0000-0200-000080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21" name="Text Box 9">
          <a:extLst>
            <a:ext uri="{FF2B5EF4-FFF2-40B4-BE49-F238E27FC236}">
              <a16:creationId xmlns:a16="http://schemas.microsoft.com/office/drawing/2014/main" id="{00000000-0008-0000-0200-000081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22" name="Text Box 4">
          <a:extLst>
            <a:ext uri="{FF2B5EF4-FFF2-40B4-BE49-F238E27FC236}">
              <a16:creationId xmlns:a16="http://schemas.microsoft.com/office/drawing/2014/main" id="{00000000-0008-0000-0200-000082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23" name="Text Box 5">
          <a:extLst>
            <a:ext uri="{FF2B5EF4-FFF2-40B4-BE49-F238E27FC236}">
              <a16:creationId xmlns:a16="http://schemas.microsoft.com/office/drawing/2014/main" id="{00000000-0008-0000-0200-000083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24" name="Text Box 9">
          <a:extLst>
            <a:ext uri="{FF2B5EF4-FFF2-40B4-BE49-F238E27FC236}">
              <a16:creationId xmlns:a16="http://schemas.microsoft.com/office/drawing/2014/main" id="{00000000-0008-0000-0200-000084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25" name="Text Box 10">
          <a:extLst>
            <a:ext uri="{FF2B5EF4-FFF2-40B4-BE49-F238E27FC236}">
              <a16:creationId xmlns:a16="http://schemas.microsoft.com/office/drawing/2014/main" id="{00000000-0008-0000-0200-000085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26" name="Text Box 4">
          <a:extLst>
            <a:ext uri="{FF2B5EF4-FFF2-40B4-BE49-F238E27FC236}">
              <a16:creationId xmlns:a16="http://schemas.microsoft.com/office/drawing/2014/main" id="{00000000-0008-0000-0200-000086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27" name="Text Box 5">
          <a:extLst>
            <a:ext uri="{FF2B5EF4-FFF2-40B4-BE49-F238E27FC236}">
              <a16:creationId xmlns:a16="http://schemas.microsoft.com/office/drawing/2014/main" id="{00000000-0008-0000-0200-000087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28" name="Text Box 9">
          <a:extLst>
            <a:ext uri="{FF2B5EF4-FFF2-40B4-BE49-F238E27FC236}">
              <a16:creationId xmlns:a16="http://schemas.microsoft.com/office/drawing/2014/main" id="{00000000-0008-0000-0200-000088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29" name="Text Box 4">
          <a:extLst>
            <a:ext uri="{FF2B5EF4-FFF2-40B4-BE49-F238E27FC236}">
              <a16:creationId xmlns:a16="http://schemas.microsoft.com/office/drawing/2014/main" id="{00000000-0008-0000-0200-000089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30" name="Text Box 5">
          <a:extLst>
            <a:ext uri="{FF2B5EF4-FFF2-40B4-BE49-F238E27FC236}">
              <a16:creationId xmlns:a16="http://schemas.microsoft.com/office/drawing/2014/main" id="{00000000-0008-0000-0200-00008A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31" name="Text Box 9">
          <a:extLst>
            <a:ext uri="{FF2B5EF4-FFF2-40B4-BE49-F238E27FC236}">
              <a16:creationId xmlns:a16="http://schemas.microsoft.com/office/drawing/2014/main" id="{00000000-0008-0000-0200-00008B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32" name="Text Box 4">
          <a:extLst>
            <a:ext uri="{FF2B5EF4-FFF2-40B4-BE49-F238E27FC236}">
              <a16:creationId xmlns:a16="http://schemas.microsoft.com/office/drawing/2014/main" id="{00000000-0008-0000-0200-00008C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33" name="Text Box 4">
          <a:extLst>
            <a:ext uri="{FF2B5EF4-FFF2-40B4-BE49-F238E27FC236}">
              <a16:creationId xmlns:a16="http://schemas.microsoft.com/office/drawing/2014/main" id="{00000000-0008-0000-0200-00008D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34" name="Text Box 4">
          <a:extLst>
            <a:ext uri="{FF2B5EF4-FFF2-40B4-BE49-F238E27FC236}">
              <a16:creationId xmlns:a16="http://schemas.microsoft.com/office/drawing/2014/main" id="{00000000-0008-0000-0200-00008E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35" name="Text Box 5">
          <a:extLst>
            <a:ext uri="{FF2B5EF4-FFF2-40B4-BE49-F238E27FC236}">
              <a16:creationId xmlns:a16="http://schemas.microsoft.com/office/drawing/2014/main" id="{00000000-0008-0000-0200-00008F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36" name="Text Box 9">
          <a:extLst>
            <a:ext uri="{FF2B5EF4-FFF2-40B4-BE49-F238E27FC236}">
              <a16:creationId xmlns:a16="http://schemas.microsoft.com/office/drawing/2014/main" id="{00000000-0008-0000-0200-000090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37" name="Text Box 10">
          <a:extLst>
            <a:ext uri="{FF2B5EF4-FFF2-40B4-BE49-F238E27FC236}">
              <a16:creationId xmlns:a16="http://schemas.microsoft.com/office/drawing/2014/main" id="{00000000-0008-0000-0200-000091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38" name="Text Box 4">
          <a:extLst>
            <a:ext uri="{FF2B5EF4-FFF2-40B4-BE49-F238E27FC236}">
              <a16:creationId xmlns:a16="http://schemas.microsoft.com/office/drawing/2014/main" id="{00000000-0008-0000-0200-000092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39" name="Text Box 5">
          <a:extLst>
            <a:ext uri="{FF2B5EF4-FFF2-40B4-BE49-F238E27FC236}">
              <a16:creationId xmlns:a16="http://schemas.microsoft.com/office/drawing/2014/main" id="{00000000-0008-0000-0200-000093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40" name="Text Box 9">
          <a:extLst>
            <a:ext uri="{FF2B5EF4-FFF2-40B4-BE49-F238E27FC236}">
              <a16:creationId xmlns:a16="http://schemas.microsoft.com/office/drawing/2014/main" id="{00000000-0008-0000-0200-000094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41" name="Text Box 10">
          <a:extLst>
            <a:ext uri="{FF2B5EF4-FFF2-40B4-BE49-F238E27FC236}">
              <a16:creationId xmlns:a16="http://schemas.microsoft.com/office/drawing/2014/main" id="{00000000-0008-0000-0200-000095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42" name="Text Box 4">
          <a:extLst>
            <a:ext uri="{FF2B5EF4-FFF2-40B4-BE49-F238E27FC236}">
              <a16:creationId xmlns:a16="http://schemas.microsoft.com/office/drawing/2014/main" id="{00000000-0008-0000-0200-000096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43" name="Text Box 5">
          <a:extLst>
            <a:ext uri="{FF2B5EF4-FFF2-40B4-BE49-F238E27FC236}">
              <a16:creationId xmlns:a16="http://schemas.microsoft.com/office/drawing/2014/main" id="{00000000-0008-0000-0200-000097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44" name="Text Box 9">
          <a:extLst>
            <a:ext uri="{FF2B5EF4-FFF2-40B4-BE49-F238E27FC236}">
              <a16:creationId xmlns:a16="http://schemas.microsoft.com/office/drawing/2014/main" id="{00000000-0008-0000-0200-000098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45" name="Text Box 10">
          <a:extLst>
            <a:ext uri="{FF2B5EF4-FFF2-40B4-BE49-F238E27FC236}">
              <a16:creationId xmlns:a16="http://schemas.microsoft.com/office/drawing/2014/main" id="{00000000-0008-0000-0200-000099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46" name="Text Box 4">
          <a:extLst>
            <a:ext uri="{FF2B5EF4-FFF2-40B4-BE49-F238E27FC236}">
              <a16:creationId xmlns:a16="http://schemas.microsoft.com/office/drawing/2014/main" id="{00000000-0008-0000-0200-00009A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47" name="Text Box 5">
          <a:extLst>
            <a:ext uri="{FF2B5EF4-FFF2-40B4-BE49-F238E27FC236}">
              <a16:creationId xmlns:a16="http://schemas.microsoft.com/office/drawing/2014/main" id="{00000000-0008-0000-0200-00009B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48" name="Text Box 9">
          <a:extLst>
            <a:ext uri="{FF2B5EF4-FFF2-40B4-BE49-F238E27FC236}">
              <a16:creationId xmlns:a16="http://schemas.microsoft.com/office/drawing/2014/main" id="{00000000-0008-0000-0200-00009C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49" name="Text Box 10">
          <a:extLst>
            <a:ext uri="{FF2B5EF4-FFF2-40B4-BE49-F238E27FC236}">
              <a16:creationId xmlns:a16="http://schemas.microsoft.com/office/drawing/2014/main" id="{00000000-0008-0000-0200-00009D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50" name="Text Box 4">
          <a:extLst>
            <a:ext uri="{FF2B5EF4-FFF2-40B4-BE49-F238E27FC236}">
              <a16:creationId xmlns:a16="http://schemas.microsoft.com/office/drawing/2014/main" id="{00000000-0008-0000-0200-00009E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51" name="Text Box 5">
          <a:extLst>
            <a:ext uri="{FF2B5EF4-FFF2-40B4-BE49-F238E27FC236}">
              <a16:creationId xmlns:a16="http://schemas.microsoft.com/office/drawing/2014/main" id="{00000000-0008-0000-0200-00009F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52" name="Text Box 9">
          <a:extLst>
            <a:ext uri="{FF2B5EF4-FFF2-40B4-BE49-F238E27FC236}">
              <a16:creationId xmlns:a16="http://schemas.microsoft.com/office/drawing/2014/main" id="{00000000-0008-0000-0200-0000A0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53" name="Text Box 10">
          <a:extLst>
            <a:ext uri="{FF2B5EF4-FFF2-40B4-BE49-F238E27FC236}">
              <a16:creationId xmlns:a16="http://schemas.microsoft.com/office/drawing/2014/main" id="{00000000-0008-0000-0200-0000A1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54" name="Text Box 4">
          <a:extLst>
            <a:ext uri="{FF2B5EF4-FFF2-40B4-BE49-F238E27FC236}">
              <a16:creationId xmlns:a16="http://schemas.microsoft.com/office/drawing/2014/main" id="{00000000-0008-0000-0200-0000A2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55" name="Text Box 5">
          <a:extLst>
            <a:ext uri="{FF2B5EF4-FFF2-40B4-BE49-F238E27FC236}">
              <a16:creationId xmlns:a16="http://schemas.microsoft.com/office/drawing/2014/main" id="{00000000-0008-0000-0200-0000A3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56" name="Text Box 9">
          <a:extLst>
            <a:ext uri="{FF2B5EF4-FFF2-40B4-BE49-F238E27FC236}">
              <a16:creationId xmlns:a16="http://schemas.microsoft.com/office/drawing/2014/main" id="{00000000-0008-0000-0200-0000A4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57" name="Text Box 10">
          <a:extLst>
            <a:ext uri="{FF2B5EF4-FFF2-40B4-BE49-F238E27FC236}">
              <a16:creationId xmlns:a16="http://schemas.microsoft.com/office/drawing/2014/main" id="{00000000-0008-0000-0200-0000A5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58" name="Text Box 4">
          <a:extLst>
            <a:ext uri="{FF2B5EF4-FFF2-40B4-BE49-F238E27FC236}">
              <a16:creationId xmlns:a16="http://schemas.microsoft.com/office/drawing/2014/main" id="{00000000-0008-0000-0200-0000A6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59" name="Text Box 5">
          <a:extLst>
            <a:ext uri="{FF2B5EF4-FFF2-40B4-BE49-F238E27FC236}">
              <a16:creationId xmlns:a16="http://schemas.microsoft.com/office/drawing/2014/main" id="{00000000-0008-0000-0200-0000A7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60" name="Text Box 9">
          <a:extLst>
            <a:ext uri="{FF2B5EF4-FFF2-40B4-BE49-F238E27FC236}">
              <a16:creationId xmlns:a16="http://schemas.microsoft.com/office/drawing/2014/main" id="{00000000-0008-0000-0200-0000A8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1961" name="Text Box 10">
          <a:extLst>
            <a:ext uri="{FF2B5EF4-FFF2-40B4-BE49-F238E27FC236}">
              <a16:creationId xmlns:a16="http://schemas.microsoft.com/office/drawing/2014/main" id="{00000000-0008-0000-0200-0000A9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62" name="Text Box 4">
          <a:extLst>
            <a:ext uri="{FF2B5EF4-FFF2-40B4-BE49-F238E27FC236}">
              <a16:creationId xmlns:a16="http://schemas.microsoft.com/office/drawing/2014/main" id="{00000000-0008-0000-0200-0000AA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63" name="Text Box 5">
          <a:extLst>
            <a:ext uri="{FF2B5EF4-FFF2-40B4-BE49-F238E27FC236}">
              <a16:creationId xmlns:a16="http://schemas.microsoft.com/office/drawing/2014/main" id="{00000000-0008-0000-0200-0000AB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64" name="Text Box 9">
          <a:extLst>
            <a:ext uri="{FF2B5EF4-FFF2-40B4-BE49-F238E27FC236}">
              <a16:creationId xmlns:a16="http://schemas.microsoft.com/office/drawing/2014/main" id="{00000000-0008-0000-0200-0000AC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65" name="Text Box 10">
          <a:extLst>
            <a:ext uri="{FF2B5EF4-FFF2-40B4-BE49-F238E27FC236}">
              <a16:creationId xmlns:a16="http://schemas.microsoft.com/office/drawing/2014/main" id="{00000000-0008-0000-0200-0000AD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66" name="Text Box 4">
          <a:extLst>
            <a:ext uri="{FF2B5EF4-FFF2-40B4-BE49-F238E27FC236}">
              <a16:creationId xmlns:a16="http://schemas.microsoft.com/office/drawing/2014/main" id="{00000000-0008-0000-0200-0000AE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67" name="Text Box 5">
          <a:extLst>
            <a:ext uri="{FF2B5EF4-FFF2-40B4-BE49-F238E27FC236}">
              <a16:creationId xmlns:a16="http://schemas.microsoft.com/office/drawing/2014/main" id="{00000000-0008-0000-0200-0000AF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68" name="Text Box 9">
          <a:extLst>
            <a:ext uri="{FF2B5EF4-FFF2-40B4-BE49-F238E27FC236}">
              <a16:creationId xmlns:a16="http://schemas.microsoft.com/office/drawing/2014/main" id="{00000000-0008-0000-0200-0000B0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69" name="Text Box 10">
          <a:extLst>
            <a:ext uri="{FF2B5EF4-FFF2-40B4-BE49-F238E27FC236}">
              <a16:creationId xmlns:a16="http://schemas.microsoft.com/office/drawing/2014/main" id="{00000000-0008-0000-0200-0000B1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70" name="Text Box 4">
          <a:extLst>
            <a:ext uri="{FF2B5EF4-FFF2-40B4-BE49-F238E27FC236}">
              <a16:creationId xmlns:a16="http://schemas.microsoft.com/office/drawing/2014/main" id="{00000000-0008-0000-0200-0000B2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71" name="Text Box 5">
          <a:extLst>
            <a:ext uri="{FF2B5EF4-FFF2-40B4-BE49-F238E27FC236}">
              <a16:creationId xmlns:a16="http://schemas.microsoft.com/office/drawing/2014/main" id="{00000000-0008-0000-0200-0000B3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72" name="Text Box 9">
          <a:extLst>
            <a:ext uri="{FF2B5EF4-FFF2-40B4-BE49-F238E27FC236}">
              <a16:creationId xmlns:a16="http://schemas.microsoft.com/office/drawing/2014/main" id="{00000000-0008-0000-0200-0000B4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73" name="Text Box 10">
          <a:extLst>
            <a:ext uri="{FF2B5EF4-FFF2-40B4-BE49-F238E27FC236}">
              <a16:creationId xmlns:a16="http://schemas.microsoft.com/office/drawing/2014/main" id="{00000000-0008-0000-0200-0000B5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74" name="Text Box 4">
          <a:extLst>
            <a:ext uri="{FF2B5EF4-FFF2-40B4-BE49-F238E27FC236}">
              <a16:creationId xmlns:a16="http://schemas.microsoft.com/office/drawing/2014/main" id="{00000000-0008-0000-0200-0000B6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75" name="Text Box 5">
          <a:extLst>
            <a:ext uri="{FF2B5EF4-FFF2-40B4-BE49-F238E27FC236}">
              <a16:creationId xmlns:a16="http://schemas.microsoft.com/office/drawing/2014/main" id="{00000000-0008-0000-0200-0000B7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76" name="Text Box 9">
          <a:extLst>
            <a:ext uri="{FF2B5EF4-FFF2-40B4-BE49-F238E27FC236}">
              <a16:creationId xmlns:a16="http://schemas.microsoft.com/office/drawing/2014/main" id="{00000000-0008-0000-0200-0000B8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77" name="Text Box 10">
          <a:extLst>
            <a:ext uri="{FF2B5EF4-FFF2-40B4-BE49-F238E27FC236}">
              <a16:creationId xmlns:a16="http://schemas.microsoft.com/office/drawing/2014/main" id="{00000000-0008-0000-0200-0000B9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78" name="Text Box 4">
          <a:extLst>
            <a:ext uri="{FF2B5EF4-FFF2-40B4-BE49-F238E27FC236}">
              <a16:creationId xmlns:a16="http://schemas.microsoft.com/office/drawing/2014/main" id="{00000000-0008-0000-0200-0000BA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79" name="Text Box 5">
          <a:extLst>
            <a:ext uri="{FF2B5EF4-FFF2-40B4-BE49-F238E27FC236}">
              <a16:creationId xmlns:a16="http://schemas.microsoft.com/office/drawing/2014/main" id="{00000000-0008-0000-0200-0000BB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80" name="Text Box 9">
          <a:extLst>
            <a:ext uri="{FF2B5EF4-FFF2-40B4-BE49-F238E27FC236}">
              <a16:creationId xmlns:a16="http://schemas.microsoft.com/office/drawing/2014/main" id="{00000000-0008-0000-0200-0000BC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81" name="Text Box 10">
          <a:extLst>
            <a:ext uri="{FF2B5EF4-FFF2-40B4-BE49-F238E27FC236}">
              <a16:creationId xmlns:a16="http://schemas.microsoft.com/office/drawing/2014/main" id="{00000000-0008-0000-0200-0000BD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82" name="Text Box 4">
          <a:extLst>
            <a:ext uri="{FF2B5EF4-FFF2-40B4-BE49-F238E27FC236}">
              <a16:creationId xmlns:a16="http://schemas.microsoft.com/office/drawing/2014/main" id="{00000000-0008-0000-0200-0000BE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83" name="Text Box 5">
          <a:extLst>
            <a:ext uri="{FF2B5EF4-FFF2-40B4-BE49-F238E27FC236}">
              <a16:creationId xmlns:a16="http://schemas.microsoft.com/office/drawing/2014/main" id="{00000000-0008-0000-0200-0000BF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84" name="Text Box 9">
          <a:extLst>
            <a:ext uri="{FF2B5EF4-FFF2-40B4-BE49-F238E27FC236}">
              <a16:creationId xmlns:a16="http://schemas.microsoft.com/office/drawing/2014/main" id="{00000000-0008-0000-0200-0000C0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85" name="Text Box 10">
          <a:extLst>
            <a:ext uri="{FF2B5EF4-FFF2-40B4-BE49-F238E27FC236}">
              <a16:creationId xmlns:a16="http://schemas.microsoft.com/office/drawing/2014/main" id="{00000000-0008-0000-0200-0000C1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86" name="Text Box 4">
          <a:extLst>
            <a:ext uri="{FF2B5EF4-FFF2-40B4-BE49-F238E27FC236}">
              <a16:creationId xmlns:a16="http://schemas.microsoft.com/office/drawing/2014/main" id="{00000000-0008-0000-0200-0000C2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87" name="Text Box 5">
          <a:extLst>
            <a:ext uri="{FF2B5EF4-FFF2-40B4-BE49-F238E27FC236}">
              <a16:creationId xmlns:a16="http://schemas.microsoft.com/office/drawing/2014/main" id="{00000000-0008-0000-0200-0000C3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88" name="Text Box 9">
          <a:extLst>
            <a:ext uri="{FF2B5EF4-FFF2-40B4-BE49-F238E27FC236}">
              <a16:creationId xmlns:a16="http://schemas.microsoft.com/office/drawing/2014/main" id="{00000000-0008-0000-0200-0000C4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89" name="Text Box 10">
          <a:extLst>
            <a:ext uri="{FF2B5EF4-FFF2-40B4-BE49-F238E27FC236}">
              <a16:creationId xmlns:a16="http://schemas.microsoft.com/office/drawing/2014/main" id="{00000000-0008-0000-0200-0000C5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90" name="Text Box 4">
          <a:extLst>
            <a:ext uri="{FF2B5EF4-FFF2-40B4-BE49-F238E27FC236}">
              <a16:creationId xmlns:a16="http://schemas.microsoft.com/office/drawing/2014/main" id="{00000000-0008-0000-0200-0000C6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91" name="Text Box 5">
          <a:extLst>
            <a:ext uri="{FF2B5EF4-FFF2-40B4-BE49-F238E27FC236}">
              <a16:creationId xmlns:a16="http://schemas.microsoft.com/office/drawing/2014/main" id="{00000000-0008-0000-0200-0000C7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92" name="Text Box 9">
          <a:extLst>
            <a:ext uri="{FF2B5EF4-FFF2-40B4-BE49-F238E27FC236}">
              <a16:creationId xmlns:a16="http://schemas.microsoft.com/office/drawing/2014/main" id="{00000000-0008-0000-0200-0000C8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93" name="Text Box 10">
          <a:extLst>
            <a:ext uri="{FF2B5EF4-FFF2-40B4-BE49-F238E27FC236}">
              <a16:creationId xmlns:a16="http://schemas.microsoft.com/office/drawing/2014/main" id="{00000000-0008-0000-0200-0000C9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94" name="Text Box 4">
          <a:extLst>
            <a:ext uri="{FF2B5EF4-FFF2-40B4-BE49-F238E27FC236}">
              <a16:creationId xmlns:a16="http://schemas.microsoft.com/office/drawing/2014/main" id="{00000000-0008-0000-0200-0000CA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95" name="Text Box 5">
          <a:extLst>
            <a:ext uri="{FF2B5EF4-FFF2-40B4-BE49-F238E27FC236}">
              <a16:creationId xmlns:a16="http://schemas.microsoft.com/office/drawing/2014/main" id="{00000000-0008-0000-0200-0000CB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96" name="Text Box 9">
          <a:extLst>
            <a:ext uri="{FF2B5EF4-FFF2-40B4-BE49-F238E27FC236}">
              <a16:creationId xmlns:a16="http://schemas.microsoft.com/office/drawing/2014/main" id="{00000000-0008-0000-0200-0000CC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97" name="Text Box 10">
          <a:extLst>
            <a:ext uri="{FF2B5EF4-FFF2-40B4-BE49-F238E27FC236}">
              <a16:creationId xmlns:a16="http://schemas.microsoft.com/office/drawing/2014/main" id="{00000000-0008-0000-0200-0000CD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98" name="Text Box 4">
          <a:extLst>
            <a:ext uri="{FF2B5EF4-FFF2-40B4-BE49-F238E27FC236}">
              <a16:creationId xmlns:a16="http://schemas.microsoft.com/office/drawing/2014/main" id="{00000000-0008-0000-0200-0000CE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1999" name="Text Box 5">
          <a:extLst>
            <a:ext uri="{FF2B5EF4-FFF2-40B4-BE49-F238E27FC236}">
              <a16:creationId xmlns:a16="http://schemas.microsoft.com/office/drawing/2014/main" id="{00000000-0008-0000-0200-0000CF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000" name="Text Box 9">
          <a:extLst>
            <a:ext uri="{FF2B5EF4-FFF2-40B4-BE49-F238E27FC236}">
              <a16:creationId xmlns:a16="http://schemas.microsoft.com/office/drawing/2014/main" id="{00000000-0008-0000-0200-0000D0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001" name="Text Box 10">
          <a:extLst>
            <a:ext uri="{FF2B5EF4-FFF2-40B4-BE49-F238E27FC236}">
              <a16:creationId xmlns:a16="http://schemas.microsoft.com/office/drawing/2014/main" id="{00000000-0008-0000-0200-0000D1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002" name="Text Box 4">
          <a:extLst>
            <a:ext uri="{FF2B5EF4-FFF2-40B4-BE49-F238E27FC236}">
              <a16:creationId xmlns:a16="http://schemas.microsoft.com/office/drawing/2014/main" id="{00000000-0008-0000-0200-0000D2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003" name="Text Box 5">
          <a:extLst>
            <a:ext uri="{FF2B5EF4-FFF2-40B4-BE49-F238E27FC236}">
              <a16:creationId xmlns:a16="http://schemas.microsoft.com/office/drawing/2014/main" id="{00000000-0008-0000-0200-0000D3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004" name="Text Box 9">
          <a:extLst>
            <a:ext uri="{FF2B5EF4-FFF2-40B4-BE49-F238E27FC236}">
              <a16:creationId xmlns:a16="http://schemas.microsoft.com/office/drawing/2014/main" id="{00000000-0008-0000-0200-0000D4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005" name="Text Box 10">
          <a:extLst>
            <a:ext uri="{FF2B5EF4-FFF2-40B4-BE49-F238E27FC236}">
              <a16:creationId xmlns:a16="http://schemas.microsoft.com/office/drawing/2014/main" id="{00000000-0008-0000-0200-0000D5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8"/>
    <xdr:sp macro="" textlink="">
      <xdr:nvSpPr>
        <xdr:cNvPr id="2006" name="Text Box 4">
          <a:extLst>
            <a:ext uri="{FF2B5EF4-FFF2-40B4-BE49-F238E27FC236}">
              <a16:creationId xmlns:a16="http://schemas.microsoft.com/office/drawing/2014/main" id="{00000000-0008-0000-0200-0000D6070000}"/>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1048</xdr:row>
      <xdr:rowOff>0</xdr:rowOff>
    </xdr:from>
    <xdr:ext cx="76200" cy="148168"/>
    <xdr:sp macro="" textlink="">
      <xdr:nvSpPr>
        <xdr:cNvPr id="2007" name="Text Box 5">
          <a:extLst>
            <a:ext uri="{FF2B5EF4-FFF2-40B4-BE49-F238E27FC236}">
              <a16:creationId xmlns:a16="http://schemas.microsoft.com/office/drawing/2014/main" id="{00000000-0008-0000-0200-0000D7070000}"/>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1048</xdr:row>
      <xdr:rowOff>0</xdr:rowOff>
    </xdr:from>
    <xdr:ext cx="76200" cy="148168"/>
    <xdr:sp macro="" textlink="">
      <xdr:nvSpPr>
        <xdr:cNvPr id="2008" name="Text Box 9">
          <a:extLst>
            <a:ext uri="{FF2B5EF4-FFF2-40B4-BE49-F238E27FC236}">
              <a16:creationId xmlns:a16="http://schemas.microsoft.com/office/drawing/2014/main" id="{00000000-0008-0000-0200-0000D8070000}"/>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1048</xdr:row>
      <xdr:rowOff>0</xdr:rowOff>
    </xdr:from>
    <xdr:ext cx="76200" cy="148168"/>
    <xdr:sp macro="" textlink="">
      <xdr:nvSpPr>
        <xdr:cNvPr id="2009" name="Text Box 10">
          <a:extLst>
            <a:ext uri="{FF2B5EF4-FFF2-40B4-BE49-F238E27FC236}">
              <a16:creationId xmlns:a16="http://schemas.microsoft.com/office/drawing/2014/main" id="{00000000-0008-0000-0200-0000D9070000}"/>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10" name="Text Box 4">
          <a:extLst>
            <a:ext uri="{FF2B5EF4-FFF2-40B4-BE49-F238E27FC236}">
              <a16:creationId xmlns:a16="http://schemas.microsoft.com/office/drawing/2014/main" id="{00000000-0008-0000-0200-0000DA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11" name="Text Box 5">
          <a:extLst>
            <a:ext uri="{FF2B5EF4-FFF2-40B4-BE49-F238E27FC236}">
              <a16:creationId xmlns:a16="http://schemas.microsoft.com/office/drawing/2014/main" id="{00000000-0008-0000-0200-0000DB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12" name="Text Box 9">
          <a:extLst>
            <a:ext uri="{FF2B5EF4-FFF2-40B4-BE49-F238E27FC236}">
              <a16:creationId xmlns:a16="http://schemas.microsoft.com/office/drawing/2014/main" id="{00000000-0008-0000-0200-0000DC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13" name="Text Box 10">
          <a:extLst>
            <a:ext uri="{FF2B5EF4-FFF2-40B4-BE49-F238E27FC236}">
              <a16:creationId xmlns:a16="http://schemas.microsoft.com/office/drawing/2014/main" id="{00000000-0008-0000-0200-0000DD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14" name="Text Box 4">
          <a:extLst>
            <a:ext uri="{FF2B5EF4-FFF2-40B4-BE49-F238E27FC236}">
              <a16:creationId xmlns:a16="http://schemas.microsoft.com/office/drawing/2014/main" id="{00000000-0008-0000-0200-0000DE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15" name="Text Box 5">
          <a:extLst>
            <a:ext uri="{FF2B5EF4-FFF2-40B4-BE49-F238E27FC236}">
              <a16:creationId xmlns:a16="http://schemas.microsoft.com/office/drawing/2014/main" id="{00000000-0008-0000-0200-0000DF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16" name="Text Box 9">
          <a:extLst>
            <a:ext uri="{FF2B5EF4-FFF2-40B4-BE49-F238E27FC236}">
              <a16:creationId xmlns:a16="http://schemas.microsoft.com/office/drawing/2014/main" id="{00000000-0008-0000-0200-0000E0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17" name="Text Box 4">
          <a:extLst>
            <a:ext uri="{FF2B5EF4-FFF2-40B4-BE49-F238E27FC236}">
              <a16:creationId xmlns:a16="http://schemas.microsoft.com/office/drawing/2014/main" id="{00000000-0008-0000-0200-0000E1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18" name="Text Box 5">
          <a:extLst>
            <a:ext uri="{FF2B5EF4-FFF2-40B4-BE49-F238E27FC236}">
              <a16:creationId xmlns:a16="http://schemas.microsoft.com/office/drawing/2014/main" id="{00000000-0008-0000-0200-0000E2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19" name="Text Box 9">
          <a:extLst>
            <a:ext uri="{FF2B5EF4-FFF2-40B4-BE49-F238E27FC236}">
              <a16:creationId xmlns:a16="http://schemas.microsoft.com/office/drawing/2014/main" id="{00000000-0008-0000-0200-0000E3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20" name="Text Box 10">
          <a:extLst>
            <a:ext uri="{FF2B5EF4-FFF2-40B4-BE49-F238E27FC236}">
              <a16:creationId xmlns:a16="http://schemas.microsoft.com/office/drawing/2014/main" id="{00000000-0008-0000-0200-0000E4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21" name="Text Box 4">
          <a:extLst>
            <a:ext uri="{FF2B5EF4-FFF2-40B4-BE49-F238E27FC236}">
              <a16:creationId xmlns:a16="http://schemas.microsoft.com/office/drawing/2014/main" id="{00000000-0008-0000-0200-0000E5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22" name="Text Box 5">
          <a:extLst>
            <a:ext uri="{FF2B5EF4-FFF2-40B4-BE49-F238E27FC236}">
              <a16:creationId xmlns:a16="http://schemas.microsoft.com/office/drawing/2014/main" id="{00000000-0008-0000-0200-0000E6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23" name="Text Box 9">
          <a:extLst>
            <a:ext uri="{FF2B5EF4-FFF2-40B4-BE49-F238E27FC236}">
              <a16:creationId xmlns:a16="http://schemas.microsoft.com/office/drawing/2014/main" id="{00000000-0008-0000-0200-0000E7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24" name="Text Box 4">
          <a:extLst>
            <a:ext uri="{FF2B5EF4-FFF2-40B4-BE49-F238E27FC236}">
              <a16:creationId xmlns:a16="http://schemas.microsoft.com/office/drawing/2014/main" id="{00000000-0008-0000-0200-0000E8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25" name="Text Box 5">
          <a:extLst>
            <a:ext uri="{FF2B5EF4-FFF2-40B4-BE49-F238E27FC236}">
              <a16:creationId xmlns:a16="http://schemas.microsoft.com/office/drawing/2014/main" id="{00000000-0008-0000-0200-0000E9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26" name="Text Box 9">
          <a:extLst>
            <a:ext uri="{FF2B5EF4-FFF2-40B4-BE49-F238E27FC236}">
              <a16:creationId xmlns:a16="http://schemas.microsoft.com/office/drawing/2014/main" id="{00000000-0008-0000-0200-0000EA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27" name="Text Box 4">
          <a:extLst>
            <a:ext uri="{FF2B5EF4-FFF2-40B4-BE49-F238E27FC236}">
              <a16:creationId xmlns:a16="http://schemas.microsoft.com/office/drawing/2014/main" id="{00000000-0008-0000-0200-0000EB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28" name="Text Box 4">
          <a:extLst>
            <a:ext uri="{FF2B5EF4-FFF2-40B4-BE49-F238E27FC236}">
              <a16:creationId xmlns:a16="http://schemas.microsoft.com/office/drawing/2014/main" id="{00000000-0008-0000-0200-0000EC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29" name="Text Box 4">
          <a:extLst>
            <a:ext uri="{FF2B5EF4-FFF2-40B4-BE49-F238E27FC236}">
              <a16:creationId xmlns:a16="http://schemas.microsoft.com/office/drawing/2014/main" id="{00000000-0008-0000-0200-0000ED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30" name="Text Box 5">
          <a:extLst>
            <a:ext uri="{FF2B5EF4-FFF2-40B4-BE49-F238E27FC236}">
              <a16:creationId xmlns:a16="http://schemas.microsoft.com/office/drawing/2014/main" id="{00000000-0008-0000-0200-0000EE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31" name="Text Box 9">
          <a:extLst>
            <a:ext uri="{FF2B5EF4-FFF2-40B4-BE49-F238E27FC236}">
              <a16:creationId xmlns:a16="http://schemas.microsoft.com/office/drawing/2014/main" id="{00000000-0008-0000-0200-0000EF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32" name="Text Box 10">
          <a:extLst>
            <a:ext uri="{FF2B5EF4-FFF2-40B4-BE49-F238E27FC236}">
              <a16:creationId xmlns:a16="http://schemas.microsoft.com/office/drawing/2014/main" id="{00000000-0008-0000-0200-0000F0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33" name="Text Box 4">
          <a:extLst>
            <a:ext uri="{FF2B5EF4-FFF2-40B4-BE49-F238E27FC236}">
              <a16:creationId xmlns:a16="http://schemas.microsoft.com/office/drawing/2014/main" id="{00000000-0008-0000-0200-0000F1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34" name="Text Box 5">
          <a:extLst>
            <a:ext uri="{FF2B5EF4-FFF2-40B4-BE49-F238E27FC236}">
              <a16:creationId xmlns:a16="http://schemas.microsoft.com/office/drawing/2014/main" id="{00000000-0008-0000-0200-0000F2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35" name="Text Box 9">
          <a:extLst>
            <a:ext uri="{FF2B5EF4-FFF2-40B4-BE49-F238E27FC236}">
              <a16:creationId xmlns:a16="http://schemas.microsoft.com/office/drawing/2014/main" id="{00000000-0008-0000-0200-0000F3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36" name="Text Box 10">
          <a:extLst>
            <a:ext uri="{FF2B5EF4-FFF2-40B4-BE49-F238E27FC236}">
              <a16:creationId xmlns:a16="http://schemas.microsoft.com/office/drawing/2014/main" id="{00000000-0008-0000-0200-0000F4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37" name="Text Box 4">
          <a:extLst>
            <a:ext uri="{FF2B5EF4-FFF2-40B4-BE49-F238E27FC236}">
              <a16:creationId xmlns:a16="http://schemas.microsoft.com/office/drawing/2014/main" id="{00000000-0008-0000-0200-0000F5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38" name="Text Box 5">
          <a:extLst>
            <a:ext uri="{FF2B5EF4-FFF2-40B4-BE49-F238E27FC236}">
              <a16:creationId xmlns:a16="http://schemas.microsoft.com/office/drawing/2014/main" id="{00000000-0008-0000-0200-0000F6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39" name="Text Box 9">
          <a:extLst>
            <a:ext uri="{FF2B5EF4-FFF2-40B4-BE49-F238E27FC236}">
              <a16:creationId xmlns:a16="http://schemas.microsoft.com/office/drawing/2014/main" id="{00000000-0008-0000-0200-0000F7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40" name="Text Box 10">
          <a:extLst>
            <a:ext uri="{FF2B5EF4-FFF2-40B4-BE49-F238E27FC236}">
              <a16:creationId xmlns:a16="http://schemas.microsoft.com/office/drawing/2014/main" id="{00000000-0008-0000-0200-0000F8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41" name="Text Box 4">
          <a:extLst>
            <a:ext uri="{FF2B5EF4-FFF2-40B4-BE49-F238E27FC236}">
              <a16:creationId xmlns:a16="http://schemas.microsoft.com/office/drawing/2014/main" id="{00000000-0008-0000-0200-0000F9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42" name="Text Box 5">
          <a:extLst>
            <a:ext uri="{FF2B5EF4-FFF2-40B4-BE49-F238E27FC236}">
              <a16:creationId xmlns:a16="http://schemas.microsoft.com/office/drawing/2014/main" id="{00000000-0008-0000-0200-0000FA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43" name="Text Box 9">
          <a:extLst>
            <a:ext uri="{FF2B5EF4-FFF2-40B4-BE49-F238E27FC236}">
              <a16:creationId xmlns:a16="http://schemas.microsoft.com/office/drawing/2014/main" id="{00000000-0008-0000-0200-0000FB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44" name="Text Box 10">
          <a:extLst>
            <a:ext uri="{FF2B5EF4-FFF2-40B4-BE49-F238E27FC236}">
              <a16:creationId xmlns:a16="http://schemas.microsoft.com/office/drawing/2014/main" id="{00000000-0008-0000-0200-0000FC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45" name="Text Box 4">
          <a:extLst>
            <a:ext uri="{FF2B5EF4-FFF2-40B4-BE49-F238E27FC236}">
              <a16:creationId xmlns:a16="http://schemas.microsoft.com/office/drawing/2014/main" id="{00000000-0008-0000-0200-0000FD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46" name="Text Box 5">
          <a:extLst>
            <a:ext uri="{FF2B5EF4-FFF2-40B4-BE49-F238E27FC236}">
              <a16:creationId xmlns:a16="http://schemas.microsoft.com/office/drawing/2014/main" id="{00000000-0008-0000-0200-0000FE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47" name="Text Box 9">
          <a:extLst>
            <a:ext uri="{FF2B5EF4-FFF2-40B4-BE49-F238E27FC236}">
              <a16:creationId xmlns:a16="http://schemas.microsoft.com/office/drawing/2014/main" id="{00000000-0008-0000-0200-0000FF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48" name="Text Box 10">
          <a:extLst>
            <a:ext uri="{FF2B5EF4-FFF2-40B4-BE49-F238E27FC236}">
              <a16:creationId xmlns:a16="http://schemas.microsoft.com/office/drawing/2014/main" id="{00000000-0008-0000-0200-000000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49" name="Text Box 4">
          <a:extLst>
            <a:ext uri="{FF2B5EF4-FFF2-40B4-BE49-F238E27FC236}">
              <a16:creationId xmlns:a16="http://schemas.microsoft.com/office/drawing/2014/main" id="{00000000-0008-0000-0200-000001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50" name="Text Box 5">
          <a:extLst>
            <a:ext uri="{FF2B5EF4-FFF2-40B4-BE49-F238E27FC236}">
              <a16:creationId xmlns:a16="http://schemas.microsoft.com/office/drawing/2014/main" id="{00000000-0008-0000-0200-000002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51" name="Text Box 9">
          <a:extLst>
            <a:ext uri="{FF2B5EF4-FFF2-40B4-BE49-F238E27FC236}">
              <a16:creationId xmlns:a16="http://schemas.microsoft.com/office/drawing/2014/main" id="{00000000-0008-0000-0200-000003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52" name="Text Box 10">
          <a:extLst>
            <a:ext uri="{FF2B5EF4-FFF2-40B4-BE49-F238E27FC236}">
              <a16:creationId xmlns:a16="http://schemas.microsoft.com/office/drawing/2014/main" id="{00000000-0008-0000-0200-000004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53" name="Text Box 4">
          <a:extLst>
            <a:ext uri="{FF2B5EF4-FFF2-40B4-BE49-F238E27FC236}">
              <a16:creationId xmlns:a16="http://schemas.microsoft.com/office/drawing/2014/main" id="{00000000-0008-0000-0200-000005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54" name="Text Box 5">
          <a:extLst>
            <a:ext uri="{FF2B5EF4-FFF2-40B4-BE49-F238E27FC236}">
              <a16:creationId xmlns:a16="http://schemas.microsoft.com/office/drawing/2014/main" id="{00000000-0008-0000-0200-000006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55" name="Text Box 9">
          <a:extLst>
            <a:ext uri="{FF2B5EF4-FFF2-40B4-BE49-F238E27FC236}">
              <a16:creationId xmlns:a16="http://schemas.microsoft.com/office/drawing/2014/main" id="{00000000-0008-0000-0200-000007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56" name="Text Box 10">
          <a:extLst>
            <a:ext uri="{FF2B5EF4-FFF2-40B4-BE49-F238E27FC236}">
              <a16:creationId xmlns:a16="http://schemas.microsoft.com/office/drawing/2014/main" id="{00000000-0008-0000-0200-000008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57" name="Text Box 4">
          <a:extLst>
            <a:ext uri="{FF2B5EF4-FFF2-40B4-BE49-F238E27FC236}">
              <a16:creationId xmlns:a16="http://schemas.microsoft.com/office/drawing/2014/main" id="{00000000-0008-0000-0200-000009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58" name="Text Box 5">
          <a:extLst>
            <a:ext uri="{FF2B5EF4-FFF2-40B4-BE49-F238E27FC236}">
              <a16:creationId xmlns:a16="http://schemas.microsoft.com/office/drawing/2014/main" id="{00000000-0008-0000-0200-00000A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59" name="Text Box 9">
          <a:extLst>
            <a:ext uri="{FF2B5EF4-FFF2-40B4-BE49-F238E27FC236}">
              <a16:creationId xmlns:a16="http://schemas.microsoft.com/office/drawing/2014/main" id="{00000000-0008-0000-0200-00000B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60" name="Text Box 10">
          <a:extLst>
            <a:ext uri="{FF2B5EF4-FFF2-40B4-BE49-F238E27FC236}">
              <a16:creationId xmlns:a16="http://schemas.microsoft.com/office/drawing/2014/main" id="{00000000-0008-0000-0200-00000C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61" name="Text Box 4">
          <a:extLst>
            <a:ext uri="{FF2B5EF4-FFF2-40B4-BE49-F238E27FC236}">
              <a16:creationId xmlns:a16="http://schemas.microsoft.com/office/drawing/2014/main" id="{00000000-0008-0000-0200-00000D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62" name="Text Box 5">
          <a:extLst>
            <a:ext uri="{FF2B5EF4-FFF2-40B4-BE49-F238E27FC236}">
              <a16:creationId xmlns:a16="http://schemas.microsoft.com/office/drawing/2014/main" id="{00000000-0008-0000-0200-00000E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63" name="Text Box 9">
          <a:extLst>
            <a:ext uri="{FF2B5EF4-FFF2-40B4-BE49-F238E27FC236}">
              <a16:creationId xmlns:a16="http://schemas.microsoft.com/office/drawing/2014/main" id="{00000000-0008-0000-0200-00000F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64" name="Text Box 10">
          <a:extLst>
            <a:ext uri="{FF2B5EF4-FFF2-40B4-BE49-F238E27FC236}">
              <a16:creationId xmlns:a16="http://schemas.microsoft.com/office/drawing/2014/main" id="{00000000-0008-0000-0200-000010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65" name="Text Box 4">
          <a:extLst>
            <a:ext uri="{FF2B5EF4-FFF2-40B4-BE49-F238E27FC236}">
              <a16:creationId xmlns:a16="http://schemas.microsoft.com/office/drawing/2014/main" id="{00000000-0008-0000-0200-000011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66" name="Text Box 5">
          <a:extLst>
            <a:ext uri="{FF2B5EF4-FFF2-40B4-BE49-F238E27FC236}">
              <a16:creationId xmlns:a16="http://schemas.microsoft.com/office/drawing/2014/main" id="{00000000-0008-0000-0200-000012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67" name="Text Box 9">
          <a:extLst>
            <a:ext uri="{FF2B5EF4-FFF2-40B4-BE49-F238E27FC236}">
              <a16:creationId xmlns:a16="http://schemas.microsoft.com/office/drawing/2014/main" id="{00000000-0008-0000-0200-000013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68" name="Text Box 10">
          <a:extLst>
            <a:ext uri="{FF2B5EF4-FFF2-40B4-BE49-F238E27FC236}">
              <a16:creationId xmlns:a16="http://schemas.microsoft.com/office/drawing/2014/main" id="{00000000-0008-0000-0200-000014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69" name="Text Box 4">
          <a:extLst>
            <a:ext uri="{FF2B5EF4-FFF2-40B4-BE49-F238E27FC236}">
              <a16:creationId xmlns:a16="http://schemas.microsoft.com/office/drawing/2014/main" id="{00000000-0008-0000-0200-000015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70" name="Text Box 5">
          <a:extLst>
            <a:ext uri="{FF2B5EF4-FFF2-40B4-BE49-F238E27FC236}">
              <a16:creationId xmlns:a16="http://schemas.microsoft.com/office/drawing/2014/main" id="{00000000-0008-0000-0200-000016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71" name="Text Box 9">
          <a:extLst>
            <a:ext uri="{FF2B5EF4-FFF2-40B4-BE49-F238E27FC236}">
              <a16:creationId xmlns:a16="http://schemas.microsoft.com/office/drawing/2014/main" id="{00000000-0008-0000-0200-000017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72" name="Text Box 10">
          <a:extLst>
            <a:ext uri="{FF2B5EF4-FFF2-40B4-BE49-F238E27FC236}">
              <a16:creationId xmlns:a16="http://schemas.microsoft.com/office/drawing/2014/main" id="{00000000-0008-0000-0200-000018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73" name="Text Box 4">
          <a:extLst>
            <a:ext uri="{FF2B5EF4-FFF2-40B4-BE49-F238E27FC236}">
              <a16:creationId xmlns:a16="http://schemas.microsoft.com/office/drawing/2014/main" id="{00000000-0008-0000-0200-000019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74" name="Text Box 5">
          <a:extLst>
            <a:ext uri="{FF2B5EF4-FFF2-40B4-BE49-F238E27FC236}">
              <a16:creationId xmlns:a16="http://schemas.microsoft.com/office/drawing/2014/main" id="{00000000-0008-0000-0200-00001A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75" name="Text Box 9">
          <a:extLst>
            <a:ext uri="{FF2B5EF4-FFF2-40B4-BE49-F238E27FC236}">
              <a16:creationId xmlns:a16="http://schemas.microsoft.com/office/drawing/2014/main" id="{00000000-0008-0000-0200-00001B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76" name="Text Box 10">
          <a:extLst>
            <a:ext uri="{FF2B5EF4-FFF2-40B4-BE49-F238E27FC236}">
              <a16:creationId xmlns:a16="http://schemas.microsoft.com/office/drawing/2014/main" id="{00000000-0008-0000-0200-00001C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77" name="Text Box 4">
          <a:extLst>
            <a:ext uri="{FF2B5EF4-FFF2-40B4-BE49-F238E27FC236}">
              <a16:creationId xmlns:a16="http://schemas.microsoft.com/office/drawing/2014/main" id="{00000000-0008-0000-0200-00001D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78" name="Text Box 5">
          <a:extLst>
            <a:ext uri="{FF2B5EF4-FFF2-40B4-BE49-F238E27FC236}">
              <a16:creationId xmlns:a16="http://schemas.microsoft.com/office/drawing/2014/main" id="{00000000-0008-0000-0200-00001E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79" name="Text Box 9">
          <a:extLst>
            <a:ext uri="{FF2B5EF4-FFF2-40B4-BE49-F238E27FC236}">
              <a16:creationId xmlns:a16="http://schemas.microsoft.com/office/drawing/2014/main" id="{00000000-0008-0000-0200-00001F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80" name="Text Box 10">
          <a:extLst>
            <a:ext uri="{FF2B5EF4-FFF2-40B4-BE49-F238E27FC236}">
              <a16:creationId xmlns:a16="http://schemas.microsoft.com/office/drawing/2014/main" id="{00000000-0008-0000-0200-000020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81" name="Text Box 4">
          <a:extLst>
            <a:ext uri="{FF2B5EF4-FFF2-40B4-BE49-F238E27FC236}">
              <a16:creationId xmlns:a16="http://schemas.microsoft.com/office/drawing/2014/main" id="{00000000-0008-0000-0200-000021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82" name="Text Box 5">
          <a:extLst>
            <a:ext uri="{FF2B5EF4-FFF2-40B4-BE49-F238E27FC236}">
              <a16:creationId xmlns:a16="http://schemas.microsoft.com/office/drawing/2014/main" id="{00000000-0008-0000-0200-000022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83" name="Text Box 9">
          <a:extLst>
            <a:ext uri="{FF2B5EF4-FFF2-40B4-BE49-F238E27FC236}">
              <a16:creationId xmlns:a16="http://schemas.microsoft.com/office/drawing/2014/main" id="{00000000-0008-0000-0200-000023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84" name="Text Box 10">
          <a:extLst>
            <a:ext uri="{FF2B5EF4-FFF2-40B4-BE49-F238E27FC236}">
              <a16:creationId xmlns:a16="http://schemas.microsoft.com/office/drawing/2014/main" id="{00000000-0008-0000-0200-000024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85" name="Text Box 4">
          <a:extLst>
            <a:ext uri="{FF2B5EF4-FFF2-40B4-BE49-F238E27FC236}">
              <a16:creationId xmlns:a16="http://schemas.microsoft.com/office/drawing/2014/main" id="{00000000-0008-0000-0200-000025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86" name="Text Box 5">
          <a:extLst>
            <a:ext uri="{FF2B5EF4-FFF2-40B4-BE49-F238E27FC236}">
              <a16:creationId xmlns:a16="http://schemas.microsoft.com/office/drawing/2014/main" id="{00000000-0008-0000-0200-000026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87" name="Text Box 9">
          <a:extLst>
            <a:ext uri="{FF2B5EF4-FFF2-40B4-BE49-F238E27FC236}">
              <a16:creationId xmlns:a16="http://schemas.microsoft.com/office/drawing/2014/main" id="{00000000-0008-0000-0200-000027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88" name="Text Box 10">
          <a:extLst>
            <a:ext uri="{FF2B5EF4-FFF2-40B4-BE49-F238E27FC236}">
              <a16:creationId xmlns:a16="http://schemas.microsoft.com/office/drawing/2014/main" id="{00000000-0008-0000-0200-000028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89" name="Text Box 4">
          <a:extLst>
            <a:ext uri="{FF2B5EF4-FFF2-40B4-BE49-F238E27FC236}">
              <a16:creationId xmlns:a16="http://schemas.microsoft.com/office/drawing/2014/main" id="{00000000-0008-0000-0200-000029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90" name="Text Box 5">
          <a:extLst>
            <a:ext uri="{FF2B5EF4-FFF2-40B4-BE49-F238E27FC236}">
              <a16:creationId xmlns:a16="http://schemas.microsoft.com/office/drawing/2014/main" id="{00000000-0008-0000-0200-00002A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91" name="Text Box 9">
          <a:extLst>
            <a:ext uri="{FF2B5EF4-FFF2-40B4-BE49-F238E27FC236}">
              <a16:creationId xmlns:a16="http://schemas.microsoft.com/office/drawing/2014/main" id="{00000000-0008-0000-0200-00002B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92" name="Text Box 10">
          <a:extLst>
            <a:ext uri="{FF2B5EF4-FFF2-40B4-BE49-F238E27FC236}">
              <a16:creationId xmlns:a16="http://schemas.microsoft.com/office/drawing/2014/main" id="{00000000-0008-0000-0200-00002C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93" name="Text Box 4">
          <a:extLst>
            <a:ext uri="{FF2B5EF4-FFF2-40B4-BE49-F238E27FC236}">
              <a16:creationId xmlns:a16="http://schemas.microsoft.com/office/drawing/2014/main" id="{00000000-0008-0000-0200-00002D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94" name="Text Box 5">
          <a:extLst>
            <a:ext uri="{FF2B5EF4-FFF2-40B4-BE49-F238E27FC236}">
              <a16:creationId xmlns:a16="http://schemas.microsoft.com/office/drawing/2014/main" id="{00000000-0008-0000-0200-00002E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95" name="Text Box 9">
          <a:extLst>
            <a:ext uri="{FF2B5EF4-FFF2-40B4-BE49-F238E27FC236}">
              <a16:creationId xmlns:a16="http://schemas.microsoft.com/office/drawing/2014/main" id="{00000000-0008-0000-0200-00002F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96" name="Text Box 10">
          <a:extLst>
            <a:ext uri="{FF2B5EF4-FFF2-40B4-BE49-F238E27FC236}">
              <a16:creationId xmlns:a16="http://schemas.microsoft.com/office/drawing/2014/main" id="{00000000-0008-0000-0200-000030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97" name="Text Box 4">
          <a:extLst>
            <a:ext uri="{FF2B5EF4-FFF2-40B4-BE49-F238E27FC236}">
              <a16:creationId xmlns:a16="http://schemas.microsoft.com/office/drawing/2014/main" id="{00000000-0008-0000-0200-000031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98" name="Text Box 5">
          <a:extLst>
            <a:ext uri="{FF2B5EF4-FFF2-40B4-BE49-F238E27FC236}">
              <a16:creationId xmlns:a16="http://schemas.microsoft.com/office/drawing/2014/main" id="{00000000-0008-0000-0200-000032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099" name="Text Box 9">
          <a:extLst>
            <a:ext uri="{FF2B5EF4-FFF2-40B4-BE49-F238E27FC236}">
              <a16:creationId xmlns:a16="http://schemas.microsoft.com/office/drawing/2014/main" id="{00000000-0008-0000-0200-000033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100" name="Text Box 10">
          <a:extLst>
            <a:ext uri="{FF2B5EF4-FFF2-40B4-BE49-F238E27FC236}">
              <a16:creationId xmlns:a16="http://schemas.microsoft.com/office/drawing/2014/main" id="{00000000-0008-0000-0200-000034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2"/>
    <xdr:sp macro="" textlink="">
      <xdr:nvSpPr>
        <xdr:cNvPr id="2101" name="Text Box 4">
          <a:extLst>
            <a:ext uri="{FF2B5EF4-FFF2-40B4-BE49-F238E27FC236}">
              <a16:creationId xmlns:a16="http://schemas.microsoft.com/office/drawing/2014/main" id="{00000000-0008-0000-0200-00003508000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1041</xdr:row>
      <xdr:rowOff>0</xdr:rowOff>
    </xdr:from>
    <xdr:ext cx="76200" cy="152402"/>
    <xdr:sp macro="" textlink="">
      <xdr:nvSpPr>
        <xdr:cNvPr id="2102" name="Text Box 5">
          <a:extLst>
            <a:ext uri="{FF2B5EF4-FFF2-40B4-BE49-F238E27FC236}">
              <a16:creationId xmlns:a16="http://schemas.microsoft.com/office/drawing/2014/main" id="{00000000-0008-0000-0200-00003608000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1041</xdr:row>
      <xdr:rowOff>0</xdr:rowOff>
    </xdr:from>
    <xdr:ext cx="76200" cy="152402"/>
    <xdr:sp macro="" textlink="">
      <xdr:nvSpPr>
        <xdr:cNvPr id="2103" name="Text Box 9">
          <a:extLst>
            <a:ext uri="{FF2B5EF4-FFF2-40B4-BE49-F238E27FC236}">
              <a16:creationId xmlns:a16="http://schemas.microsoft.com/office/drawing/2014/main" id="{00000000-0008-0000-0200-00003708000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1041</xdr:row>
      <xdr:rowOff>0</xdr:rowOff>
    </xdr:from>
    <xdr:ext cx="76200" cy="152402"/>
    <xdr:sp macro="" textlink="">
      <xdr:nvSpPr>
        <xdr:cNvPr id="2104" name="Text Box 10">
          <a:extLst>
            <a:ext uri="{FF2B5EF4-FFF2-40B4-BE49-F238E27FC236}">
              <a16:creationId xmlns:a16="http://schemas.microsoft.com/office/drawing/2014/main" id="{00000000-0008-0000-0200-00003808000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05" name="Text Box 4">
          <a:extLst>
            <a:ext uri="{FF2B5EF4-FFF2-40B4-BE49-F238E27FC236}">
              <a16:creationId xmlns:a16="http://schemas.microsoft.com/office/drawing/2014/main" id="{00000000-0008-0000-0200-00003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06" name="Text Box 5">
          <a:extLst>
            <a:ext uri="{FF2B5EF4-FFF2-40B4-BE49-F238E27FC236}">
              <a16:creationId xmlns:a16="http://schemas.microsoft.com/office/drawing/2014/main" id="{00000000-0008-0000-0200-00003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07" name="Text Box 9">
          <a:extLst>
            <a:ext uri="{FF2B5EF4-FFF2-40B4-BE49-F238E27FC236}">
              <a16:creationId xmlns:a16="http://schemas.microsoft.com/office/drawing/2014/main" id="{00000000-0008-0000-0200-00003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08" name="Text Box 10">
          <a:extLst>
            <a:ext uri="{FF2B5EF4-FFF2-40B4-BE49-F238E27FC236}">
              <a16:creationId xmlns:a16="http://schemas.microsoft.com/office/drawing/2014/main" id="{00000000-0008-0000-0200-00003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09" name="Text Box 4">
          <a:extLst>
            <a:ext uri="{FF2B5EF4-FFF2-40B4-BE49-F238E27FC236}">
              <a16:creationId xmlns:a16="http://schemas.microsoft.com/office/drawing/2014/main" id="{00000000-0008-0000-0200-00003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10" name="Text Box 5">
          <a:extLst>
            <a:ext uri="{FF2B5EF4-FFF2-40B4-BE49-F238E27FC236}">
              <a16:creationId xmlns:a16="http://schemas.microsoft.com/office/drawing/2014/main" id="{00000000-0008-0000-0200-00003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11" name="Text Box 9">
          <a:extLst>
            <a:ext uri="{FF2B5EF4-FFF2-40B4-BE49-F238E27FC236}">
              <a16:creationId xmlns:a16="http://schemas.microsoft.com/office/drawing/2014/main" id="{00000000-0008-0000-0200-00003F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12" name="Text Box 4">
          <a:extLst>
            <a:ext uri="{FF2B5EF4-FFF2-40B4-BE49-F238E27FC236}">
              <a16:creationId xmlns:a16="http://schemas.microsoft.com/office/drawing/2014/main" id="{00000000-0008-0000-0200-00004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13" name="Text Box 5">
          <a:extLst>
            <a:ext uri="{FF2B5EF4-FFF2-40B4-BE49-F238E27FC236}">
              <a16:creationId xmlns:a16="http://schemas.microsoft.com/office/drawing/2014/main" id="{00000000-0008-0000-0200-00004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14" name="Text Box 9">
          <a:extLst>
            <a:ext uri="{FF2B5EF4-FFF2-40B4-BE49-F238E27FC236}">
              <a16:creationId xmlns:a16="http://schemas.microsoft.com/office/drawing/2014/main" id="{00000000-0008-0000-0200-00004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15" name="Text Box 10">
          <a:extLst>
            <a:ext uri="{FF2B5EF4-FFF2-40B4-BE49-F238E27FC236}">
              <a16:creationId xmlns:a16="http://schemas.microsoft.com/office/drawing/2014/main" id="{00000000-0008-0000-0200-00004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16" name="Text Box 4">
          <a:extLst>
            <a:ext uri="{FF2B5EF4-FFF2-40B4-BE49-F238E27FC236}">
              <a16:creationId xmlns:a16="http://schemas.microsoft.com/office/drawing/2014/main" id="{00000000-0008-0000-0200-00004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17" name="Text Box 5">
          <a:extLst>
            <a:ext uri="{FF2B5EF4-FFF2-40B4-BE49-F238E27FC236}">
              <a16:creationId xmlns:a16="http://schemas.microsoft.com/office/drawing/2014/main" id="{00000000-0008-0000-0200-00004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18" name="Text Box 9">
          <a:extLst>
            <a:ext uri="{FF2B5EF4-FFF2-40B4-BE49-F238E27FC236}">
              <a16:creationId xmlns:a16="http://schemas.microsoft.com/office/drawing/2014/main" id="{00000000-0008-0000-0200-00004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19" name="Text Box 4">
          <a:extLst>
            <a:ext uri="{FF2B5EF4-FFF2-40B4-BE49-F238E27FC236}">
              <a16:creationId xmlns:a16="http://schemas.microsoft.com/office/drawing/2014/main" id="{00000000-0008-0000-0200-00004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20" name="Text Box 5">
          <a:extLst>
            <a:ext uri="{FF2B5EF4-FFF2-40B4-BE49-F238E27FC236}">
              <a16:creationId xmlns:a16="http://schemas.microsoft.com/office/drawing/2014/main" id="{00000000-0008-0000-0200-00004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21" name="Text Box 9">
          <a:extLst>
            <a:ext uri="{FF2B5EF4-FFF2-40B4-BE49-F238E27FC236}">
              <a16:creationId xmlns:a16="http://schemas.microsoft.com/office/drawing/2014/main" id="{00000000-0008-0000-0200-00004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22" name="Text Box 4">
          <a:extLst>
            <a:ext uri="{FF2B5EF4-FFF2-40B4-BE49-F238E27FC236}">
              <a16:creationId xmlns:a16="http://schemas.microsoft.com/office/drawing/2014/main" id="{00000000-0008-0000-0200-00004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23" name="Text Box 4">
          <a:extLst>
            <a:ext uri="{FF2B5EF4-FFF2-40B4-BE49-F238E27FC236}">
              <a16:creationId xmlns:a16="http://schemas.microsoft.com/office/drawing/2014/main" id="{00000000-0008-0000-0200-00004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24" name="Text Box 4">
          <a:extLst>
            <a:ext uri="{FF2B5EF4-FFF2-40B4-BE49-F238E27FC236}">
              <a16:creationId xmlns:a16="http://schemas.microsoft.com/office/drawing/2014/main" id="{00000000-0008-0000-0200-00004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25" name="Text Box 5">
          <a:extLst>
            <a:ext uri="{FF2B5EF4-FFF2-40B4-BE49-F238E27FC236}">
              <a16:creationId xmlns:a16="http://schemas.microsoft.com/office/drawing/2014/main" id="{00000000-0008-0000-0200-00004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26" name="Text Box 9">
          <a:extLst>
            <a:ext uri="{FF2B5EF4-FFF2-40B4-BE49-F238E27FC236}">
              <a16:creationId xmlns:a16="http://schemas.microsoft.com/office/drawing/2014/main" id="{00000000-0008-0000-0200-00004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27" name="Text Box 10">
          <a:extLst>
            <a:ext uri="{FF2B5EF4-FFF2-40B4-BE49-F238E27FC236}">
              <a16:creationId xmlns:a16="http://schemas.microsoft.com/office/drawing/2014/main" id="{00000000-0008-0000-0200-00004F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28" name="Text Box 4">
          <a:extLst>
            <a:ext uri="{FF2B5EF4-FFF2-40B4-BE49-F238E27FC236}">
              <a16:creationId xmlns:a16="http://schemas.microsoft.com/office/drawing/2014/main" id="{00000000-0008-0000-0200-000050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29" name="Text Box 5">
          <a:extLst>
            <a:ext uri="{FF2B5EF4-FFF2-40B4-BE49-F238E27FC236}">
              <a16:creationId xmlns:a16="http://schemas.microsoft.com/office/drawing/2014/main" id="{00000000-0008-0000-0200-000051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30" name="Text Box 9">
          <a:extLst>
            <a:ext uri="{FF2B5EF4-FFF2-40B4-BE49-F238E27FC236}">
              <a16:creationId xmlns:a16="http://schemas.microsoft.com/office/drawing/2014/main" id="{00000000-0008-0000-0200-000052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31" name="Text Box 10">
          <a:extLst>
            <a:ext uri="{FF2B5EF4-FFF2-40B4-BE49-F238E27FC236}">
              <a16:creationId xmlns:a16="http://schemas.microsoft.com/office/drawing/2014/main" id="{00000000-0008-0000-0200-000053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32" name="Text Box 4">
          <a:extLst>
            <a:ext uri="{FF2B5EF4-FFF2-40B4-BE49-F238E27FC236}">
              <a16:creationId xmlns:a16="http://schemas.microsoft.com/office/drawing/2014/main" id="{00000000-0008-0000-0200-000054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33" name="Text Box 5">
          <a:extLst>
            <a:ext uri="{FF2B5EF4-FFF2-40B4-BE49-F238E27FC236}">
              <a16:creationId xmlns:a16="http://schemas.microsoft.com/office/drawing/2014/main" id="{00000000-0008-0000-0200-000055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34" name="Text Box 9">
          <a:extLst>
            <a:ext uri="{FF2B5EF4-FFF2-40B4-BE49-F238E27FC236}">
              <a16:creationId xmlns:a16="http://schemas.microsoft.com/office/drawing/2014/main" id="{00000000-0008-0000-0200-000056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35" name="Text Box 10">
          <a:extLst>
            <a:ext uri="{FF2B5EF4-FFF2-40B4-BE49-F238E27FC236}">
              <a16:creationId xmlns:a16="http://schemas.microsoft.com/office/drawing/2014/main" id="{00000000-0008-0000-0200-000057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36" name="Text Box 4">
          <a:extLst>
            <a:ext uri="{FF2B5EF4-FFF2-40B4-BE49-F238E27FC236}">
              <a16:creationId xmlns:a16="http://schemas.microsoft.com/office/drawing/2014/main" id="{00000000-0008-0000-0200-000058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37" name="Text Box 5">
          <a:extLst>
            <a:ext uri="{FF2B5EF4-FFF2-40B4-BE49-F238E27FC236}">
              <a16:creationId xmlns:a16="http://schemas.microsoft.com/office/drawing/2014/main" id="{00000000-0008-0000-0200-000059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38" name="Text Box 9">
          <a:extLst>
            <a:ext uri="{FF2B5EF4-FFF2-40B4-BE49-F238E27FC236}">
              <a16:creationId xmlns:a16="http://schemas.microsoft.com/office/drawing/2014/main" id="{00000000-0008-0000-0200-00005A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39" name="Text Box 10">
          <a:extLst>
            <a:ext uri="{FF2B5EF4-FFF2-40B4-BE49-F238E27FC236}">
              <a16:creationId xmlns:a16="http://schemas.microsoft.com/office/drawing/2014/main" id="{00000000-0008-0000-0200-00005B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40" name="Text Box 4">
          <a:extLst>
            <a:ext uri="{FF2B5EF4-FFF2-40B4-BE49-F238E27FC236}">
              <a16:creationId xmlns:a16="http://schemas.microsoft.com/office/drawing/2014/main" id="{00000000-0008-0000-0200-00005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41" name="Text Box 5">
          <a:extLst>
            <a:ext uri="{FF2B5EF4-FFF2-40B4-BE49-F238E27FC236}">
              <a16:creationId xmlns:a16="http://schemas.microsoft.com/office/drawing/2014/main" id="{00000000-0008-0000-0200-00005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42" name="Text Box 9">
          <a:extLst>
            <a:ext uri="{FF2B5EF4-FFF2-40B4-BE49-F238E27FC236}">
              <a16:creationId xmlns:a16="http://schemas.microsoft.com/office/drawing/2014/main" id="{00000000-0008-0000-0200-00005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43" name="Text Box 10">
          <a:extLst>
            <a:ext uri="{FF2B5EF4-FFF2-40B4-BE49-F238E27FC236}">
              <a16:creationId xmlns:a16="http://schemas.microsoft.com/office/drawing/2014/main" id="{00000000-0008-0000-0200-00005F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44" name="Text Box 4">
          <a:extLst>
            <a:ext uri="{FF2B5EF4-FFF2-40B4-BE49-F238E27FC236}">
              <a16:creationId xmlns:a16="http://schemas.microsoft.com/office/drawing/2014/main" id="{00000000-0008-0000-0200-000060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45" name="Text Box 5">
          <a:extLst>
            <a:ext uri="{FF2B5EF4-FFF2-40B4-BE49-F238E27FC236}">
              <a16:creationId xmlns:a16="http://schemas.microsoft.com/office/drawing/2014/main" id="{00000000-0008-0000-0200-000061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46" name="Text Box 9">
          <a:extLst>
            <a:ext uri="{FF2B5EF4-FFF2-40B4-BE49-F238E27FC236}">
              <a16:creationId xmlns:a16="http://schemas.microsoft.com/office/drawing/2014/main" id="{00000000-0008-0000-0200-000062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47" name="Text Box 10">
          <a:extLst>
            <a:ext uri="{FF2B5EF4-FFF2-40B4-BE49-F238E27FC236}">
              <a16:creationId xmlns:a16="http://schemas.microsoft.com/office/drawing/2014/main" id="{00000000-0008-0000-0200-000063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48" name="Text Box 4">
          <a:extLst>
            <a:ext uri="{FF2B5EF4-FFF2-40B4-BE49-F238E27FC236}">
              <a16:creationId xmlns:a16="http://schemas.microsoft.com/office/drawing/2014/main" id="{00000000-0008-0000-0200-000064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49" name="Text Box 5">
          <a:extLst>
            <a:ext uri="{FF2B5EF4-FFF2-40B4-BE49-F238E27FC236}">
              <a16:creationId xmlns:a16="http://schemas.microsoft.com/office/drawing/2014/main" id="{00000000-0008-0000-0200-000065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50" name="Text Box 9">
          <a:extLst>
            <a:ext uri="{FF2B5EF4-FFF2-40B4-BE49-F238E27FC236}">
              <a16:creationId xmlns:a16="http://schemas.microsoft.com/office/drawing/2014/main" id="{00000000-0008-0000-0200-000066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151" name="Text Box 10">
          <a:extLst>
            <a:ext uri="{FF2B5EF4-FFF2-40B4-BE49-F238E27FC236}">
              <a16:creationId xmlns:a16="http://schemas.microsoft.com/office/drawing/2014/main" id="{00000000-0008-0000-0200-000067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52" name="Text Box 4">
          <a:extLst>
            <a:ext uri="{FF2B5EF4-FFF2-40B4-BE49-F238E27FC236}">
              <a16:creationId xmlns:a16="http://schemas.microsoft.com/office/drawing/2014/main" id="{00000000-0008-0000-0200-00006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53" name="Text Box 5">
          <a:extLst>
            <a:ext uri="{FF2B5EF4-FFF2-40B4-BE49-F238E27FC236}">
              <a16:creationId xmlns:a16="http://schemas.microsoft.com/office/drawing/2014/main" id="{00000000-0008-0000-0200-00006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54" name="Text Box 9">
          <a:extLst>
            <a:ext uri="{FF2B5EF4-FFF2-40B4-BE49-F238E27FC236}">
              <a16:creationId xmlns:a16="http://schemas.microsoft.com/office/drawing/2014/main" id="{00000000-0008-0000-0200-00006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55" name="Text Box 10">
          <a:extLst>
            <a:ext uri="{FF2B5EF4-FFF2-40B4-BE49-F238E27FC236}">
              <a16:creationId xmlns:a16="http://schemas.microsoft.com/office/drawing/2014/main" id="{00000000-0008-0000-0200-00006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56" name="Text Box 4">
          <a:extLst>
            <a:ext uri="{FF2B5EF4-FFF2-40B4-BE49-F238E27FC236}">
              <a16:creationId xmlns:a16="http://schemas.microsoft.com/office/drawing/2014/main" id="{00000000-0008-0000-0200-00006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57" name="Text Box 5">
          <a:extLst>
            <a:ext uri="{FF2B5EF4-FFF2-40B4-BE49-F238E27FC236}">
              <a16:creationId xmlns:a16="http://schemas.microsoft.com/office/drawing/2014/main" id="{00000000-0008-0000-0200-00006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58" name="Text Box 9">
          <a:extLst>
            <a:ext uri="{FF2B5EF4-FFF2-40B4-BE49-F238E27FC236}">
              <a16:creationId xmlns:a16="http://schemas.microsoft.com/office/drawing/2014/main" id="{00000000-0008-0000-0200-00006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59" name="Text Box 10">
          <a:extLst>
            <a:ext uri="{FF2B5EF4-FFF2-40B4-BE49-F238E27FC236}">
              <a16:creationId xmlns:a16="http://schemas.microsoft.com/office/drawing/2014/main" id="{00000000-0008-0000-0200-00006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60" name="Text Box 4">
          <a:extLst>
            <a:ext uri="{FF2B5EF4-FFF2-40B4-BE49-F238E27FC236}">
              <a16:creationId xmlns:a16="http://schemas.microsoft.com/office/drawing/2014/main" id="{00000000-0008-0000-0200-00007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61" name="Text Box 5">
          <a:extLst>
            <a:ext uri="{FF2B5EF4-FFF2-40B4-BE49-F238E27FC236}">
              <a16:creationId xmlns:a16="http://schemas.microsoft.com/office/drawing/2014/main" id="{00000000-0008-0000-0200-00007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62" name="Text Box 9">
          <a:extLst>
            <a:ext uri="{FF2B5EF4-FFF2-40B4-BE49-F238E27FC236}">
              <a16:creationId xmlns:a16="http://schemas.microsoft.com/office/drawing/2014/main" id="{00000000-0008-0000-0200-00007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63" name="Text Box 10">
          <a:extLst>
            <a:ext uri="{FF2B5EF4-FFF2-40B4-BE49-F238E27FC236}">
              <a16:creationId xmlns:a16="http://schemas.microsoft.com/office/drawing/2014/main" id="{00000000-0008-0000-0200-00007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64" name="Text Box 4">
          <a:extLst>
            <a:ext uri="{FF2B5EF4-FFF2-40B4-BE49-F238E27FC236}">
              <a16:creationId xmlns:a16="http://schemas.microsoft.com/office/drawing/2014/main" id="{00000000-0008-0000-0200-00007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65" name="Text Box 5">
          <a:extLst>
            <a:ext uri="{FF2B5EF4-FFF2-40B4-BE49-F238E27FC236}">
              <a16:creationId xmlns:a16="http://schemas.microsoft.com/office/drawing/2014/main" id="{00000000-0008-0000-0200-00007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66" name="Text Box 9">
          <a:extLst>
            <a:ext uri="{FF2B5EF4-FFF2-40B4-BE49-F238E27FC236}">
              <a16:creationId xmlns:a16="http://schemas.microsoft.com/office/drawing/2014/main" id="{00000000-0008-0000-0200-00007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67" name="Text Box 10">
          <a:extLst>
            <a:ext uri="{FF2B5EF4-FFF2-40B4-BE49-F238E27FC236}">
              <a16:creationId xmlns:a16="http://schemas.microsoft.com/office/drawing/2014/main" id="{00000000-0008-0000-0200-00007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68" name="Text Box 4">
          <a:extLst>
            <a:ext uri="{FF2B5EF4-FFF2-40B4-BE49-F238E27FC236}">
              <a16:creationId xmlns:a16="http://schemas.microsoft.com/office/drawing/2014/main" id="{00000000-0008-0000-0200-00007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69" name="Text Box 5">
          <a:extLst>
            <a:ext uri="{FF2B5EF4-FFF2-40B4-BE49-F238E27FC236}">
              <a16:creationId xmlns:a16="http://schemas.microsoft.com/office/drawing/2014/main" id="{00000000-0008-0000-0200-00007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70" name="Text Box 9">
          <a:extLst>
            <a:ext uri="{FF2B5EF4-FFF2-40B4-BE49-F238E27FC236}">
              <a16:creationId xmlns:a16="http://schemas.microsoft.com/office/drawing/2014/main" id="{00000000-0008-0000-0200-00007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71" name="Text Box 10">
          <a:extLst>
            <a:ext uri="{FF2B5EF4-FFF2-40B4-BE49-F238E27FC236}">
              <a16:creationId xmlns:a16="http://schemas.microsoft.com/office/drawing/2014/main" id="{00000000-0008-0000-0200-00007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72" name="Text Box 4">
          <a:extLst>
            <a:ext uri="{FF2B5EF4-FFF2-40B4-BE49-F238E27FC236}">
              <a16:creationId xmlns:a16="http://schemas.microsoft.com/office/drawing/2014/main" id="{00000000-0008-0000-0200-00007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73" name="Text Box 5">
          <a:extLst>
            <a:ext uri="{FF2B5EF4-FFF2-40B4-BE49-F238E27FC236}">
              <a16:creationId xmlns:a16="http://schemas.microsoft.com/office/drawing/2014/main" id="{00000000-0008-0000-0200-00007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74" name="Text Box 9">
          <a:extLst>
            <a:ext uri="{FF2B5EF4-FFF2-40B4-BE49-F238E27FC236}">
              <a16:creationId xmlns:a16="http://schemas.microsoft.com/office/drawing/2014/main" id="{00000000-0008-0000-0200-00007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75" name="Text Box 10">
          <a:extLst>
            <a:ext uri="{FF2B5EF4-FFF2-40B4-BE49-F238E27FC236}">
              <a16:creationId xmlns:a16="http://schemas.microsoft.com/office/drawing/2014/main" id="{00000000-0008-0000-0200-00007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76" name="Text Box 4">
          <a:extLst>
            <a:ext uri="{FF2B5EF4-FFF2-40B4-BE49-F238E27FC236}">
              <a16:creationId xmlns:a16="http://schemas.microsoft.com/office/drawing/2014/main" id="{00000000-0008-0000-0200-00008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77" name="Text Box 5">
          <a:extLst>
            <a:ext uri="{FF2B5EF4-FFF2-40B4-BE49-F238E27FC236}">
              <a16:creationId xmlns:a16="http://schemas.microsoft.com/office/drawing/2014/main" id="{00000000-0008-0000-0200-00008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78" name="Text Box 9">
          <a:extLst>
            <a:ext uri="{FF2B5EF4-FFF2-40B4-BE49-F238E27FC236}">
              <a16:creationId xmlns:a16="http://schemas.microsoft.com/office/drawing/2014/main" id="{00000000-0008-0000-0200-00008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79" name="Text Box 10">
          <a:extLst>
            <a:ext uri="{FF2B5EF4-FFF2-40B4-BE49-F238E27FC236}">
              <a16:creationId xmlns:a16="http://schemas.microsoft.com/office/drawing/2014/main" id="{00000000-0008-0000-0200-00008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80" name="Text Box 4">
          <a:extLst>
            <a:ext uri="{FF2B5EF4-FFF2-40B4-BE49-F238E27FC236}">
              <a16:creationId xmlns:a16="http://schemas.microsoft.com/office/drawing/2014/main" id="{00000000-0008-0000-0200-00008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81" name="Text Box 5">
          <a:extLst>
            <a:ext uri="{FF2B5EF4-FFF2-40B4-BE49-F238E27FC236}">
              <a16:creationId xmlns:a16="http://schemas.microsoft.com/office/drawing/2014/main" id="{00000000-0008-0000-0200-00008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82" name="Text Box 9">
          <a:extLst>
            <a:ext uri="{FF2B5EF4-FFF2-40B4-BE49-F238E27FC236}">
              <a16:creationId xmlns:a16="http://schemas.microsoft.com/office/drawing/2014/main" id="{00000000-0008-0000-0200-00008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83" name="Text Box 10">
          <a:extLst>
            <a:ext uri="{FF2B5EF4-FFF2-40B4-BE49-F238E27FC236}">
              <a16:creationId xmlns:a16="http://schemas.microsoft.com/office/drawing/2014/main" id="{00000000-0008-0000-0200-00008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84" name="Text Box 4">
          <a:extLst>
            <a:ext uri="{FF2B5EF4-FFF2-40B4-BE49-F238E27FC236}">
              <a16:creationId xmlns:a16="http://schemas.microsoft.com/office/drawing/2014/main" id="{00000000-0008-0000-0200-00008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85" name="Text Box 5">
          <a:extLst>
            <a:ext uri="{FF2B5EF4-FFF2-40B4-BE49-F238E27FC236}">
              <a16:creationId xmlns:a16="http://schemas.microsoft.com/office/drawing/2014/main" id="{00000000-0008-0000-0200-00008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86" name="Text Box 9">
          <a:extLst>
            <a:ext uri="{FF2B5EF4-FFF2-40B4-BE49-F238E27FC236}">
              <a16:creationId xmlns:a16="http://schemas.microsoft.com/office/drawing/2014/main" id="{00000000-0008-0000-0200-00008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87" name="Text Box 10">
          <a:extLst>
            <a:ext uri="{FF2B5EF4-FFF2-40B4-BE49-F238E27FC236}">
              <a16:creationId xmlns:a16="http://schemas.microsoft.com/office/drawing/2014/main" id="{00000000-0008-0000-0200-00008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88" name="Text Box 4">
          <a:extLst>
            <a:ext uri="{FF2B5EF4-FFF2-40B4-BE49-F238E27FC236}">
              <a16:creationId xmlns:a16="http://schemas.microsoft.com/office/drawing/2014/main" id="{00000000-0008-0000-0200-00008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89" name="Text Box 5">
          <a:extLst>
            <a:ext uri="{FF2B5EF4-FFF2-40B4-BE49-F238E27FC236}">
              <a16:creationId xmlns:a16="http://schemas.microsoft.com/office/drawing/2014/main" id="{00000000-0008-0000-0200-00008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90" name="Text Box 9">
          <a:extLst>
            <a:ext uri="{FF2B5EF4-FFF2-40B4-BE49-F238E27FC236}">
              <a16:creationId xmlns:a16="http://schemas.microsoft.com/office/drawing/2014/main" id="{00000000-0008-0000-0200-00008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91" name="Text Box 10">
          <a:extLst>
            <a:ext uri="{FF2B5EF4-FFF2-40B4-BE49-F238E27FC236}">
              <a16:creationId xmlns:a16="http://schemas.microsoft.com/office/drawing/2014/main" id="{00000000-0008-0000-0200-00008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92" name="Text Box 4">
          <a:extLst>
            <a:ext uri="{FF2B5EF4-FFF2-40B4-BE49-F238E27FC236}">
              <a16:creationId xmlns:a16="http://schemas.microsoft.com/office/drawing/2014/main" id="{00000000-0008-0000-0200-00009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93" name="Text Box 5">
          <a:extLst>
            <a:ext uri="{FF2B5EF4-FFF2-40B4-BE49-F238E27FC236}">
              <a16:creationId xmlns:a16="http://schemas.microsoft.com/office/drawing/2014/main" id="{00000000-0008-0000-0200-00009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94" name="Text Box 9">
          <a:extLst>
            <a:ext uri="{FF2B5EF4-FFF2-40B4-BE49-F238E27FC236}">
              <a16:creationId xmlns:a16="http://schemas.microsoft.com/office/drawing/2014/main" id="{00000000-0008-0000-0200-00009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195" name="Text Box 10">
          <a:extLst>
            <a:ext uri="{FF2B5EF4-FFF2-40B4-BE49-F238E27FC236}">
              <a16:creationId xmlns:a16="http://schemas.microsoft.com/office/drawing/2014/main" id="{00000000-0008-0000-0200-00009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196" name="Text Box 4">
          <a:extLst>
            <a:ext uri="{FF2B5EF4-FFF2-40B4-BE49-F238E27FC236}">
              <a16:creationId xmlns:a16="http://schemas.microsoft.com/office/drawing/2014/main" id="{00000000-0008-0000-0200-000094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197" name="Text Box 5">
          <a:extLst>
            <a:ext uri="{FF2B5EF4-FFF2-40B4-BE49-F238E27FC236}">
              <a16:creationId xmlns:a16="http://schemas.microsoft.com/office/drawing/2014/main" id="{00000000-0008-0000-0200-000095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198" name="Text Box 9">
          <a:extLst>
            <a:ext uri="{FF2B5EF4-FFF2-40B4-BE49-F238E27FC236}">
              <a16:creationId xmlns:a16="http://schemas.microsoft.com/office/drawing/2014/main" id="{00000000-0008-0000-0200-000096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199" name="Text Box 10">
          <a:extLst>
            <a:ext uri="{FF2B5EF4-FFF2-40B4-BE49-F238E27FC236}">
              <a16:creationId xmlns:a16="http://schemas.microsoft.com/office/drawing/2014/main" id="{00000000-0008-0000-0200-000097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00" name="Text Box 4">
          <a:extLst>
            <a:ext uri="{FF2B5EF4-FFF2-40B4-BE49-F238E27FC236}">
              <a16:creationId xmlns:a16="http://schemas.microsoft.com/office/drawing/2014/main" id="{00000000-0008-0000-0200-00009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01" name="Text Box 5">
          <a:extLst>
            <a:ext uri="{FF2B5EF4-FFF2-40B4-BE49-F238E27FC236}">
              <a16:creationId xmlns:a16="http://schemas.microsoft.com/office/drawing/2014/main" id="{00000000-0008-0000-0200-00009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02" name="Text Box 9">
          <a:extLst>
            <a:ext uri="{FF2B5EF4-FFF2-40B4-BE49-F238E27FC236}">
              <a16:creationId xmlns:a16="http://schemas.microsoft.com/office/drawing/2014/main" id="{00000000-0008-0000-0200-00009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03" name="Text Box 10">
          <a:extLst>
            <a:ext uri="{FF2B5EF4-FFF2-40B4-BE49-F238E27FC236}">
              <a16:creationId xmlns:a16="http://schemas.microsoft.com/office/drawing/2014/main" id="{00000000-0008-0000-0200-00009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04" name="Text Box 4">
          <a:extLst>
            <a:ext uri="{FF2B5EF4-FFF2-40B4-BE49-F238E27FC236}">
              <a16:creationId xmlns:a16="http://schemas.microsoft.com/office/drawing/2014/main" id="{00000000-0008-0000-0200-00009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05" name="Text Box 5">
          <a:extLst>
            <a:ext uri="{FF2B5EF4-FFF2-40B4-BE49-F238E27FC236}">
              <a16:creationId xmlns:a16="http://schemas.microsoft.com/office/drawing/2014/main" id="{00000000-0008-0000-0200-00009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06" name="Text Box 9">
          <a:extLst>
            <a:ext uri="{FF2B5EF4-FFF2-40B4-BE49-F238E27FC236}">
              <a16:creationId xmlns:a16="http://schemas.microsoft.com/office/drawing/2014/main" id="{00000000-0008-0000-0200-00009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07" name="Text Box 4">
          <a:extLst>
            <a:ext uri="{FF2B5EF4-FFF2-40B4-BE49-F238E27FC236}">
              <a16:creationId xmlns:a16="http://schemas.microsoft.com/office/drawing/2014/main" id="{00000000-0008-0000-0200-00009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08" name="Text Box 5">
          <a:extLst>
            <a:ext uri="{FF2B5EF4-FFF2-40B4-BE49-F238E27FC236}">
              <a16:creationId xmlns:a16="http://schemas.microsoft.com/office/drawing/2014/main" id="{00000000-0008-0000-0200-0000A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09" name="Text Box 9">
          <a:extLst>
            <a:ext uri="{FF2B5EF4-FFF2-40B4-BE49-F238E27FC236}">
              <a16:creationId xmlns:a16="http://schemas.microsoft.com/office/drawing/2014/main" id="{00000000-0008-0000-0200-0000A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10" name="Text Box 10">
          <a:extLst>
            <a:ext uri="{FF2B5EF4-FFF2-40B4-BE49-F238E27FC236}">
              <a16:creationId xmlns:a16="http://schemas.microsoft.com/office/drawing/2014/main" id="{00000000-0008-0000-0200-0000A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11" name="Text Box 4">
          <a:extLst>
            <a:ext uri="{FF2B5EF4-FFF2-40B4-BE49-F238E27FC236}">
              <a16:creationId xmlns:a16="http://schemas.microsoft.com/office/drawing/2014/main" id="{00000000-0008-0000-0200-0000A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12" name="Text Box 5">
          <a:extLst>
            <a:ext uri="{FF2B5EF4-FFF2-40B4-BE49-F238E27FC236}">
              <a16:creationId xmlns:a16="http://schemas.microsoft.com/office/drawing/2014/main" id="{00000000-0008-0000-0200-0000A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13" name="Text Box 9">
          <a:extLst>
            <a:ext uri="{FF2B5EF4-FFF2-40B4-BE49-F238E27FC236}">
              <a16:creationId xmlns:a16="http://schemas.microsoft.com/office/drawing/2014/main" id="{00000000-0008-0000-0200-0000A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14" name="Text Box 4">
          <a:extLst>
            <a:ext uri="{FF2B5EF4-FFF2-40B4-BE49-F238E27FC236}">
              <a16:creationId xmlns:a16="http://schemas.microsoft.com/office/drawing/2014/main" id="{00000000-0008-0000-0200-0000A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15" name="Text Box 5">
          <a:extLst>
            <a:ext uri="{FF2B5EF4-FFF2-40B4-BE49-F238E27FC236}">
              <a16:creationId xmlns:a16="http://schemas.microsoft.com/office/drawing/2014/main" id="{00000000-0008-0000-0200-0000A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16" name="Text Box 9">
          <a:extLst>
            <a:ext uri="{FF2B5EF4-FFF2-40B4-BE49-F238E27FC236}">
              <a16:creationId xmlns:a16="http://schemas.microsoft.com/office/drawing/2014/main" id="{00000000-0008-0000-0200-0000A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17" name="Text Box 4">
          <a:extLst>
            <a:ext uri="{FF2B5EF4-FFF2-40B4-BE49-F238E27FC236}">
              <a16:creationId xmlns:a16="http://schemas.microsoft.com/office/drawing/2014/main" id="{00000000-0008-0000-0200-0000A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18" name="Text Box 4">
          <a:extLst>
            <a:ext uri="{FF2B5EF4-FFF2-40B4-BE49-F238E27FC236}">
              <a16:creationId xmlns:a16="http://schemas.microsoft.com/office/drawing/2014/main" id="{00000000-0008-0000-0200-0000A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19" name="Text Box 4">
          <a:extLst>
            <a:ext uri="{FF2B5EF4-FFF2-40B4-BE49-F238E27FC236}">
              <a16:creationId xmlns:a16="http://schemas.microsoft.com/office/drawing/2014/main" id="{00000000-0008-0000-0200-0000AB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20" name="Text Box 5">
          <a:extLst>
            <a:ext uri="{FF2B5EF4-FFF2-40B4-BE49-F238E27FC236}">
              <a16:creationId xmlns:a16="http://schemas.microsoft.com/office/drawing/2014/main" id="{00000000-0008-0000-0200-0000A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21" name="Text Box 9">
          <a:extLst>
            <a:ext uri="{FF2B5EF4-FFF2-40B4-BE49-F238E27FC236}">
              <a16:creationId xmlns:a16="http://schemas.microsoft.com/office/drawing/2014/main" id="{00000000-0008-0000-0200-0000A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22" name="Text Box 10">
          <a:extLst>
            <a:ext uri="{FF2B5EF4-FFF2-40B4-BE49-F238E27FC236}">
              <a16:creationId xmlns:a16="http://schemas.microsoft.com/office/drawing/2014/main" id="{00000000-0008-0000-0200-0000A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23" name="Text Box 4">
          <a:extLst>
            <a:ext uri="{FF2B5EF4-FFF2-40B4-BE49-F238E27FC236}">
              <a16:creationId xmlns:a16="http://schemas.microsoft.com/office/drawing/2014/main" id="{00000000-0008-0000-0200-0000AF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24" name="Text Box 5">
          <a:extLst>
            <a:ext uri="{FF2B5EF4-FFF2-40B4-BE49-F238E27FC236}">
              <a16:creationId xmlns:a16="http://schemas.microsoft.com/office/drawing/2014/main" id="{00000000-0008-0000-0200-0000B0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25" name="Text Box 9">
          <a:extLst>
            <a:ext uri="{FF2B5EF4-FFF2-40B4-BE49-F238E27FC236}">
              <a16:creationId xmlns:a16="http://schemas.microsoft.com/office/drawing/2014/main" id="{00000000-0008-0000-0200-0000B1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26" name="Text Box 10">
          <a:extLst>
            <a:ext uri="{FF2B5EF4-FFF2-40B4-BE49-F238E27FC236}">
              <a16:creationId xmlns:a16="http://schemas.microsoft.com/office/drawing/2014/main" id="{00000000-0008-0000-0200-0000B2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27" name="Text Box 4">
          <a:extLst>
            <a:ext uri="{FF2B5EF4-FFF2-40B4-BE49-F238E27FC236}">
              <a16:creationId xmlns:a16="http://schemas.microsoft.com/office/drawing/2014/main" id="{00000000-0008-0000-0200-0000B3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28" name="Text Box 5">
          <a:extLst>
            <a:ext uri="{FF2B5EF4-FFF2-40B4-BE49-F238E27FC236}">
              <a16:creationId xmlns:a16="http://schemas.microsoft.com/office/drawing/2014/main" id="{00000000-0008-0000-0200-0000B4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29" name="Text Box 9">
          <a:extLst>
            <a:ext uri="{FF2B5EF4-FFF2-40B4-BE49-F238E27FC236}">
              <a16:creationId xmlns:a16="http://schemas.microsoft.com/office/drawing/2014/main" id="{00000000-0008-0000-0200-0000B5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30" name="Text Box 10">
          <a:extLst>
            <a:ext uri="{FF2B5EF4-FFF2-40B4-BE49-F238E27FC236}">
              <a16:creationId xmlns:a16="http://schemas.microsoft.com/office/drawing/2014/main" id="{00000000-0008-0000-0200-0000B6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31" name="Text Box 4">
          <a:extLst>
            <a:ext uri="{FF2B5EF4-FFF2-40B4-BE49-F238E27FC236}">
              <a16:creationId xmlns:a16="http://schemas.microsoft.com/office/drawing/2014/main" id="{00000000-0008-0000-0200-0000B7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32" name="Text Box 5">
          <a:extLst>
            <a:ext uri="{FF2B5EF4-FFF2-40B4-BE49-F238E27FC236}">
              <a16:creationId xmlns:a16="http://schemas.microsoft.com/office/drawing/2014/main" id="{00000000-0008-0000-0200-0000B8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33" name="Text Box 9">
          <a:extLst>
            <a:ext uri="{FF2B5EF4-FFF2-40B4-BE49-F238E27FC236}">
              <a16:creationId xmlns:a16="http://schemas.microsoft.com/office/drawing/2014/main" id="{00000000-0008-0000-0200-0000B9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34" name="Text Box 10">
          <a:extLst>
            <a:ext uri="{FF2B5EF4-FFF2-40B4-BE49-F238E27FC236}">
              <a16:creationId xmlns:a16="http://schemas.microsoft.com/office/drawing/2014/main" id="{00000000-0008-0000-0200-0000BA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35" name="Text Box 4">
          <a:extLst>
            <a:ext uri="{FF2B5EF4-FFF2-40B4-BE49-F238E27FC236}">
              <a16:creationId xmlns:a16="http://schemas.microsoft.com/office/drawing/2014/main" id="{00000000-0008-0000-0200-0000BB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36" name="Text Box 5">
          <a:extLst>
            <a:ext uri="{FF2B5EF4-FFF2-40B4-BE49-F238E27FC236}">
              <a16:creationId xmlns:a16="http://schemas.microsoft.com/office/drawing/2014/main" id="{00000000-0008-0000-0200-0000B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37" name="Text Box 9">
          <a:extLst>
            <a:ext uri="{FF2B5EF4-FFF2-40B4-BE49-F238E27FC236}">
              <a16:creationId xmlns:a16="http://schemas.microsoft.com/office/drawing/2014/main" id="{00000000-0008-0000-0200-0000B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38" name="Text Box 10">
          <a:extLst>
            <a:ext uri="{FF2B5EF4-FFF2-40B4-BE49-F238E27FC236}">
              <a16:creationId xmlns:a16="http://schemas.microsoft.com/office/drawing/2014/main" id="{00000000-0008-0000-0200-0000B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39" name="Text Box 4">
          <a:extLst>
            <a:ext uri="{FF2B5EF4-FFF2-40B4-BE49-F238E27FC236}">
              <a16:creationId xmlns:a16="http://schemas.microsoft.com/office/drawing/2014/main" id="{00000000-0008-0000-0200-0000BF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40" name="Text Box 5">
          <a:extLst>
            <a:ext uri="{FF2B5EF4-FFF2-40B4-BE49-F238E27FC236}">
              <a16:creationId xmlns:a16="http://schemas.microsoft.com/office/drawing/2014/main" id="{00000000-0008-0000-0200-0000C0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41" name="Text Box 9">
          <a:extLst>
            <a:ext uri="{FF2B5EF4-FFF2-40B4-BE49-F238E27FC236}">
              <a16:creationId xmlns:a16="http://schemas.microsoft.com/office/drawing/2014/main" id="{00000000-0008-0000-0200-0000C1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42" name="Text Box 10">
          <a:extLst>
            <a:ext uri="{FF2B5EF4-FFF2-40B4-BE49-F238E27FC236}">
              <a16:creationId xmlns:a16="http://schemas.microsoft.com/office/drawing/2014/main" id="{00000000-0008-0000-0200-0000C2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43" name="Text Box 4">
          <a:extLst>
            <a:ext uri="{FF2B5EF4-FFF2-40B4-BE49-F238E27FC236}">
              <a16:creationId xmlns:a16="http://schemas.microsoft.com/office/drawing/2014/main" id="{00000000-0008-0000-0200-0000C3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44" name="Text Box 5">
          <a:extLst>
            <a:ext uri="{FF2B5EF4-FFF2-40B4-BE49-F238E27FC236}">
              <a16:creationId xmlns:a16="http://schemas.microsoft.com/office/drawing/2014/main" id="{00000000-0008-0000-0200-0000C4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45" name="Text Box 9">
          <a:extLst>
            <a:ext uri="{FF2B5EF4-FFF2-40B4-BE49-F238E27FC236}">
              <a16:creationId xmlns:a16="http://schemas.microsoft.com/office/drawing/2014/main" id="{00000000-0008-0000-0200-0000C5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46" name="Text Box 10">
          <a:extLst>
            <a:ext uri="{FF2B5EF4-FFF2-40B4-BE49-F238E27FC236}">
              <a16:creationId xmlns:a16="http://schemas.microsoft.com/office/drawing/2014/main" id="{00000000-0008-0000-0200-0000C6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47" name="Text Box 4">
          <a:extLst>
            <a:ext uri="{FF2B5EF4-FFF2-40B4-BE49-F238E27FC236}">
              <a16:creationId xmlns:a16="http://schemas.microsoft.com/office/drawing/2014/main" id="{00000000-0008-0000-0200-0000C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48" name="Text Box 5">
          <a:extLst>
            <a:ext uri="{FF2B5EF4-FFF2-40B4-BE49-F238E27FC236}">
              <a16:creationId xmlns:a16="http://schemas.microsoft.com/office/drawing/2014/main" id="{00000000-0008-0000-0200-0000C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49" name="Text Box 9">
          <a:extLst>
            <a:ext uri="{FF2B5EF4-FFF2-40B4-BE49-F238E27FC236}">
              <a16:creationId xmlns:a16="http://schemas.microsoft.com/office/drawing/2014/main" id="{00000000-0008-0000-0200-0000C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50" name="Text Box 10">
          <a:extLst>
            <a:ext uri="{FF2B5EF4-FFF2-40B4-BE49-F238E27FC236}">
              <a16:creationId xmlns:a16="http://schemas.microsoft.com/office/drawing/2014/main" id="{00000000-0008-0000-0200-0000C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51" name="Text Box 4">
          <a:extLst>
            <a:ext uri="{FF2B5EF4-FFF2-40B4-BE49-F238E27FC236}">
              <a16:creationId xmlns:a16="http://schemas.microsoft.com/office/drawing/2014/main" id="{00000000-0008-0000-0200-0000C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52" name="Text Box 5">
          <a:extLst>
            <a:ext uri="{FF2B5EF4-FFF2-40B4-BE49-F238E27FC236}">
              <a16:creationId xmlns:a16="http://schemas.microsoft.com/office/drawing/2014/main" id="{00000000-0008-0000-0200-0000C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53" name="Text Box 9">
          <a:extLst>
            <a:ext uri="{FF2B5EF4-FFF2-40B4-BE49-F238E27FC236}">
              <a16:creationId xmlns:a16="http://schemas.microsoft.com/office/drawing/2014/main" id="{00000000-0008-0000-0200-0000C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54" name="Text Box 10">
          <a:extLst>
            <a:ext uri="{FF2B5EF4-FFF2-40B4-BE49-F238E27FC236}">
              <a16:creationId xmlns:a16="http://schemas.microsoft.com/office/drawing/2014/main" id="{00000000-0008-0000-0200-0000C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55" name="Text Box 4">
          <a:extLst>
            <a:ext uri="{FF2B5EF4-FFF2-40B4-BE49-F238E27FC236}">
              <a16:creationId xmlns:a16="http://schemas.microsoft.com/office/drawing/2014/main" id="{00000000-0008-0000-0200-0000C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56" name="Text Box 5">
          <a:extLst>
            <a:ext uri="{FF2B5EF4-FFF2-40B4-BE49-F238E27FC236}">
              <a16:creationId xmlns:a16="http://schemas.microsoft.com/office/drawing/2014/main" id="{00000000-0008-0000-0200-0000D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57" name="Text Box 9">
          <a:extLst>
            <a:ext uri="{FF2B5EF4-FFF2-40B4-BE49-F238E27FC236}">
              <a16:creationId xmlns:a16="http://schemas.microsoft.com/office/drawing/2014/main" id="{00000000-0008-0000-0200-0000D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58" name="Text Box 10">
          <a:extLst>
            <a:ext uri="{FF2B5EF4-FFF2-40B4-BE49-F238E27FC236}">
              <a16:creationId xmlns:a16="http://schemas.microsoft.com/office/drawing/2014/main" id="{00000000-0008-0000-0200-0000D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59" name="Text Box 4">
          <a:extLst>
            <a:ext uri="{FF2B5EF4-FFF2-40B4-BE49-F238E27FC236}">
              <a16:creationId xmlns:a16="http://schemas.microsoft.com/office/drawing/2014/main" id="{00000000-0008-0000-0200-0000D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60" name="Text Box 5">
          <a:extLst>
            <a:ext uri="{FF2B5EF4-FFF2-40B4-BE49-F238E27FC236}">
              <a16:creationId xmlns:a16="http://schemas.microsoft.com/office/drawing/2014/main" id="{00000000-0008-0000-0200-0000D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61" name="Text Box 9">
          <a:extLst>
            <a:ext uri="{FF2B5EF4-FFF2-40B4-BE49-F238E27FC236}">
              <a16:creationId xmlns:a16="http://schemas.microsoft.com/office/drawing/2014/main" id="{00000000-0008-0000-0200-0000D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62" name="Text Box 10">
          <a:extLst>
            <a:ext uri="{FF2B5EF4-FFF2-40B4-BE49-F238E27FC236}">
              <a16:creationId xmlns:a16="http://schemas.microsoft.com/office/drawing/2014/main" id="{00000000-0008-0000-0200-0000D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63" name="Text Box 4">
          <a:extLst>
            <a:ext uri="{FF2B5EF4-FFF2-40B4-BE49-F238E27FC236}">
              <a16:creationId xmlns:a16="http://schemas.microsoft.com/office/drawing/2014/main" id="{00000000-0008-0000-0200-0000D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64" name="Text Box 5">
          <a:extLst>
            <a:ext uri="{FF2B5EF4-FFF2-40B4-BE49-F238E27FC236}">
              <a16:creationId xmlns:a16="http://schemas.microsoft.com/office/drawing/2014/main" id="{00000000-0008-0000-0200-0000D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65" name="Text Box 9">
          <a:extLst>
            <a:ext uri="{FF2B5EF4-FFF2-40B4-BE49-F238E27FC236}">
              <a16:creationId xmlns:a16="http://schemas.microsoft.com/office/drawing/2014/main" id="{00000000-0008-0000-0200-0000D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66" name="Text Box 10">
          <a:extLst>
            <a:ext uri="{FF2B5EF4-FFF2-40B4-BE49-F238E27FC236}">
              <a16:creationId xmlns:a16="http://schemas.microsoft.com/office/drawing/2014/main" id="{00000000-0008-0000-0200-0000D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67" name="Text Box 4">
          <a:extLst>
            <a:ext uri="{FF2B5EF4-FFF2-40B4-BE49-F238E27FC236}">
              <a16:creationId xmlns:a16="http://schemas.microsoft.com/office/drawing/2014/main" id="{00000000-0008-0000-0200-0000D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68" name="Text Box 5">
          <a:extLst>
            <a:ext uri="{FF2B5EF4-FFF2-40B4-BE49-F238E27FC236}">
              <a16:creationId xmlns:a16="http://schemas.microsoft.com/office/drawing/2014/main" id="{00000000-0008-0000-0200-0000D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69" name="Text Box 9">
          <a:extLst>
            <a:ext uri="{FF2B5EF4-FFF2-40B4-BE49-F238E27FC236}">
              <a16:creationId xmlns:a16="http://schemas.microsoft.com/office/drawing/2014/main" id="{00000000-0008-0000-0200-0000D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70" name="Text Box 10">
          <a:extLst>
            <a:ext uri="{FF2B5EF4-FFF2-40B4-BE49-F238E27FC236}">
              <a16:creationId xmlns:a16="http://schemas.microsoft.com/office/drawing/2014/main" id="{00000000-0008-0000-0200-0000D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71" name="Text Box 4">
          <a:extLst>
            <a:ext uri="{FF2B5EF4-FFF2-40B4-BE49-F238E27FC236}">
              <a16:creationId xmlns:a16="http://schemas.microsoft.com/office/drawing/2014/main" id="{00000000-0008-0000-0200-0000D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72" name="Text Box 5">
          <a:extLst>
            <a:ext uri="{FF2B5EF4-FFF2-40B4-BE49-F238E27FC236}">
              <a16:creationId xmlns:a16="http://schemas.microsoft.com/office/drawing/2014/main" id="{00000000-0008-0000-0200-0000E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73" name="Text Box 9">
          <a:extLst>
            <a:ext uri="{FF2B5EF4-FFF2-40B4-BE49-F238E27FC236}">
              <a16:creationId xmlns:a16="http://schemas.microsoft.com/office/drawing/2014/main" id="{00000000-0008-0000-0200-0000E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74" name="Text Box 10">
          <a:extLst>
            <a:ext uri="{FF2B5EF4-FFF2-40B4-BE49-F238E27FC236}">
              <a16:creationId xmlns:a16="http://schemas.microsoft.com/office/drawing/2014/main" id="{00000000-0008-0000-0200-0000E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75" name="Text Box 4">
          <a:extLst>
            <a:ext uri="{FF2B5EF4-FFF2-40B4-BE49-F238E27FC236}">
              <a16:creationId xmlns:a16="http://schemas.microsoft.com/office/drawing/2014/main" id="{00000000-0008-0000-0200-0000E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76" name="Text Box 5">
          <a:extLst>
            <a:ext uri="{FF2B5EF4-FFF2-40B4-BE49-F238E27FC236}">
              <a16:creationId xmlns:a16="http://schemas.microsoft.com/office/drawing/2014/main" id="{00000000-0008-0000-0200-0000E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77" name="Text Box 9">
          <a:extLst>
            <a:ext uri="{FF2B5EF4-FFF2-40B4-BE49-F238E27FC236}">
              <a16:creationId xmlns:a16="http://schemas.microsoft.com/office/drawing/2014/main" id="{00000000-0008-0000-0200-0000E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78" name="Text Box 10">
          <a:extLst>
            <a:ext uri="{FF2B5EF4-FFF2-40B4-BE49-F238E27FC236}">
              <a16:creationId xmlns:a16="http://schemas.microsoft.com/office/drawing/2014/main" id="{00000000-0008-0000-0200-0000E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79" name="Text Box 4">
          <a:extLst>
            <a:ext uri="{FF2B5EF4-FFF2-40B4-BE49-F238E27FC236}">
              <a16:creationId xmlns:a16="http://schemas.microsoft.com/office/drawing/2014/main" id="{00000000-0008-0000-0200-0000E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80" name="Text Box 5">
          <a:extLst>
            <a:ext uri="{FF2B5EF4-FFF2-40B4-BE49-F238E27FC236}">
              <a16:creationId xmlns:a16="http://schemas.microsoft.com/office/drawing/2014/main" id="{00000000-0008-0000-0200-0000E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81" name="Text Box 9">
          <a:extLst>
            <a:ext uri="{FF2B5EF4-FFF2-40B4-BE49-F238E27FC236}">
              <a16:creationId xmlns:a16="http://schemas.microsoft.com/office/drawing/2014/main" id="{00000000-0008-0000-0200-0000E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82" name="Text Box 10">
          <a:extLst>
            <a:ext uri="{FF2B5EF4-FFF2-40B4-BE49-F238E27FC236}">
              <a16:creationId xmlns:a16="http://schemas.microsoft.com/office/drawing/2014/main" id="{00000000-0008-0000-0200-0000E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83" name="Text Box 4">
          <a:extLst>
            <a:ext uri="{FF2B5EF4-FFF2-40B4-BE49-F238E27FC236}">
              <a16:creationId xmlns:a16="http://schemas.microsoft.com/office/drawing/2014/main" id="{00000000-0008-0000-0200-0000E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84" name="Text Box 5">
          <a:extLst>
            <a:ext uri="{FF2B5EF4-FFF2-40B4-BE49-F238E27FC236}">
              <a16:creationId xmlns:a16="http://schemas.microsoft.com/office/drawing/2014/main" id="{00000000-0008-0000-0200-0000E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85" name="Text Box 9">
          <a:extLst>
            <a:ext uri="{FF2B5EF4-FFF2-40B4-BE49-F238E27FC236}">
              <a16:creationId xmlns:a16="http://schemas.microsoft.com/office/drawing/2014/main" id="{00000000-0008-0000-0200-0000E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86" name="Text Box 10">
          <a:extLst>
            <a:ext uri="{FF2B5EF4-FFF2-40B4-BE49-F238E27FC236}">
              <a16:creationId xmlns:a16="http://schemas.microsoft.com/office/drawing/2014/main" id="{00000000-0008-0000-0200-0000E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87" name="Text Box 4">
          <a:extLst>
            <a:ext uri="{FF2B5EF4-FFF2-40B4-BE49-F238E27FC236}">
              <a16:creationId xmlns:a16="http://schemas.microsoft.com/office/drawing/2014/main" id="{00000000-0008-0000-0200-0000E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88" name="Text Box 5">
          <a:extLst>
            <a:ext uri="{FF2B5EF4-FFF2-40B4-BE49-F238E27FC236}">
              <a16:creationId xmlns:a16="http://schemas.microsoft.com/office/drawing/2014/main" id="{00000000-0008-0000-0200-0000F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89" name="Text Box 9">
          <a:extLst>
            <a:ext uri="{FF2B5EF4-FFF2-40B4-BE49-F238E27FC236}">
              <a16:creationId xmlns:a16="http://schemas.microsoft.com/office/drawing/2014/main" id="{00000000-0008-0000-0200-0000F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90" name="Text Box 10">
          <a:extLst>
            <a:ext uri="{FF2B5EF4-FFF2-40B4-BE49-F238E27FC236}">
              <a16:creationId xmlns:a16="http://schemas.microsoft.com/office/drawing/2014/main" id="{00000000-0008-0000-0200-0000F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291" name="Text Box 4">
          <a:extLst>
            <a:ext uri="{FF2B5EF4-FFF2-40B4-BE49-F238E27FC236}">
              <a16:creationId xmlns:a16="http://schemas.microsoft.com/office/drawing/2014/main" id="{00000000-0008-0000-0200-0000F3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292" name="Text Box 5">
          <a:extLst>
            <a:ext uri="{FF2B5EF4-FFF2-40B4-BE49-F238E27FC236}">
              <a16:creationId xmlns:a16="http://schemas.microsoft.com/office/drawing/2014/main" id="{00000000-0008-0000-0200-0000F4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293" name="Text Box 9">
          <a:extLst>
            <a:ext uri="{FF2B5EF4-FFF2-40B4-BE49-F238E27FC236}">
              <a16:creationId xmlns:a16="http://schemas.microsoft.com/office/drawing/2014/main" id="{00000000-0008-0000-0200-0000F5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294" name="Text Box 10">
          <a:extLst>
            <a:ext uri="{FF2B5EF4-FFF2-40B4-BE49-F238E27FC236}">
              <a16:creationId xmlns:a16="http://schemas.microsoft.com/office/drawing/2014/main" id="{00000000-0008-0000-0200-0000F6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95" name="Text Box 4">
          <a:extLst>
            <a:ext uri="{FF2B5EF4-FFF2-40B4-BE49-F238E27FC236}">
              <a16:creationId xmlns:a16="http://schemas.microsoft.com/office/drawing/2014/main" id="{00000000-0008-0000-0200-0000F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96" name="Text Box 5">
          <a:extLst>
            <a:ext uri="{FF2B5EF4-FFF2-40B4-BE49-F238E27FC236}">
              <a16:creationId xmlns:a16="http://schemas.microsoft.com/office/drawing/2014/main" id="{00000000-0008-0000-0200-0000F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97" name="Text Box 9">
          <a:extLst>
            <a:ext uri="{FF2B5EF4-FFF2-40B4-BE49-F238E27FC236}">
              <a16:creationId xmlns:a16="http://schemas.microsoft.com/office/drawing/2014/main" id="{00000000-0008-0000-0200-0000F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298" name="Text Box 10">
          <a:extLst>
            <a:ext uri="{FF2B5EF4-FFF2-40B4-BE49-F238E27FC236}">
              <a16:creationId xmlns:a16="http://schemas.microsoft.com/office/drawing/2014/main" id="{00000000-0008-0000-0200-0000F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299" name="Text Box 4">
          <a:extLst>
            <a:ext uri="{FF2B5EF4-FFF2-40B4-BE49-F238E27FC236}">
              <a16:creationId xmlns:a16="http://schemas.microsoft.com/office/drawing/2014/main" id="{00000000-0008-0000-0200-0000FB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00" name="Text Box 5">
          <a:extLst>
            <a:ext uri="{FF2B5EF4-FFF2-40B4-BE49-F238E27FC236}">
              <a16:creationId xmlns:a16="http://schemas.microsoft.com/office/drawing/2014/main" id="{00000000-0008-0000-0200-0000F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01" name="Text Box 9">
          <a:extLst>
            <a:ext uri="{FF2B5EF4-FFF2-40B4-BE49-F238E27FC236}">
              <a16:creationId xmlns:a16="http://schemas.microsoft.com/office/drawing/2014/main" id="{00000000-0008-0000-0200-0000F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02" name="Text Box 4">
          <a:extLst>
            <a:ext uri="{FF2B5EF4-FFF2-40B4-BE49-F238E27FC236}">
              <a16:creationId xmlns:a16="http://schemas.microsoft.com/office/drawing/2014/main" id="{00000000-0008-0000-0200-0000F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03" name="Text Box 5">
          <a:extLst>
            <a:ext uri="{FF2B5EF4-FFF2-40B4-BE49-F238E27FC236}">
              <a16:creationId xmlns:a16="http://schemas.microsoft.com/office/drawing/2014/main" id="{00000000-0008-0000-0200-0000F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04" name="Text Box 9">
          <a:extLst>
            <a:ext uri="{FF2B5EF4-FFF2-40B4-BE49-F238E27FC236}">
              <a16:creationId xmlns:a16="http://schemas.microsoft.com/office/drawing/2014/main" id="{00000000-0008-0000-0200-00000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05" name="Text Box 10">
          <a:extLst>
            <a:ext uri="{FF2B5EF4-FFF2-40B4-BE49-F238E27FC236}">
              <a16:creationId xmlns:a16="http://schemas.microsoft.com/office/drawing/2014/main" id="{00000000-0008-0000-0200-00000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06" name="Text Box 4">
          <a:extLst>
            <a:ext uri="{FF2B5EF4-FFF2-40B4-BE49-F238E27FC236}">
              <a16:creationId xmlns:a16="http://schemas.microsoft.com/office/drawing/2014/main" id="{00000000-0008-0000-0200-00000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07" name="Text Box 5">
          <a:extLst>
            <a:ext uri="{FF2B5EF4-FFF2-40B4-BE49-F238E27FC236}">
              <a16:creationId xmlns:a16="http://schemas.microsoft.com/office/drawing/2014/main" id="{00000000-0008-0000-0200-00000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08" name="Text Box 9">
          <a:extLst>
            <a:ext uri="{FF2B5EF4-FFF2-40B4-BE49-F238E27FC236}">
              <a16:creationId xmlns:a16="http://schemas.microsoft.com/office/drawing/2014/main" id="{00000000-0008-0000-0200-00000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09" name="Text Box 4">
          <a:extLst>
            <a:ext uri="{FF2B5EF4-FFF2-40B4-BE49-F238E27FC236}">
              <a16:creationId xmlns:a16="http://schemas.microsoft.com/office/drawing/2014/main" id="{00000000-0008-0000-0200-00000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10" name="Text Box 5">
          <a:extLst>
            <a:ext uri="{FF2B5EF4-FFF2-40B4-BE49-F238E27FC236}">
              <a16:creationId xmlns:a16="http://schemas.microsoft.com/office/drawing/2014/main" id="{00000000-0008-0000-0200-00000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11" name="Text Box 9">
          <a:extLst>
            <a:ext uri="{FF2B5EF4-FFF2-40B4-BE49-F238E27FC236}">
              <a16:creationId xmlns:a16="http://schemas.microsoft.com/office/drawing/2014/main" id="{00000000-0008-0000-0200-00000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12" name="Text Box 4">
          <a:extLst>
            <a:ext uri="{FF2B5EF4-FFF2-40B4-BE49-F238E27FC236}">
              <a16:creationId xmlns:a16="http://schemas.microsoft.com/office/drawing/2014/main" id="{00000000-0008-0000-0200-00000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13" name="Text Box 4">
          <a:extLst>
            <a:ext uri="{FF2B5EF4-FFF2-40B4-BE49-F238E27FC236}">
              <a16:creationId xmlns:a16="http://schemas.microsoft.com/office/drawing/2014/main" id="{00000000-0008-0000-0200-00000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14" name="Text Box 4">
          <a:extLst>
            <a:ext uri="{FF2B5EF4-FFF2-40B4-BE49-F238E27FC236}">
              <a16:creationId xmlns:a16="http://schemas.microsoft.com/office/drawing/2014/main" id="{00000000-0008-0000-0200-00000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15" name="Text Box 5">
          <a:extLst>
            <a:ext uri="{FF2B5EF4-FFF2-40B4-BE49-F238E27FC236}">
              <a16:creationId xmlns:a16="http://schemas.microsoft.com/office/drawing/2014/main" id="{00000000-0008-0000-0200-00000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16" name="Text Box 9">
          <a:extLst>
            <a:ext uri="{FF2B5EF4-FFF2-40B4-BE49-F238E27FC236}">
              <a16:creationId xmlns:a16="http://schemas.microsoft.com/office/drawing/2014/main" id="{00000000-0008-0000-0200-00000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17" name="Text Box 10">
          <a:extLst>
            <a:ext uri="{FF2B5EF4-FFF2-40B4-BE49-F238E27FC236}">
              <a16:creationId xmlns:a16="http://schemas.microsoft.com/office/drawing/2014/main" id="{00000000-0008-0000-0200-00000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18" name="Text Box 4">
          <a:extLst>
            <a:ext uri="{FF2B5EF4-FFF2-40B4-BE49-F238E27FC236}">
              <a16:creationId xmlns:a16="http://schemas.microsoft.com/office/drawing/2014/main" id="{00000000-0008-0000-0200-00000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19" name="Text Box 5">
          <a:extLst>
            <a:ext uri="{FF2B5EF4-FFF2-40B4-BE49-F238E27FC236}">
              <a16:creationId xmlns:a16="http://schemas.microsoft.com/office/drawing/2014/main" id="{00000000-0008-0000-0200-00000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20" name="Text Box 9">
          <a:extLst>
            <a:ext uri="{FF2B5EF4-FFF2-40B4-BE49-F238E27FC236}">
              <a16:creationId xmlns:a16="http://schemas.microsoft.com/office/drawing/2014/main" id="{00000000-0008-0000-0200-00001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21" name="Text Box 10">
          <a:extLst>
            <a:ext uri="{FF2B5EF4-FFF2-40B4-BE49-F238E27FC236}">
              <a16:creationId xmlns:a16="http://schemas.microsoft.com/office/drawing/2014/main" id="{00000000-0008-0000-0200-00001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22" name="Text Box 4">
          <a:extLst>
            <a:ext uri="{FF2B5EF4-FFF2-40B4-BE49-F238E27FC236}">
              <a16:creationId xmlns:a16="http://schemas.microsoft.com/office/drawing/2014/main" id="{00000000-0008-0000-0200-00001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23" name="Text Box 5">
          <a:extLst>
            <a:ext uri="{FF2B5EF4-FFF2-40B4-BE49-F238E27FC236}">
              <a16:creationId xmlns:a16="http://schemas.microsoft.com/office/drawing/2014/main" id="{00000000-0008-0000-0200-00001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24" name="Text Box 9">
          <a:extLst>
            <a:ext uri="{FF2B5EF4-FFF2-40B4-BE49-F238E27FC236}">
              <a16:creationId xmlns:a16="http://schemas.microsoft.com/office/drawing/2014/main" id="{00000000-0008-0000-0200-000014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25" name="Text Box 10">
          <a:extLst>
            <a:ext uri="{FF2B5EF4-FFF2-40B4-BE49-F238E27FC236}">
              <a16:creationId xmlns:a16="http://schemas.microsoft.com/office/drawing/2014/main" id="{00000000-0008-0000-0200-000015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26" name="Text Box 4">
          <a:extLst>
            <a:ext uri="{FF2B5EF4-FFF2-40B4-BE49-F238E27FC236}">
              <a16:creationId xmlns:a16="http://schemas.microsoft.com/office/drawing/2014/main" id="{00000000-0008-0000-0200-000016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27" name="Text Box 5">
          <a:extLst>
            <a:ext uri="{FF2B5EF4-FFF2-40B4-BE49-F238E27FC236}">
              <a16:creationId xmlns:a16="http://schemas.microsoft.com/office/drawing/2014/main" id="{00000000-0008-0000-0200-000017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28" name="Text Box 9">
          <a:extLst>
            <a:ext uri="{FF2B5EF4-FFF2-40B4-BE49-F238E27FC236}">
              <a16:creationId xmlns:a16="http://schemas.microsoft.com/office/drawing/2014/main" id="{00000000-0008-0000-0200-000018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29" name="Text Box 10">
          <a:extLst>
            <a:ext uri="{FF2B5EF4-FFF2-40B4-BE49-F238E27FC236}">
              <a16:creationId xmlns:a16="http://schemas.microsoft.com/office/drawing/2014/main" id="{00000000-0008-0000-0200-00001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30" name="Text Box 4">
          <a:extLst>
            <a:ext uri="{FF2B5EF4-FFF2-40B4-BE49-F238E27FC236}">
              <a16:creationId xmlns:a16="http://schemas.microsoft.com/office/drawing/2014/main" id="{00000000-0008-0000-0200-00001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31" name="Text Box 5">
          <a:extLst>
            <a:ext uri="{FF2B5EF4-FFF2-40B4-BE49-F238E27FC236}">
              <a16:creationId xmlns:a16="http://schemas.microsoft.com/office/drawing/2014/main" id="{00000000-0008-0000-0200-00001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32" name="Text Box 9">
          <a:extLst>
            <a:ext uri="{FF2B5EF4-FFF2-40B4-BE49-F238E27FC236}">
              <a16:creationId xmlns:a16="http://schemas.microsoft.com/office/drawing/2014/main" id="{00000000-0008-0000-0200-00001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33" name="Text Box 10">
          <a:extLst>
            <a:ext uri="{FF2B5EF4-FFF2-40B4-BE49-F238E27FC236}">
              <a16:creationId xmlns:a16="http://schemas.microsoft.com/office/drawing/2014/main" id="{00000000-0008-0000-0200-00001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34" name="Text Box 4">
          <a:extLst>
            <a:ext uri="{FF2B5EF4-FFF2-40B4-BE49-F238E27FC236}">
              <a16:creationId xmlns:a16="http://schemas.microsoft.com/office/drawing/2014/main" id="{00000000-0008-0000-0200-00001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35" name="Text Box 5">
          <a:extLst>
            <a:ext uri="{FF2B5EF4-FFF2-40B4-BE49-F238E27FC236}">
              <a16:creationId xmlns:a16="http://schemas.microsoft.com/office/drawing/2014/main" id="{00000000-0008-0000-0200-00001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36" name="Text Box 9">
          <a:extLst>
            <a:ext uri="{FF2B5EF4-FFF2-40B4-BE49-F238E27FC236}">
              <a16:creationId xmlns:a16="http://schemas.microsoft.com/office/drawing/2014/main" id="{00000000-0008-0000-0200-00002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37" name="Text Box 10">
          <a:extLst>
            <a:ext uri="{FF2B5EF4-FFF2-40B4-BE49-F238E27FC236}">
              <a16:creationId xmlns:a16="http://schemas.microsoft.com/office/drawing/2014/main" id="{00000000-0008-0000-0200-00002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38" name="Text Box 4">
          <a:extLst>
            <a:ext uri="{FF2B5EF4-FFF2-40B4-BE49-F238E27FC236}">
              <a16:creationId xmlns:a16="http://schemas.microsoft.com/office/drawing/2014/main" id="{00000000-0008-0000-0200-00002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39" name="Text Box 5">
          <a:extLst>
            <a:ext uri="{FF2B5EF4-FFF2-40B4-BE49-F238E27FC236}">
              <a16:creationId xmlns:a16="http://schemas.microsoft.com/office/drawing/2014/main" id="{00000000-0008-0000-0200-00002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40" name="Text Box 9">
          <a:extLst>
            <a:ext uri="{FF2B5EF4-FFF2-40B4-BE49-F238E27FC236}">
              <a16:creationId xmlns:a16="http://schemas.microsoft.com/office/drawing/2014/main" id="{00000000-0008-0000-0200-000024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41" name="Text Box 10">
          <a:extLst>
            <a:ext uri="{FF2B5EF4-FFF2-40B4-BE49-F238E27FC236}">
              <a16:creationId xmlns:a16="http://schemas.microsoft.com/office/drawing/2014/main" id="{00000000-0008-0000-0200-000025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42" name="Text Box 4">
          <a:extLst>
            <a:ext uri="{FF2B5EF4-FFF2-40B4-BE49-F238E27FC236}">
              <a16:creationId xmlns:a16="http://schemas.microsoft.com/office/drawing/2014/main" id="{00000000-0008-0000-0200-00002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43" name="Text Box 5">
          <a:extLst>
            <a:ext uri="{FF2B5EF4-FFF2-40B4-BE49-F238E27FC236}">
              <a16:creationId xmlns:a16="http://schemas.microsoft.com/office/drawing/2014/main" id="{00000000-0008-0000-0200-00002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44" name="Text Box 9">
          <a:extLst>
            <a:ext uri="{FF2B5EF4-FFF2-40B4-BE49-F238E27FC236}">
              <a16:creationId xmlns:a16="http://schemas.microsoft.com/office/drawing/2014/main" id="{00000000-0008-0000-0200-00002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45" name="Text Box 10">
          <a:extLst>
            <a:ext uri="{FF2B5EF4-FFF2-40B4-BE49-F238E27FC236}">
              <a16:creationId xmlns:a16="http://schemas.microsoft.com/office/drawing/2014/main" id="{00000000-0008-0000-0200-00002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46" name="Text Box 4">
          <a:extLst>
            <a:ext uri="{FF2B5EF4-FFF2-40B4-BE49-F238E27FC236}">
              <a16:creationId xmlns:a16="http://schemas.microsoft.com/office/drawing/2014/main" id="{00000000-0008-0000-0200-00002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47" name="Text Box 5">
          <a:extLst>
            <a:ext uri="{FF2B5EF4-FFF2-40B4-BE49-F238E27FC236}">
              <a16:creationId xmlns:a16="http://schemas.microsoft.com/office/drawing/2014/main" id="{00000000-0008-0000-0200-00002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48" name="Text Box 9">
          <a:extLst>
            <a:ext uri="{FF2B5EF4-FFF2-40B4-BE49-F238E27FC236}">
              <a16:creationId xmlns:a16="http://schemas.microsoft.com/office/drawing/2014/main" id="{00000000-0008-0000-0200-00002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49" name="Text Box 10">
          <a:extLst>
            <a:ext uri="{FF2B5EF4-FFF2-40B4-BE49-F238E27FC236}">
              <a16:creationId xmlns:a16="http://schemas.microsoft.com/office/drawing/2014/main" id="{00000000-0008-0000-0200-00002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50" name="Text Box 4">
          <a:extLst>
            <a:ext uri="{FF2B5EF4-FFF2-40B4-BE49-F238E27FC236}">
              <a16:creationId xmlns:a16="http://schemas.microsoft.com/office/drawing/2014/main" id="{00000000-0008-0000-0200-00002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51" name="Text Box 5">
          <a:extLst>
            <a:ext uri="{FF2B5EF4-FFF2-40B4-BE49-F238E27FC236}">
              <a16:creationId xmlns:a16="http://schemas.microsoft.com/office/drawing/2014/main" id="{00000000-0008-0000-0200-00002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52" name="Text Box 9">
          <a:extLst>
            <a:ext uri="{FF2B5EF4-FFF2-40B4-BE49-F238E27FC236}">
              <a16:creationId xmlns:a16="http://schemas.microsoft.com/office/drawing/2014/main" id="{00000000-0008-0000-0200-00003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53" name="Text Box 10">
          <a:extLst>
            <a:ext uri="{FF2B5EF4-FFF2-40B4-BE49-F238E27FC236}">
              <a16:creationId xmlns:a16="http://schemas.microsoft.com/office/drawing/2014/main" id="{00000000-0008-0000-0200-00003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54" name="Text Box 4">
          <a:extLst>
            <a:ext uri="{FF2B5EF4-FFF2-40B4-BE49-F238E27FC236}">
              <a16:creationId xmlns:a16="http://schemas.microsoft.com/office/drawing/2014/main" id="{00000000-0008-0000-0200-00003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55" name="Text Box 5">
          <a:extLst>
            <a:ext uri="{FF2B5EF4-FFF2-40B4-BE49-F238E27FC236}">
              <a16:creationId xmlns:a16="http://schemas.microsoft.com/office/drawing/2014/main" id="{00000000-0008-0000-0200-00003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56" name="Text Box 9">
          <a:extLst>
            <a:ext uri="{FF2B5EF4-FFF2-40B4-BE49-F238E27FC236}">
              <a16:creationId xmlns:a16="http://schemas.microsoft.com/office/drawing/2014/main" id="{00000000-0008-0000-0200-00003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57" name="Text Box 10">
          <a:extLst>
            <a:ext uri="{FF2B5EF4-FFF2-40B4-BE49-F238E27FC236}">
              <a16:creationId xmlns:a16="http://schemas.microsoft.com/office/drawing/2014/main" id="{00000000-0008-0000-0200-00003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58" name="Text Box 4">
          <a:extLst>
            <a:ext uri="{FF2B5EF4-FFF2-40B4-BE49-F238E27FC236}">
              <a16:creationId xmlns:a16="http://schemas.microsoft.com/office/drawing/2014/main" id="{00000000-0008-0000-0200-00003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59" name="Text Box 5">
          <a:extLst>
            <a:ext uri="{FF2B5EF4-FFF2-40B4-BE49-F238E27FC236}">
              <a16:creationId xmlns:a16="http://schemas.microsoft.com/office/drawing/2014/main" id="{00000000-0008-0000-0200-00003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60" name="Text Box 9">
          <a:extLst>
            <a:ext uri="{FF2B5EF4-FFF2-40B4-BE49-F238E27FC236}">
              <a16:creationId xmlns:a16="http://schemas.microsoft.com/office/drawing/2014/main" id="{00000000-0008-0000-0200-00003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61" name="Text Box 10">
          <a:extLst>
            <a:ext uri="{FF2B5EF4-FFF2-40B4-BE49-F238E27FC236}">
              <a16:creationId xmlns:a16="http://schemas.microsoft.com/office/drawing/2014/main" id="{00000000-0008-0000-0200-00003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62" name="Text Box 4">
          <a:extLst>
            <a:ext uri="{FF2B5EF4-FFF2-40B4-BE49-F238E27FC236}">
              <a16:creationId xmlns:a16="http://schemas.microsoft.com/office/drawing/2014/main" id="{00000000-0008-0000-0200-00003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63" name="Text Box 5">
          <a:extLst>
            <a:ext uri="{FF2B5EF4-FFF2-40B4-BE49-F238E27FC236}">
              <a16:creationId xmlns:a16="http://schemas.microsoft.com/office/drawing/2014/main" id="{00000000-0008-0000-0200-00003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64" name="Text Box 9">
          <a:extLst>
            <a:ext uri="{FF2B5EF4-FFF2-40B4-BE49-F238E27FC236}">
              <a16:creationId xmlns:a16="http://schemas.microsoft.com/office/drawing/2014/main" id="{00000000-0008-0000-0200-00003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65" name="Text Box 10">
          <a:extLst>
            <a:ext uri="{FF2B5EF4-FFF2-40B4-BE49-F238E27FC236}">
              <a16:creationId xmlns:a16="http://schemas.microsoft.com/office/drawing/2014/main" id="{00000000-0008-0000-0200-00003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66" name="Text Box 4">
          <a:extLst>
            <a:ext uri="{FF2B5EF4-FFF2-40B4-BE49-F238E27FC236}">
              <a16:creationId xmlns:a16="http://schemas.microsoft.com/office/drawing/2014/main" id="{00000000-0008-0000-0200-00003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67" name="Text Box 5">
          <a:extLst>
            <a:ext uri="{FF2B5EF4-FFF2-40B4-BE49-F238E27FC236}">
              <a16:creationId xmlns:a16="http://schemas.microsoft.com/office/drawing/2014/main" id="{00000000-0008-0000-0200-00003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68" name="Text Box 9">
          <a:extLst>
            <a:ext uri="{FF2B5EF4-FFF2-40B4-BE49-F238E27FC236}">
              <a16:creationId xmlns:a16="http://schemas.microsoft.com/office/drawing/2014/main" id="{00000000-0008-0000-0200-00004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69" name="Text Box 10">
          <a:extLst>
            <a:ext uri="{FF2B5EF4-FFF2-40B4-BE49-F238E27FC236}">
              <a16:creationId xmlns:a16="http://schemas.microsoft.com/office/drawing/2014/main" id="{00000000-0008-0000-0200-00004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70" name="Text Box 4">
          <a:extLst>
            <a:ext uri="{FF2B5EF4-FFF2-40B4-BE49-F238E27FC236}">
              <a16:creationId xmlns:a16="http://schemas.microsoft.com/office/drawing/2014/main" id="{00000000-0008-0000-0200-00004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71" name="Text Box 5">
          <a:extLst>
            <a:ext uri="{FF2B5EF4-FFF2-40B4-BE49-F238E27FC236}">
              <a16:creationId xmlns:a16="http://schemas.microsoft.com/office/drawing/2014/main" id="{00000000-0008-0000-0200-00004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72" name="Text Box 9">
          <a:extLst>
            <a:ext uri="{FF2B5EF4-FFF2-40B4-BE49-F238E27FC236}">
              <a16:creationId xmlns:a16="http://schemas.microsoft.com/office/drawing/2014/main" id="{00000000-0008-0000-0200-00004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73" name="Text Box 10">
          <a:extLst>
            <a:ext uri="{FF2B5EF4-FFF2-40B4-BE49-F238E27FC236}">
              <a16:creationId xmlns:a16="http://schemas.microsoft.com/office/drawing/2014/main" id="{00000000-0008-0000-0200-00004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74" name="Text Box 4">
          <a:extLst>
            <a:ext uri="{FF2B5EF4-FFF2-40B4-BE49-F238E27FC236}">
              <a16:creationId xmlns:a16="http://schemas.microsoft.com/office/drawing/2014/main" id="{00000000-0008-0000-0200-00004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75" name="Text Box 5">
          <a:extLst>
            <a:ext uri="{FF2B5EF4-FFF2-40B4-BE49-F238E27FC236}">
              <a16:creationId xmlns:a16="http://schemas.microsoft.com/office/drawing/2014/main" id="{00000000-0008-0000-0200-00004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76" name="Text Box 9">
          <a:extLst>
            <a:ext uri="{FF2B5EF4-FFF2-40B4-BE49-F238E27FC236}">
              <a16:creationId xmlns:a16="http://schemas.microsoft.com/office/drawing/2014/main" id="{00000000-0008-0000-0200-00004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77" name="Text Box 10">
          <a:extLst>
            <a:ext uri="{FF2B5EF4-FFF2-40B4-BE49-F238E27FC236}">
              <a16:creationId xmlns:a16="http://schemas.microsoft.com/office/drawing/2014/main" id="{00000000-0008-0000-0200-00004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78" name="Text Box 4">
          <a:extLst>
            <a:ext uri="{FF2B5EF4-FFF2-40B4-BE49-F238E27FC236}">
              <a16:creationId xmlns:a16="http://schemas.microsoft.com/office/drawing/2014/main" id="{00000000-0008-0000-0200-00004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79" name="Text Box 5">
          <a:extLst>
            <a:ext uri="{FF2B5EF4-FFF2-40B4-BE49-F238E27FC236}">
              <a16:creationId xmlns:a16="http://schemas.microsoft.com/office/drawing/2014/main" id="{00000000-0008-0000-0200-00004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80" name="Text Box 9">
          <a:extLst>
            <a:ext uri="{FF2B5EF4-FFF2-40B4-BE49-F238E27FC236}">
              <a16:creationId xmlns:a16="http://schemas.microsoft.com/office/drawing/2014/main" id="{00000000-0008-0000-0200-00004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81" name="Text Box 10">
          <a:extLst>
            <a:ext uri="{FF2B5EF4-FFF2-40B4-BE49-F238E27FC236}">
              <a16:creationId xmlns:a16="http://schemas.microsoft.com/office/drawing/2014/main" id="{00000000-0008-0000-0200-00004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82" name="Text Box 4">
          <a:extLst>
            <a:ext uri="{FF2B5EF4-FFF2-40B4-BE49-F238E27FC236}">
              <a16:creationId xmlns:a16="http://schemas.microsoft.com/office/drawing/2014/main" id="{00000000-0008-0000-0200-00004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83" name="Text Box 5">
          <a:extLst>
            <a:ext uri="{FF2B5EF4-FFF2-40B4-BE49-F238E27FC236}">
              <a16:creationId xmlns:a16="http://schemas.microsoft.com/office/drawing/2014/main" id="{00000000-0008-0000-0200-00004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84" name="Text Box 9">
          <a:extLst>
            <a:ext uri="{FF2B5EF4-FFF2-40B4-BE49-F238E27FC236}">
              <a16:creationId xmlns:a16="http://schemas.microsoft.com/office/drawing/2014/main" id="{00000000-0008-0000-0200-00005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85" name="Text Box 10">
          <a:extLst>
            <a:ext uri="{FF2B5EF4-FFF2-40B4-BE49-F238E27FC236}">
              <a16:creationId xmlns:a16="http://schemas.microsoft.com/office/drawing/2014/main" id="{00000000-0008-0000-0200-00005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386" name="Text Box 4">
          <a:extLst>
            <a:ext uri="{FF2B5EF4-FFF2-40B4-BE49-F238E27FC236}">
              <a16:creationId xmlns:a16="http://schemas.microsoft.com/office/drawing/2014/main" id="{00000000-0008-0000-0200-000052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387" name="Text Box 5">
          <a:extLst>
            <a:ext uri="{FF2B5EF4-FFF2-40B4-BE49-F238E27FC236}">
              <a16:creationId xmlns:a16="http://schemas.microsoft.com/office/drawing/2014/main" id="{00000000-0008-0000-0200-000053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388" name="Text Box 9">
          <a:extLst>
            <a:ext uri="{FF2B5EF4-FFF2-40B4-BE49-F238E27FC236}">
              <a16:creationId xmlns:a16="http://schemas.microsoft.com/office/drawing/2014/main" id="{00000000-0008-0000-0200-000054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389" name="Text Box 10">
          <a:extLst>
            <a:ext uri="{FF2B5EF4-FFF2-40B4-BE49-F238E27FC236}">
              <a16:creationId xmlns:a16="http://schemas.microsoft.com/office/drawing/2014/main" id="{00000000-0008-0000-0200-000055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90" name="Text Box 4">
          <a:extLst>
            <a:ext uri="{FF2B5EF4-FFF2-40B4-BE49-F238E27FC236}">
              <a16:creationId xmlns:a16="http://schemas.microsoft.com/office/drawing/2014/main" id="{00000000-0008-0000-0200-00005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91" name="Text Box 5">
          <a:extLst>
            <a:ext uri="{FF2B5EF4-FFF2-40B4-BE49-F238E27FC236}">
              <a16:creationId xmlns:a16="http://schemas.microsoft.com/office/drawing/2014/main" id="{00000000-0008-0000-0200-00005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92" name="Text Box 9">
          <a:extLst>
            <a:ext uri="{FF2B5EF4-FFF2-40B4-BE49-F238E27FC236}">
              <a16:creationId xmlns:a16="http://schemas.microsoft.com/office/drawing/2014/main" id="{00000000-0008-0000-0200-00005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93" name="Text Box 10">
          <a:extLst>
            <a:ext uri="{FF2B5EF4-FFF2-40B4-BE49-F238E27FC236}">
              <a16:creationId xmlns:a16="http://schemas.microsoft.com/office/drawing/2014/main" id="{00000000-0008-0000-0200-00005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94" name="Text Box 4">
          <a:extLst>
            <a:ext uri="{FF2B5EF4-FFF2-40B4-BE49-F238E27FC236}">
              <a16:creationId xmlns:a16="http://schemas.microsoft.com/office/drawing/2014/main" id="{00000000-0008-0000-0200-00005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95" name="Text Box 5">
          <a:extLst>
            <a:ext uri="{FF2B5EF4-FFF2-40B4-BE49-F238E27FC236}">
              <a16:creationId xmlns:a16="http://schemas.microsoft.com/office/drawing/2014/main" id="{00000000-0008-0000-0200-00005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396" name="Text Box 9">
          <a:extLst>
            <a:ext uri="{FF2B5EF4-FFF2-40B4-BE49-F238E27FC236}">
              <a16:creationId xmlns:a16="http://schemas.microsoft.com/office/drawing/2014/main" id="{00000000-0008-0000-0200-00005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97" name="Text Box 4">
          <a:extLst>
            <a:ext uri="{FF2B5EF4-FFF2-40B4-BE49-F238E27FC236}">
              <a16:creationId xmlns:a16="http://schemas.microsoft.com/office/drawing/2014/main" id="{00000000-0008-0000-0200-00005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98" name="Text Box 5">
          <a:extLst>
            <a:ext uri="{FF2B5EF4-FFF2-40B4-BE49-F238E27FC236}">
              <a16:creationId xmlns:a16="http://schemas.microsoft.com/office/drawing/2014/main" id="{00000000-0008-0000-0200-00005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399" name="Text Box 9">
          <a:extLst>
            <a:ext uri="{FF2B5EF4-FFF2-40B4-BE49-F238E27FC236}">
              <a16:creationId xmlns:a16="http://schemas.microsoft.com/office/drawing/2014/main" id="{00000000-0008-0000-0200-00005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00" name="Text Box 10">
          <a:extLst>
            <a:ext uri="{FF2B5EF4-FFF2-40B4-BE49-F238E27FC236}">
              <a16:creationId xmlns:a16="http://schemas.microsoft.com/office/drawing/2014/main" id="{00000000-0008-0000-0200-00006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01" name="Text Box 4">
          <a:extLst>
            <a:ext uri="{FF2B5EF4-FFF2-40B4-BE49-F238E27FC236}">
              <a16:creationId xmlns:a16="http://schemas.microsoft.com/office/drawing/2014/main" id="{00000000-0008-0000-0200-00006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02" name="Text Box 5">
          <a:extLst>
            <a:ext uri="{FF2B5EF4-FFF2-40B4-BE49-F238E27FC236}">
              <a16:creationId xmlns:a16="http://schemas.microsoft.com/office/drawing/2014/main" id="{00000000-0008-0000-0200-00006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03" name="Text Box 9">
          <a:extLst>
            <a:ext uri="{FF2B5EF4-FFF2-40B4-BE49-F238E27FC236}">
              <a16:creationId xmlns:a16="http://schemas.microsoft.com/office/drawing/2014/main" id="{00000000-0008-0000-0200-00006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04" name="Text Box 4">
          <a:extLst>
            <a:ext uri="{FF2B5EF4-FFF2-40B4-BE49-F238E27FC236}">
              <a16:creationId xmlns:a16="http://schemas.microsoft.com/office/drawing/2014/main" id="{00000000-0008-0000-0200-00006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05" name="Text Box 5">
          <a:extLst>
            <a:ext uri="{FF2B5EF4-FFF2-40B4-BE49-F238E27FC236}">
              <a16:creationId xmlns:a16="http://schemas.microsoft.com/office/drawing/2014/main" id="{00000000-0008-0000-0200-00006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06" name="Text Box 9">
          <a:extLst>
            <a:ext uri="{FF2B5EF4-FFF2-40B4-BE49-F238E27FC236}">
              <a16:creationId xmlns:a16="http://schemas.microsoft.com/office/drawing/2014/main" id="{00000000-0008-0000-0200-00006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07" name="Text Box 4">
          <a:extLst>
            <a:ext uri="{FF2B5EF4-FFF2-40B4-BE49-F238E27FC236}">
              <a16:creationId xmlns:a16="http://schemas.microsoft.com/office/drawing/2014/main" id="{00000000-0008-0000-0200-00006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08" name="Text Box 4">
          <a:extLst>
            <a:ext uri="{FF2B5EF4-FFF2-40B4-BE49-F238E27FC236}">
              <a16:creationId xmlns:a16="http://schemas.microsoft.com/office/drawing/2014/main" id="{00000000-0008-0000-0200-00006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09" name="Text Box 4">
          <a:extLst>
            <a:ext uri="{FF2B5EF4-FFF2-40B4-BE49-F238E27FC236}">
              <a16:creationId xmlns:a16="http://schemas.microsoft.com/office/drawing/2014/main" id="{00000000-0008-0000-0200-00006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10" name="Text Box 5">
          <a:extLst>
            <a:ext uri="{FF2B5EF4-FFF2-40B4-BE49-F238E27FC236}">
              <a16:creationId xmlns:a16="http://schemas.microsoft.com/office/drawing/2014/main" id="{00000000-0008-0000-0200-00006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11" name="Text Box 9">
          <a:extLst>
            <a:ext uri="{FF2B5EF4-FFF2-40B4-BE49-F238E27FC236}">
              <a16:creationId xmlns:a16="http://schemas.microsoft.com/office/drawing/2014/main" id="{00000000-0008-0000-0200-00006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12" name="Text Box 10">
          <a:extLst>
            <a:ext uri="{FF2B5EF4-FFF2-40B4-BE49-F238E27FC236}">
              <a16:creationId xmlns:a16="http://schemas.microsoft.com/office/drawing/2014/main" id="{00000000-0008-0000-0200-00006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13" name="Text Box 4">
          <a:extLst>
            <a:ext uri="{FF2B5EF4-FFF2-40B4-BE49-F238E27FC236}">
              <a16:creationId xmlns:a16="http://schemas.microsoft.com/office/drawing/2014/main" id="{00000000-0008-0000-0200-00006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14" name="Text Box 5">
          <a:extLst>
            <a:ext uri="{FF2B5EF4-FFF2-40B4-BE49-F238E27FC236}">
              <a16:creationId xmlns:a16="http://schemas.microsoft.com/office/drawing/2014/main" id="{00000000-0008-0000-0200-00006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15" name="Text Box 9">
          <a:extLst>
            <a:ext uri="{FF2B5EF4-FFF2-40B4-BE49-F238E27FC236}">
              <a16:creationId xmlns:a16="http://schemas.microsoft.com/office/drawing/2014/main" id="{00000000-0008-0000-0200-00006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16" name="Text Box 10">
          <a:extLst>
            <a:ext uri="{FF2B5EF4-FFF2-40B4-BE49-F238E27FC236}">
              <a16:creationId xmlns:a16="http://schemas.microsoft.com/office/drawing/2014/main" id="{00000000-0008-0000-0200-00007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17" name="Text Box 4">
          <a:extLst>
            <a:ext uri="{FF2B5EF4-FFF2-40B4-BE49-F238E27FC236}">
              <a16:creationId xmlns:a16="http://schemas.microsoft.com/office/drawing/2014/main" id="{00000000-0008-0000-0200-00007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18" name="Text Box 5">
          <a:extLst>
            <a:ext uri="{FF2B5EF4-FFF2-40B4-BE49-F238E27FC236}">
              <a16:creationId xmlns:a16="http://schemas.microsoft.com/office/drawing/2014/main" id="{00000000-0008-0000-0200-00007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19" name="Text Box 9">
          <a:extLst>
            <a:ext uri="{FF2B5EF4-FFF2-40B4-BE49-F238E27FC236}">
              <a16:creationId xmlns:a16="http://schemas.microsoft.com/office/drawing/2014/main" id="{00000000-0008-0000-0200-00007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20" name="Text Box 10">
          <a:extLst>
            <a:ext uri="{FF2B5EF4-FFF2-40B4-BE49-F238E27FC236}">
              <a16:creationId xmlns:a16="http://schemas.microsoft.com/office/drawing/2014/main" id="{00000000-0008-0000-0200-000074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21" name="Text Box 4">
          <a:extLst>
            <a:ext uri="{FF2B5EF4-FFF2-40B4-BE49-F238E27FC236}">
              <a16:creationId xmlns:a16="http://schemas.microsoft.com/office/drawing/2014/main" id="{00000000-0008-0000-0200-000075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22" name="Text Box 5">
          <a:extLst>
            <a:ext uri="{FF2B5EF4-FFF2-40B4-BE49-F238E27FC236}">
              <a16:creationId xmlns:a16="http://schemas.microsoft.com/office/drawing/2014/main" id="{00000000-0008-0000-0200-000076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23" name="Text Box 9">
          <a:extLst>
            <a:ext uri="{FF2B5EF4-FFF2-40B4-BE49-F238E27FC236}">
              <a16:creationId xmlns:a16="http://schemas.microsoft.com/office/drawing/2014/main" id="{00000000-0008-0000-0200-000077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24" name="Text Box 10">
          <a:extLst>
            <a:ext uri="{FF2B5EF4-FFF2-40B4-BE49-F238E27FC236}">
              <a16:creationId xmlns:a16="http://schemas.microsoft.com/office/drawing/2014/main" id="{00000000-0008-0000-0200-000078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25" name="Text Box 4">
          <a:extLst>
            <a:ext uri="{FF2B5EF4-FFF2-40B4-BE49-F238E27FC236}">
              <a16:creationId xmlns:a16="http://schemas.microsoft.com/office/drawing/2014/main" id="{00000000-0008-0000-0200-00007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26" name="Text Box 5">
          <a:extLst>
            <a:ext uri="{FF2B5EF4-FFF2-40B4-BE49-F238E27FC236}">
              <a16:creationId xmlns:a16="http://schemas.microsoft.com/office/drawing/2014/main" id="{00000000-0008-0000-0200-00007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27" name="Text Box 9">
          <a:extLst>
            <a:ext uri="{FF2B5EF4-FFF2-40B4-BE49-F238E27FC236}">
              <a16:creationId xmlns:a16="http://schemas.microsoft.com/office/drawing/2014/main" id="{00000000-0008-0000-0200-00007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28" name="Text Box 10">
          <a:extLst>
            <a:ext uri="{FF2B5EF4-FFF2-40B4-BE49-F238E27FC236}">
              <a16:creationId xmlns:a16="http://schemas.microsoft.com/office/drawing/2014/main" id="{00000000-0008-0000-0200-00007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29" name="Text Box 4">
          <a:extLst>
            <a:ext uri="{FF2B5EF4-FFF2-40B4-BE49-F238E27FC236}">
              <a16:creationId xmlns:a16="http://schemas.microsoft.com/office/drawing/2014/main" id="{00000000-0008-0000-0200-00007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30" name="Text Box 5">
          <a:extLst>
            <a:ext uri="{FF2B5EF4-FFF2-40B4-BE49-F238E27FC236}">
              <a16:creationId xmlns:a16="http://schemas.microsoft.com/office/drawing/2014/main" id="{00000000-0008-0000-0200-00007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31" name="Text Box 9">
          <a:extLst>
            <a:ext uri="{FF2B5EF4-FFF2-40B4-BE49-F238E27FC236}">
              <a16:creationId xmlns:a16="http://schemas.microsoft.com/office/drawing/2014/main" id="{00000000-0008-0000-0200-00007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32" name="Text Box 10">
          <a:extLst>
            <a:ext uri="{FF2B5EF4-FFF2-40B4-BE49-F238E27FC236}">
              <a16:creationId xmlns:a16="http://schemas.microsoft.com/office/drawing/2014/main" id="{00000000-0008-0000-0200-00008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33" name="Text Box 4">
          <a:extLst>
            <a:ext uri="{FF2B5EF4-FFF2-40B4-BE49-F238E27FC236}">
              <a16:creationId xmlns:a16="http://schemas.microsoft.com/office/drawing/2014/main" id="{00000000-0008-0000-0200-00008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34" name="Text Box 5">
          <a:extLst>
            <a:ext uri="{FF2B5EF4-FFF2-40B4-BE49-F238E27FC236}">
              <a16:creationId xmlns:a16="http://schemas.microsoft.com/office/drawing/2014/main" id="{00000000-0008-0000-0200-00008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35" name="Text Box 9">
          <a:extLst>
            <a:ext uri="{FF2B5EF4-FFF2-40B4-BE49-F238E27FC236}">
              <a16:creationId xmlns:a16="http://schemas.microsoft.com/office/drawing/2014/main" id="{00000000-0008-0000-0200-00008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36" name="Text Box 10">
          <a:extLst>
            <a:ext uri="{FF2B5EF4-FFF2-40B4-BE49-F238E27FC236}">
              <a16:creationId xmlns:a16="http://schemas.microsoft.com/office/drawing/2014/main" id="{00000000-0008-0000-0200-000084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37" name="Text Box 4">
          <a:extLst>
            <a:ext uri="{FF2B5EF4-FFF2-40B4-BE49-F238E27FC236}">
              <a16:creationId xmlns:a16="http://schemas.microsoft.com/office/drawing/2014/main" id="{00000000-0008-0000-0200-00008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38" name="Text Box 5">
          <a:extLst>
            <a:ext uri="{FF2B5EF4-FFF2-40B4-BE49-F238E27FC236}">
              <a16:creationId xmlns:a16="http://schemas.microsoft.com/office/drawing/2014/main" id="{00000000-0008-0000-0200-00008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39" name="Text Box 9">
          <a:extLst>
            <a:ext uri="{FF2B5EF4-FFF2-40B4-BE49-F238E27FC236}">
              <a16:creationId xmlns:a16="http://schemas.microsoft.com/office/drawing/2014/main" id="{00000000-0008-0000-0200-00008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40" name="Text Box 10">
          <a:extLst>
            <a:ext uri="{FF2B5EF4-FFF2-40B4-BE49-F238E27FC236}">
              <a16:creationId xmlns:a16="http://schemas.microsoft.com/office/drawing/2014/main" id="{00000000-0008-0000-0200-00008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41" name="Text Box 4">
          <a:extLst>
            <a:ext uri="{FF2B5EF4-FFF2-40B4-BE49-F238E27FC236}">
              <a16:creationId xmlns:a16="http://schemas.microsoft.com/office/drawing/2014/main" id="{00000000-0008-0000-0200-00008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42" name="Text Box 5">
          <a:extLst>
            <a:ext uri="{FF2B5EF4-FFF2-40B4-BE49-F238E27FC236}">
              <a16:creationId xmlns:a16="http://schemas.microsoft.com/office/drawing/2014/main" id="{00000000-0008-0000-0200-00008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43" name="Text Box 9">
          <a:extLst>
            <a:ext uri="{FF2B5EF4-FFF2-40B4-BE49-F238E27FC236}">
              <a16:creationId xmlns:a16="http://schemas.microsoft.com/office/drawing/2014/main" id="{00000000-0008-0000-0200-00008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44" name="Text Box 10">
          <a:extLst>
            <a:ext uri="{FF2B5EF4-FFF2-40B4-BE49-F238E27FC236}">
              <a16:creationId xmlns:a16="http://schemas.microsoft.com/office/drawing/2014/main" id="{00000000-0008-0000-0200-00008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45" name="Text Box 4">
          <a:extLst>
            <a:ext uri="{FF2B5EF4-FFF2-40B4-BE49-F238E27FC236}">
              <a16:creationId xmlns:a16="http://schemas.microsoft.com/office/drawing/2014/main" id="{00000000-0008-0000-0200-00008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46" name="Text Box 5">
          <a:extLst>
            <a:ext uri="{FF2B5EF4-FFF2-40B4-BE49-F238E27FC236}">
              <a16:creationId xmlns:a16="http://schemas.microsoft.com/office/drawing/2014/main" id="{00000000-0008-0000-0200-00008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47" name="Text Box 9">
          <a:extLst>
            <a:ext uri="{FF2B5EF4-FFF2-40B4-BE49-F238E27FC236}">
              <a16:creationId xmlns:a16="http://schemas.microsoft.com/office/drawing/2014/main" id="{00000000-0008-0000-0200-00008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48" name="Text Box 10">
          <a:extLst>
            <a:ext uri="{FF2B5EF4-FFF2-40B4-BE49-F238E27FC236}">
              <a16:creationId xmlns:a16="http://schemas.microsoft.com/office/drawing/2014/main" id="{00000000-0008-0000-0200-00009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49" name="Text Box 4">
          <a:extLst>
            <a:ext uri="{FF2B5EF4-FFF2-40B4-BE49-F238E27FC236}">
              <a16:creationId xmlns:a16="http://schemas.microsoft.com/office/drawing/2014/main" id="{00000000-0008-0000-0200-00009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50" name="Text Box 5">
          <a:extLst>
            <a:ext uri="{FF2B5EF4-FFF2-40B4-BE49-F238E27FC236}">
              <a16:creationId xmlns:a16="http://schemas.microsoft.com/office/drawing/2014/main" id="{00000000-0008-0000-0200-00009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51" name="Text Box 9">
          <a:extLst>
            <a:ext uri="{FF2B5EF4-FFF2-40B4-BE49-F238E27FC236}">
              <a16:creationId xmlns:a16="http://schemas.microsoft.com/office/drawing/2014/main" id="{00000000-0008-0000-0200-00009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52" name="Text Box 10">
          <a:extLst>
            <a:ext uri="{FF2B5EF4-FFF2-40B4-BE49-F238E27FC236}">
              <a16:creationId xmlns:a16="http://schemas.microsoft.com/office/drawing/2014/main" id="{00000000-0008-0000-0200-00009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53" name="Text Box 4">
          <a:extLst>
            <a:ext uri="{FF2B5EF4-FFF2-40B4-BE49-F238E27FC236}">
              <a16:creationId xmlns:a16="http://schemas.microsoft.com/office/drawing/2014/main" id="{00000000-0008-0000-0200-00009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54" name="Text Box 5">
          <a:extLst>
            <a:ext uri="{FF2B5EF4-FFF2-40B4-BE49-F238E27FC236}">
              <a16:creationId xmlns:a16="http://schemas.microsoft.com/office/drawing/2014/main" id="{00000000-0008-0000-0200-00009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55" name="Text Box 9">
          <a:extLst>
            <a:ext uri="{FF2B5EF4-FFF2-40B4-BE49-F238E27FC236}">
              <a16:creationId xmlns:a16="http://schemas.microsoft.com/office/drawing/2014/main" id="{00000000-0008-0000-0200-00009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56" name="Text Box 10">
          <a:extLst>
            <a:ext uri="{FF2B5EF4-FFF2-40B4-BE49-F238E27FC236}">
              <a16:creationId xmlns:a16="http://schemas.microsoft.com/office/drawing/2014/main" id="{00000000-0008-0000-0200-00009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57" name="Text Box 4">
          <a:extLst>
            <a:ext uri="{FF2B5EF4-FFF2-40B4-BE49-F238E27FC236}">
              <a16:creationId xmlns:a16="http://schemas.microsoft.com/office/drawing/2014/main" id="{00000000-0008-0000-0200-00009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58" name="Text Box 5">
          <a:extLst>
            <a:ext uri="{FF2B5EF4-FFF2-40B4-BE49-F238E27FC236}">
              <a16:creationId xmlns:a16="http://schemas.microsoft.com/office/drawing/2014/main" id="{00000000-0008-0000-0200-00009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59" name="Text Box 9">
          <a:extLst>
            <a:ext uri="{FF2B5EF4-FFF2-40B4-BE49-F238E27FC236}">
              <a16:creationId xmlns:a16="http://schemas.microsoft.com/office/drawing/2014/main" id="{00000000-0008-0000-0200-00009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60" name="Text Box 10">
          <a:extLst>
            <a:ext uri="{FF2B5EF4-FFF2-40B4-BE49-F238E27FC236}">
              <a16:creationId xmlns:a16="http://schemas.microsoft.com/office/drawing/2014/main" id="{00000000-0008-0000-0200-00009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61" name="Text Box 4">
          <a:extLst>
            <a:ext uri="{FF2B5EF4-FFF2-40B4-BE49-F238E27FC236}">
              <a16:creationId xmlns:a16="http://schemas.microsoft.com/office/drawing/2014/main" id="{00000000-0008-0000-0200-00009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62" name="Text Box 5">
          <a:extLst>
            <a:ext uri="{FF2B5EF4-FFF2-40B4-BE49-F238E27FC236}">
              <a16:creationId xmlns:a16="http://schemas.microsoft.com/office/drawing/2014/main" id="{00000000-0008-0000-0200-00009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63" name="Text Box 9">
          <a:extLst>
            <a:ext uri="{FF2B5EF4-FFF2-40B4-BE49-F238E27FC236}">
              <a16:creationId xmlns:a16="http://schemas.microsoft.com/office/drawing/2014/main" id="{00000000-0008-0000-0200-00009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64" name="Text Box 10">
          <a:extLst>
            <a:ext uri="{FF2B5EF4-FFF2-40B4-BE49-F238E27FC236}">
              <a16:creationId xmlns:a16="http://schemas.microsoft.com/office/drawing/2014/main" id="{00000000-0008-0000-0200-0000A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65" name="Text Box 4">
          <a:extLst>
            <a:ext uri="{FF2B5EF4-FFF2-40B4-BE49-F238E27FC236}">
              <a16:creationId xmlns:a16="http://schemas.microsoft.com/office/drawing/2014/main" id="{00000000-0008-0000-0200-0000A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66" name="Text Box 5">
          <a:extLst>
            <a:ext uri="{FF2B5EF4-FFF2-40B4-BE49-F238E27FC236}">
              <a16:creationId xmlns:a16="http://schemas.microsoft.com/office/drawing/2014/main" id="{00000000-0008-0000-0200-0000A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67" name="Text Box 9">
          <a:extLst>
            <a:ext uri="{FF2B5EF4-FFF2-40B4-BE49-F238E27FC236}">
              <a16:creationId xmlns:a16="http://schemas.microsoft.com/office/drawing/2014/main" id="{00000000-0008-0000-0200-0000A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68" name="Text Box 10">
          <a:extLst>
            <a:ext uri="{FF2B5EF4-FFF2-40B4-BE49-F238E27FC236}">
              <a16:creationId xmlns:a16="http://schemas.microsoft.com/office/drawing/2014/main" id="{00000000-0008-0000-0200-0000A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69" name="Text Box 4">
          <a:extLst>
            <a:ext uri="{FF2B5EF4-FFF2-40B4-BE49-F238E27FC236}">
              <a16:creationId xmlns:a16="http://schemas.microsoft.com/office/drawing/2014/main" id="{00000000-0008-0000-0200-0000A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70" name="Text Box 5">
          <a:extLst>
            <a:ext uri="{FF2B5EF4-FFF2-40B4-BE49-F238E27FC236}">
              <a16:creationId xmlns:a16="http://schemas.microsoft.com/office/drawing/2014/main" id="{00000000-0008-0000-0200-0000A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71" name="Text Box 9">
          <a:extLst>
            <a:ext uri="{FF2B5EF4-FFF2-40B4-BE49-F238E27FC236}">
              <a16:creationId xmlns:a16="http://schemas.microsoft.com/office/drawing/2014/main" id="{00000000-0008-0000-0200-0000A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72" name="Text Box 10">
          <a:extLst>
            <a:ext uri="{FF2B5EF4-FFF2-40B4-BE49-F238E27FC236}">
              <a16:creationId xmlns:a16="http://schemas.microsoft.com/office/drawing/2014/main" id="{00000000-0008-0000-0200-0000A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73" name="Text Box 4">
          <a:extLst>
            <a:ext uri="{FF2B5EF4-FFF2-40B4-BE49-F238E27FC236}">
              <a16:creationId xmlns:a16="http://schemas.microsoft.com/office/drawing/2014/main" id="{00000000-0008-0000-0200-0000A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74" name="Text Box 5">
          <a:extLst>
            <a:ext uri="{FF2B5EF4-FFF2-40B4-BE49-F238E27FC236}">
              <a16:creationId xmlns:a16="http://schemas.microsoft.com/office/drawing/2014/main" id="{00000000-0008-0000-0200-0000A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75" name="Text Box 9">
          <a:extLst>
            <a:ext uri="{FF2B5EF4-FFF2-40B4-BE49-F238E27FC236}">
              <a16:creationId xmlns:a16="http://schemas.microsoft.com/office/drawing/2014/main" id="{00000000-0008-0000-0200-0000A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76" name="Text Box 10">
          <a:extLst>
            <a:ext uri="{FF2B5EF4-FFF2-40B4-BE49-F238E27FC236}">
              <a16:creationId xmlns:a16="http://schemas.microsoft.com/office/drawing/2014/main" id="{00000000-0008-0000-0200-0000A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77" name="Text Box 4">
          <a:extLst>
            <a:ext uri="{FF2B5EF4-FFF2-40B4-BE49-F238E27FC236}">
              <a16:creationId xmlns:a16="http://schemas.microsoft.com/office/drawing/2014/main" id="{00000000-0008-0000-0200-0000A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78" name="Text Box 5">
          <a:extLst>
            <a:ext uri="{FF2B5EF4-FFF2-40B4-BE49-F238E27FC236}">
              <a16:creationId xmlns:a16="http://schemas.microsoft.com/office/drawing/2014/main" id="{00000000-0008-0000-0200-0000A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79" name="Text Box 9">
          <a:extLst>
            <a:ext uri="{FF2B5EF4-FFF2-40B4-BE49-F238E27FC236}">
              <a16:creationId xmlns:a16="http://schemas.microsoft.com/office/drawing/2014/main" id="{00000000-0008-0000-0200-0000A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80" name="Text Box 10">
          <a:extLst>
            <a:ext uri="{FF2B5EF4-FFF2-40B4-BE49-F238E27FC236}">
              <a16:creationId xmlns:a16="http://schemas.microsoft.com/office/drawing/2014/main" id="{00000000-0008-0000-0200-0000B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481" name="Text Box 4">
          <a:extLst>
            <a:ext uri="{FF2B5EF4-FFF2-40B4-BE49-F238E27FC236}">
              <a16:creationId xmlns:a16="http://schemas.microsoft.com/office/drawing/2014/main" id="{00000000-0008-0000-0200-0000B1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482" name="Text Box 5">
          <a:extLst>
            <a:ext uri="{FF2B5EF4-FFF2-40B4-BE49-F238E27FC236}">
              <a16:creationId xmlns:a16="http://schemas.microsoft.com/office/drawing/2014/main" id="{00000000-0008-0000-0200-0000B2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483" name="Text Box 9">
          <a:extLst>
            <a:ext uri="{FF2B5EF4-FFF2-40B4-BE49-F238E27FC236}">
              <a16:creationId xmlns:a16="http://schemas.microsoft.com/office/drawing/2014/main" id="{00000000-0008-0000-0200-0000B3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484" name="Text Box 10">
          <a:extLst>
            <a:ext uri="{FF2B5EF4-FFF2-40B4-BE49-F238E27FC236}">
              <a16:creationId xmlns:a16="http://schemas.microsoft.com/office/drawing/2014/main" id="{00000000-0008-0000-0200-0000B4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85" name="Text Box 4">
          <a:extLst>
            <a:ext uri="{FF2B5EF4-FFF2-40B4-BE49-F238E27FC236}">
              <a16:creationId xmlns:a16="http://schemas.microsoft.com/office/drawing/2014/main" id="{00000000-0008-0000-0200-0000B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86" name="Text Box 5">
          <a:extLst>
            <a:ext uri="{FF2B5EF4-FFF2-40B4-BE49-F238E27FC236}">
              <a16:creationId xmlns:a16="http://schemas.microsoft.com/office/drawing/2014/main" id="{00000000-0008-0000-0200-0000B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87" name="Text Box 9">
          <a:extLst>
            <a:ext uri="{FF2B5EF4-FFF2-40B4-BE49-F238E27FC236}">
              <a16:creationId xmlns:a16="http://schemas.microsoft.com/office/drawing/2014/main" id="{00000000-0008-0000-0200-0000B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88" name="Text Box 10">
          <a:extLst>
            <a:ext uri="{FF2B5EF4-FFF2-40B4-BE49-F238E27FC236}">
              <a16:creationId xmlns:a16="http://schemas.microsoft.com/office/drawing/2014/main" id="{00000000-0008-0000-0200-0000B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89" name="Text Box 4">
          <a:extLst>
            <a:ext uri="{FF2B5EF4-FFF2-40B4-BE49-F238E27FC236}">
              <a16:creationId xmlns:a16="http://schemas.microsoft.com/office/drawing/2014/main" id="{00000000-0008-0000-0200-0000B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90" name="Text Box 5">
          <a:extLst>
            <a:ext uri="{FF2B5EF4-FFF2-40B4-BE49-F238E27FC236}">
              <a16:creationId xmlns:a16="http://schemas.microsoft.com/office/drawing/2014/main" id="{00000000-0008-0000-0200-0000B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491" name="Text Box 9">
          <a:extLst>
            <a:ext uri="{FF2B5EF4-FFF2-40B4-BE49-F238E27FC236}">
              <a16:creationId xmlns:a16="http://schemas.microsoft.com/office/drawing/2014/main" id="{00000000-0008-0000-0200-0000B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92" name="Text Box 4">
          <a:extLst>
            <a:ext uri="{FF2B5EF4-FFF2-40B4-BE49-F238E27FC236}">
              <a16:creationId xmlns:a16="http://schemas.microsoft.com/office/drawing/2014/main" id="{00000000-0008-0000-0200-0000B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93" name="Text Box 5">
          <a:extLst>
            <a:ext uri="{FF2B5EF4-FFF2-40B4-BE49-F238E27FC236}">
              <a16:creationId xmlns:a16="http://schemas.microsoft.com/office/drawing/2014/main" id="{00000000-0008-0000-0200-0000B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94" name="Text Box 9">
          <a:extLst>
            <a:ext uri="{FF2B5EF4-FFF2-40B4-BE49-F238E27FC236}">
              <a16:creationId xmlns:a16="http://schemas.microsoft.com/office/drawing/2014/main" id="{00000000-0008-0000-0200-0000B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95" name="Text Box 10">
          <a:extLst>
            <a:ext uri="{FF2B5EF4-FFF2-40B4-BE49-F238E27FC236}">
              <a16:creationId xmlns:a16="http://schemas.microsoft.com/office/drawing/2014/main" id="{00000000-0008-0000-0200-0000B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96" name="Text Box 4">
          <a:extLst>
            <a:ext uri="{FF2B5EF4-FFF2-40B4-BE49-F238E27FC236}">
              <a16:creationId xmlns:a16="http://schemas.microsoft.com/office/drawing/2014/main" id="{00000000-0008-0000-0200-0000C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97" name="Text Box 5">
          <a:extLst>
            <a:ext uri="{FF2B5EF4-FFF2-40B4-BE49-F238E27FC236}">
              <a16:creationId xmlns:a16="http://schemas.microsoft.com/office/drawing/2014/main" id="{00000000-0008-0000-0200-0000C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98" name="Text Box 9">
          <a:extLst>
            <a:ext uri="{FF2B5EF4-FFF2-40B4-BE49-F238E27FC236}">
              <a16:creationId xmlns:a16="http://schemas.microsoft.com/office/drawing/2014/main" id="{00000000-0008-0000-0200-0000C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499" name="Text Box 4">
          <a:extLst>
            <a:ext uri="{FF2B5EF4-FFF2-40B4-BE49-F238E27FC236}">
              <a16:creationId xmlns:a16="http://schemas.microsoft.com/office/drawing/2014/main" id="{00000000-0008-0000-0200-0000C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00" name="Text Box 5">
          <a:extLst>
            <a:ext uri="{FF2B5EF4-FFF2-40B4-BE49-F238E27FC236}">
              <a16:creationId xmlns:a16="http://schemas.microsoft.com/office/drawing/2014/main" id="{00000000-0008-0000-0200-0000C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01" name="Text Box 9">
          <a:extLst>
            <a:ext uri="{FF2B5EF4-FFF2-40B4-BE49-F238E27FC236}">
              <a16:creationId xmlns:a16="http://schemas.microsoft.com/office/drawing/2014/main" id="{00000000-0008-0000-0200-0000C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02" name="Text Box 4">
          <a:extLst>
            <a:ext uri="{FF2B5EF4-FFF2-40B4-BE49-F238E27FC236}">
              <a16:creationId xmlns:a16="http://schemas.microsoft.com/office/drawing/2014/main" id="{00000000-0008-0000-0200-0000C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03" name="Text Box 4">
          <a:extLst>
            <a:ext uri="{FF2B5EF4-FFF2-40B4-BE49-F238E27FC236}">
              <a16:creationId xmlns:a16="http://schemas.microsoft.com/office/drawing/2014/main" id="{00000000-0008-0000-0200-0000C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04" name="Text Box 4">
          <a:extLst>
            <a:ext uri="{FF2B5EF4-FFF2-40B4-BE49-F238E27FC236}">
              <a16:creationId xmlns:a16="http://schemas.microsoft.com/office/drawing/2014/main" id="{00000000-0008-0000-0200-0000C8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05" name="Text Box 5">
          <a:extLst>
            <a:ext uri="{FF2B5EF4-FFF2-40B4-BE49-F238E27FC236}">
              <a16:creationId xmlns:a16="http://schemas.microsoft.com/office/drawing/2014/main" id="{00000000-0008-0000-0200-0000C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06" name="Text Box 9">
          <a:extLst>
            <a:ext uri="{FF2B5EF4-FFF2-40B4-BE49-F238E27FC236}">
              <a16:creationId xmlns:a16="http://schemas.microsoft.com/office/drawing/2014/main" id="{00000000-0008-0000-0200-0000C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07" name="Text Box 10">
          <a:extLst>
            <a:ext uri="{FF2B5EF4-FFF2-40B4-BE49-F238E27FC236}">
              <a16:creationId xmlns:a16="http://schemas.microsoft.com/office/drawing/2014/main" id="{00000000-0008-0000-0200-0000C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08" name="Text Box 4">
          <a:extLst>
            <a:ext uri="{FF2B5EF4-FFF2-40B4-BE49-F238E27FC236}">
              <a16:creationId xmlns:a16="http://schemas.microsoft.com/office/drawing/2014/main" id="{00000000-0008-0000-0200-0000C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09" name="Text Box 5">
          <a:extLst>
            <a:ext uri="{FF2B5EF4-FFF2-40B4-BE49-F238E27FC236}">
              <a16:creationId xmlns:a16="http://schemas.microsoft.com/office/drawing/2014/main" id="{00000000-0008-0000-0200-0000C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10" name="Text Box 9">
          <a:extLst>
            <a:ext uri="{FF2B5EF4-FFF2-40B4-BE49-F238E27FC236}">
              <a16:creationId xmlns:a16="http://schemas.microsoft.com/office/drawing/2014/main" id="{00000000-0008-0000-0200-0000C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11" name="Text Box 10">
          <a:extLst>
            <a:ext uri="{FF2B5EF4-FFF2-40B4-BE49-F238E27FC236}">
              <a16:creationId xmlns:a16="http://schemas.microsoft.com/office/drawing/2014/main" id="{00000000-0008-0000-0200-0000C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12" name="Text Box 4">
          <a:extLst>
            <a:ext uri="{FF2B5EF4-FFF2-40B4-BE49-F238E27FC236}">
              <a16:creationId xmlns:a16="http://schemas.microsoft.com/office/drawing/2014/main" id="{00000000-0008-0000-0200-0000D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13" name="Text Box 5">
          <a:extLst>
            <a:ext uri="{FF2B5EF4-FFF2-40B4-BE49-F238E27FC236}">
              <a16:creationId xmlns:a16="http://schemas.microsoft.com/office/drawing/2014/main" id="{00000000-0008-0000-0200-0000D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14" name="Text Box 9">
          <a:extLst>
            <a:ext uri="{FF2B5EF4-FFF2-40B4-BE49-F238E27FC236}">
              <a16:creationId xmlns:a16="http://schemas.microsoft.com/office/drawing/2014/main" id="{00000000-0008-0000-0200-0000D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15" name="Text Box 10">
          <a:extLst>
            <a:ext uri="{FF2B5EF4-FFF2-40B4-BE49-F238E27FC236}">
              <a16:creationId xmlns:a16="http://schemas.microsoft.com/office/drawing/2014/main" id="{00000000-0008-0000-0200-0000D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16" name="Text Box 4">
          <a:extLst>
            <a:ext uri="{FF2B5EF4-FFF2-40B4-BE49-F238E27FC236}">
              <a16:creationId xmlns:a16="http://schemas.microsoft.com/office/drawing/2014/main" id="{00000000-0008-0000-0200-0000D4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17" name="Text Box 5">
          <a:extLst>
            <a:ext uri="{FF2B5EF4-FFF2-40B4-BE49-F238E27FC236}">
              <a16:creationId xmlns:a16="http://schemas.microsoft.com/office/drawing/2014/main" id="{00000000-0008-0000-0200-0000D5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18" name="Text Box 9">
          <a:extLst>
            <a:ext uri="{FF2B5EF4-FFF2-40B4-BE49-F238E27FC236}">
              <a16:creationId xmlns:a16="http://schemas.microsoft.com/office/drawing/2014/main" id="{00000000-0008-0000-0200-0000D6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19" name="Text Box 10">
          <a:extLst>
            <a:ext uri="{FF2B5EF4-FFF2-40B4-BE49-F238E27FC236}">
              <a16:creationId xmlns:a16="http://schemas.microsoft.com/office/drawing/2014/main" id="{00000000-0008-0000-0200-0000D7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20" name="Text Box 4">
          <a:extLst>
            <a:ext uri="{FF2B5EF4-FFF2-40B4-BE49-F238E27FC236}">
              <a16:creationId xmlns:a16="http://schemas.microsoft.com/office/drawing/2014/main" id="{00000000-0008-0000-0200-0000D8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21" name="Text Box 5">
          <a:extLst>
            <a:ext uri="{FF2B5EF4-FFF2-40B4-BE49-F238E27FC236}">
              <a16:creationId xmlns:a16="http://schemas.microsoft.com/office/drawing/2014/main" id="{00000000-0008-0000-0200-0000D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22" name="Text Box 9">
          <a:extLst>
            <a:ext uri="{FF2B5EF4-FFF2-40B4-BE49-F238E27FC236}">
              <a16:creationId xmlns:a16="http://schemas.microsoft.com/office/drawing/2014/main" id="{00000000-0008-0000-0200-0000D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23" name="Text Box 10">
          <a:extLst>
            <a:ext uri="{FF2B5EF4-FFF2-40B4-BE49-F238E27FC236}">
              <a16:creationId xmlns:a16="http://schemas.microsoft.com/office/drawing/2014/main" id="{00000000-0008-0000-0200-0000D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24" name="Text Box 4">
          <a:extLst>
            <a:ext uri="{FF2B5EF4-FFF2-40B4-BE49-F238E27FC236}">
              <a16:creationId xmlns:a16="http://schemas.microsoft.com/office/drawing/2014/main" id="{00000000-0008-0000-0200-0000D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25" name="Text Box 5">
          <a:extLst>
            <a:ext uri="{FF2B5EF4-FFF2-40B4-BE49-F238E27FC236}">
              <a16:creationId xmlns:a16="http://schemas.microsoft.com/office/drawing/2014/main" id="{00000000-0008-0000-0200-0000D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26" name="Text Box 9">
          <a:extLst>
            <a:ext uri="{FF2B5EF4-FFF2-40B4-BE49-F238E27FC236}">
              <a16:creationId xmlns:a16="http://schemas.microsoft.com/office/drawing/2014/main" id="{00000000-0008-0000-0200-0000D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27" name="Text Box 10">
          <a:extLst>
            <a:ext uri="{FF2B5EF4-FFF2-40B4-BE49-F238E27FC236}">
              <a16:creationId xmlns:a16="http://schemas.microsoft.com/office/drawing/2014/main" id="{00000000-0008-0000-0200-0000D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28" name="Text Box 4">
          <a:extLst>
            <a:ext uri="{FF2B5EF4-FFF2-40B4-BE49-F238E27FC236}">
              <a16:creationId xmlns:a16="http://schemas.microsoft.com/office/drawing/2014/main" id="{00000000-0008-0000-0200-0000E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29" name="Text Box 5">
          <a:extLst>
            <a:ext uri="{FF2B5EF4-FFF2-40B4-BE49-F238E27FC236}">
              <a16:creationId xmlns:a16="http://schemas.microsoft.com/office/drawing/2014/main" id="{00000000-0008-0000-0200-0000E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30" name="Text Box 9">
          <a:extLst>
            <a:ext uri="{FF2B5EF4-FFF2-40B4-BE49-F238E27FC236}">
              <a16:creationId xmlns:a16="http://schemas.microsoft.com/office/drawing/2014/main" id="{00000000-0008-0000-0200-0000E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531" name="Text Box 10">
          <a:extLst>
            <a:ext uri="{FF2B5EF4-FFF2-40B4-BE49-F238E27FC236}">
              <a16:creationId xmlns:a16="http://schemas.microsoft.com/office/drawing/2014/main" id="{00000000-0008-0000-0200-0000E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32" name="Text Box 4">
          <a:extLst>
            <a:ext uri="{FF2B5EF4-FFF2-40B4-BE49-F238E27FC236}">
              <a16:creationId xmlns:a16="http://schemas.microsoft.com/office/drawing/2014/main" id="{00000000-0008-0000-0200-0000E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33" name="Text Box 5">
          <a:extLst>
            <a:ext uri="{FF2B5EF4-FFF2-40B4-BE49-F238E27FC236}">
              <a16:creationId xmlns:a16="http://schemas.microsoft.com/office/drawing/2014/main" id="{00000000-0008-0000-0200-0000E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34" name="Text Box 9">
          <a:extLst>
            <a:ext uri="{FF2B5EF4-FFF2-40B4-BE49-F238E27FC236}">
              <a16:creationId xmlns:a16="http://schemas.microsoft.com/office/drawing/2014/main" id="{00000000-0008-0000-0200-0000E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35" name="Text Box 10">
          <a:extLst>
            <a:ext uri="{FF2B5EF4-FFF2-40B4-BE49-F238E27FC236}">
              <a16:creationId xmlns:a16="http://schemas.microsoft.com/office/drawing/2014/main" id="{00000000-0008-0000-0200-0000E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36" name="Text Box 4">
          <a:extLst>
            <a:ext uri="{FF2B5EF4-FFF2-40B4-BE49-F238E27FC236}">
              <a16:creationId xmlns:a16="http://schemas.microsoft.com/office/drawing/2014/main" id="{00000000-0008-0000-0200-0000E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37" name="Text Box 5">
          <a:extLst>
            <a:ext uri="{FF2B5EF4-FFF2-40B4-BE49-F238E27FC236}">
              <a16:creationId xmlns:a16="http://schemas.microsoft.com/office/drawing/2014/main" id="{00000000-0008-0000-0200-0000E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38" name="Text Box 9">
          <a:extLst>
            <a:ext uri="{FF2B5EF4-FFF2-40B4-BE49-F238E27FC236}">
              <a16:creationId xmlns:a16="http://schemas.microsoft.com/office/drawing/2014/main" id="{00000000-0008-0000-0200-0000E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39" name="Text Box 10">
          <a:extLst>
            <a:ext uri="{FF2B5EF4-FFF2-40B4-BE49-F238E27FC236}">
              <a16:creationId xmlns:a16="http://schemas.microsoft.com/office/drawing/2014/main" id="{00000000-0008-0000-0200-0000E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40" name="Text Box 4">
          <a:extLst>
            <a:ext uri="{FF2B5EF4-FFF2-40B4-BE49-F238E27FC236}">
              <a16:creationId xmlns:a16="http://schemas.microsoft.com/office/drawing/2014/main" id="{00000000-0008-0000-0200-0000E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41" name="Text Box 5">
          <a:extLst>
            <a:ext uri="{FF2B5EF4-FFF2-40B4-BE49-F238E27FC236}">
              <a16:creationId xmlns:a16="http://schemas.microsoft.com/office/drawing/2014/main" id="{00000000-0008-0000-0200-0000E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42" name="Text Box 9">
          <a:extLst>
            <a:ext uri="{FF2B5EF4-FFF2-40B4-BE49-F238E27FC236}">
              <a16:creationId xmlns:a16="http://schemas.microsoft.com/office/drawing/2014/main" id="{00000000-0008-0000-0200-0000E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43" name="Text Box 10">
          <a:extLst>
            <a:ext uri="{FF2B5EF4-FFF2-40B4-BE49-F238E27FC236}">
              <a16:creationId xmlns:a16="http://schemas.microsoft.com/office/drawing/2014/main" id="{00000000-0008-0000-0200-0000E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44" name="Text Box 4">
          <a:extLst>
            <a:ext uri="{FF2B5EF4-FFF2-40B4-BE49-F238E27FC236}">
              <a16:creationId xmlns:a16="http://schemas.microsoft.com/office/drawing/2014/main" id="{00000000-0008-0000-0200-0000F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45" name="Text Box 5">
          <a:extLst>
            <a:ext uri="{FF2B5EF4-FFF2-40B4-BE49-F238E27FC236}">
              <a16:creationId xmlns:a16="http://schemas.microsoft.com/office/drawing/2014/main" id="{00000000-0008-0000-0200-0000F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46" name="Text Box 9">
          <a:extLst>
            <a:ext uri="{FF2B5EF4-FFF2-40B4-BE49-F238E27FC236}">
              <a16:creationId xmlns:a16="http://schemas.microsoft.com/office/drawing/2014/main" id="{00000000-0008-0000-0200-0000F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47" name="Text Box 10">
          <a:extLst>
            <a:ext uri="{FF2B5EF4-FFF2-40B4-BE49-F238E27FC236}">
              <a16:creationId xmlns:a16="http://schemas.microsoft.com/office/drawing/2014/main" id="{00000000-0008-0000-0200-0000F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48" name="Text Box 4">
          <a:extLst>
            <a:ext uri="{FF2B5EF4-FFF2-40B4-BE49-F238E27FC236}">
              <a16:creationId xmlns:a16="http://schemas.microsoft.com/office/drawing/2014/main" id="{00000000-0008-0000-0200-0000F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49" name="Text Box 5">
          <a:extLst>
            <a:ext uri="{FF2B5EF4-FFF2-40B4-BE49-F238E27FC236}">
              <a16:creationId xmlns:a16="http://schemas.microsoft.com/office/drawing/2014/main" id="{00000000-0008-0000-0200-0000F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50" name="Text Box 9">
          <a:extLst>
            <a:ext uri="{FF2B5EF4-FFF2-40B4-BE49-F238E27FC236}">
              <a16:creationId xmlns:a16="http://schemas.microsoft.com/office/drawing/2014/main" id="{00000000-0008-0000-0200-0000F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51" name="Text Box 10">
          <a:extLst>
            <a:ext uri="{FF2B5EF4-FFF2-40B4-BE49-F238E27FC236}">
              <a16:creationId xmlns:a16="http://schemas.microsoft.com/office/drawing/2014/main" id="{00000000-0008-0000-0200-0000F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52" name="Text Box 4">
          <a:extLst>
            <a:ext uri="{FF2B5EF4-FFF2-40B4-BE49-F238E27FC236}">
              <a16:creationId xmlns:a16="http://schemas.microsoft.com/office/drawing/2014/main" id="{00000000-0008-0000-0200-0000F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53" name="Text Box 5">
          <a:extLst>
            <a:ext uri="{FF2B5EF4-FFF2-40B4-BE49-F238E27FC236}">
              <a16:creationId xmlns:a16="http://schemas.microsoft.com/office/drawing/2014/main" id="{00000000-0008-0000-0200-0000F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54" name="Text Box 9">
          <a:extLst>
            <a:ext uri="{FF2B5EF4-FFF2-40B4-BE49-F238E27FC236}">
              <a16:creationId xmlns:a16="http://schemas.microsoft.com/office/drawing/2014/main" id="{00000000-0008-0000-0200-0000F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55" name="Text Box 10">
          <a:extLst>
            <a:ext uri="{FF2B5EF4-FFF2-40B4-BE49-F238E27FC236}">
              <a16:creationId xmlns:a16="http://schemas.microsoft.com/office/drawing/2014/main" id="{00000000-0008-0000-0200-0000F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56" name="Text Box 4">
          <a:extLst>
            <a:ext uri="{FF2B5EF4-FFF2-40B4-BE49-F238E27FC236}">
              <a16:creationId xmlns:a16="http://schemas.microsoft.com/office/drawing/2014/main" id="{00000000-0008-0000-0200-0000F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57" name="Text Box 5">
          <a:extLst>
            <a:ext uri="{FF2B5EF4-FFF2-40B4-BE49-F238E27FC236}">
              <a16:creationId xmlns:a16="http://schemas.microsoft.com/office/drawing/2014/main" id="{00000000-0008-0000-0200-0000F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58" name="Text Box 9">
          <a:extLst>
            <a:ext uri="{FF2B5EF4-FFF2-40B4-BE49-F238E27FC236}">
              <a16:creationId xmlns:a16="http://schemas.microsoft.com/office/drawing/2014/main" id="{00000000-0008-0000-0200-0000F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59" name="Text Box 10">
          <a:extLst>
            <a:ext uri="{FF2B5EF4-FFF2-40B4-BE49-F238E27FC236}">
              <a16:creationId xmlns:a16="http://schemas.microsoft.com/office/drawing/2014/main" id="{00000000-0008-0000-0200-0000F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60" name="Text Box 4">
          <a:extLst>
            <a:ext uri="{FF2B5EF4-FFF2-40B4-BE49-F238E27FC236}">
              <a16:creationId xmlns:a16="http://schemas.microsoft.com/office/drawing/2014/main" id="{00000000-0008-0000-0200-000000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61" name="Text Box 5">
          <a:extLst>
            <a:ext uri="{FF2B5EF4-FFF2-40B4-BE49-F238E27FC236}">
              <a16:creationId xmlns:a16="http://schemas.microsoft.com/office/drawing/2014/main" id="{00000000-0008-0000-0200-000001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62" name="Text Box 9">
          <a:extLst>
            <a:ext uri="{FF2B5EF4-FFF2-40B4-BE49-F238E27FC236}">
              <a16:creationId xmlns:a16="http://schemas.microsoft.com/office/drawing/2014/main" id="{00000000-0008-0000-0200-000002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63" name="Text Box 10">
          <a:extLst>
            <a:ext uri="{FF2B5EF4-FFF2-40B4-BE49-F238E27FC236}">
              <a16:creationId xmlns:a16="http://schemas.microsoft.com/office/drawing/2014/main" id="{00000000-0008-0000-0200-000003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64" name="Text Box 4">
          <a:extLst>
            <a:ext uri="{FF2B5EF4-FFF2-40B4-BE49-F238E27FC236}">
              <a16:creationId xmlns:a16="http://schemas.microsoft.com/office/drawing/2014/main" id="{00000000-0008-0000-0200-000004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65" name="Text Box 5">
          <a:extLst>
            <a:ext uri="{FF2B5EF4-FFF2-40B4-BE49-F238E27FC236}">
              <a16:creationId xmlns:a16="http://schemas.microsoft.com/office/drawing/2014/main" id="{00000000-0008-0000-0200-000005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66" name="Text Box 9">
          <a:extLst>
            <a:ext uri="{FF2B5EF4-FFF2-40B4-BE49-F238E27FC236}">
              <a16:creationId xmlns:a16="http://schemas.microsoft.com/office/drawing/2014/main" id="{00000000-0008-0000-0200-000006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67" name="Text Box 10">
          <a:extLst>
            <a:ext uri="{FF2B5EF4-FFF2-40B4-BE49-F238E27FC236}">
              <a16:creationId xmlns:a16="http://schemas.microsoft.com/office/drawing/2014/main" id="{00000000-0008-0000-0200-000007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68" name="Text Box 4">
          <a:extLst>
            <a:ext uri="{FF2B5EF4-FFF2-40B4-BE49-F238E27FC236}">
              <a16:creationId xmlns:a16="http://schemas.microsoft.com/office/drawing/2014/main" id="{00000000-0008-0000-0200-000008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69" name="Text Box 5">
          <a:extLst>
            <a:ext uri="{FF2B5EF4-FFF2-40B4-BE49-F238E27FC236}">
              <a16:creationId xmlns:a16="http://schemas.microsoft.com/office/drawing/2014/main" id="{00000000-0008-0000-0200-000009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70" name="Text Box 9">
          <a:extLst>
            <a:ext uri="{FF2B5EF4-FFF2-40B4-BE49-F238E27FC236}">
              <a16:creationId xmlns:a16="http://schemas.microsoft.com/office/drawing/2014/main" id="{00000000-0008-0000-0200-00000A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71" name="Text Box 10">
          <a:extLst>
            <a:ext uri="{FF2B5EF4-FFF2-40B4-BE49-F238E27FC236}">
              <a16:creationId xmlns:a16="http://schemas.microsoft.com/office/drawing/2014/main" id="{00000000-0008-0000-0200-00000B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72" name="Text Box 4">
          <a:extLst>
            <a:ext uri="{FF2B5EF4-FFF2-40B4-BE49-F238E27FC236}">
              <a16:creationId xmlns:a16="http://schemas.microsoft.com/office/drawing/2014/main" id="{00000000-0008-0000-0200-00000C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73" name="Text Box 5">
          <a:extLst>
            <a:ext uri="{FF2B5EF4-FFF2-40B4-BE49-F238E27FC236}">
              <a16:creationId xmlns:a16="http://schemas.microsoft.com/office/drawing/2014/main" id="{00000000-0008-0000-0200-00000D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74" name="Text Box 9">
          <a:extLst>
            <a:ext uri="{FF2B5EF4-FFF2-40B4-BE49-F238E27FC236}">
              <a16:creationId xmlns:a16="http://schemas.microsoft.com/office/drawing/2014/main" id="{00000000-0008-0000-0200-00000E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575" name="Text Box 10">
          <a:extLst>
            <a:ext uri="{FF2B5EF4-FFF2-40B4-BE49-F238E27FC236}">
              <a16:creationId xmlns:a16="http://schemas.microsoft.com/office/drawing/2014/main" id="{00000000-0008-0000-0200-00000F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576" name="Text Box 4">
          <a:extLst>
            <a:ext uri="{FF2B5EF4-FFF2-40B4-BE49-F238E27FC236}">
              <a16:creationId xmlns:a16="http://schemas.microsoft.com/office/drawing/2014/main" id="{00000000-0008-0000-0200-0000100A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577" name="Text Box 5">
          <a:extLst>
            <a:ext uri="{FF2B5EF4-FFF2-40B4-BE49-F238E27FC236}">
              <a16:creationId xmlns:a16="http://schemas.microsoft.com/office/drawing/2014/main" id="{00000000-0008-0000-0200-0000110A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578" name="Text Box 9">
          <a:extLst>
            <a:ext uri="{FF2B5EF4-FFF2-40B4-BE49-F238E27FC236}">
              <a16:creationId xmlns:a16="http://schemas.microsoft.com/office/drawing/2014/main" id="{00000000-0008-0000-0200-0000120A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579" name="Text Box 10">
          <a:extLst>
            <a:ext uri="{FF2B5EF4-FFF2-40B4-BE49-F238E27FC236}">
              <a16:creationId xmlns:a16="http://schemas.microsoft.com/office/drawing/2014/main" id="{00000000-0008-0000-0200-0000130A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580" name="Text Box 4">
          <a:extLst>
            <a:ext uri="{FF2B5EF4-FFF2-40B4-BE49-F238E27FC236}">
              <a16:creationId xmlns:a16="http://schemas.microsoft.com/office/drawing/2014/main" id="{00000000-0008-0000-0200-000014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581" name="Text Box 5">
          <a:extLst>
            <a:ext uri="{FF2B5EF4-FFF2-40B4-BE49-F238E27FC236}">
              <a16:creationId xmlns:a16="http://schemas.microsoft.com/office/drawing/2014/main" id="{00000000-0008-0000-0200-000015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582" name="Text Box 9">
          <a:extLst>
            <a:ext uri="{FF2B5EF4-FFF2-40B4-BE49-F238E27FC236}">
              <a16:creationId xmlns:a16="http://schemas.microsoft.com/office/drawing/2014/main" id="{00000000-0008-0000-0200-000016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583" name="Text Box 10">
          <a:extLst>
            <a:ext uri="{FF2B5EF4-FFF2-40B4-BE49-F238E27FC236}">
              <a16:creationId xmlns:a16="http://schemas.microsoft.com/office/drawing/2014/main" id="{00000000-0008-0000-0200-000017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584" name="Text Box 4">
          <a:extLst>
            <a:ext uri="{FF2B5EF4-FFF2-40B4-BE49-F238E27FC236}">
              <a16:creationId xmlns:a16="http://schemas.microsoft.com/office/drawing/2014/main" id="{00000000-0008-0000-0200-000018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585" name="Text Box 5">
          <a:extLst>
            <a:ext uri="{FF2B5EF4-FFF2-40B4-BE49-F238E27FC236}">
              <a16:creationId xmlns:a16="http://schemas.microsoft.com/office/drawing/2014/main" id="{00000000-0008-0000-0200-000019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586" name="Text Box 9">
          <a:extLst>
            <a:ext uri="{FF2B5EF4-FFF2-40B4-BE49-F238E27FC236}">
              <a16:creationId xmlns:a16="http://schemas.microsoft.com/office/drawing/2014/main" id="{00000000-0008-0000-0200-00001A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587" name="Text Box 4">
          <a:extLst>
            <a:ext uri="{FF2B5EF4-FFF2-40B4-BE49-F238E27FC236}">
              <a16:creationId xmlns:a16="http://schemas.microsoft.com/office/drawing/2014/main" id="{00000000-0008-0000-0200-00001B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588" name="Text Box 5">
          <a:extLst>
            <a:ext uri="{FF2B5EF4-FFF2-40B4-BE49-F238E27FC236}">
              <a16:creationId xmlns:a16="http://schemas.microsoft.com/office/drawing/2014/main" id="{00000000-0008-0000-0200-00001C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589" name="Text Box 9">
          <a:extLst>
            <a:ext uri="{FF2B5EF4-FFF2-40B4-BE49-F238E27FC236}">
              <a16:creationId xmlns:a16="http://schemas.microsoft.com/office/drawing/2014/main" id="{00000000-0008-0000-0200-00001D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590" name="Text Box 10">
          <a:extLst>
            <a:ext uri="{FF2B5EF4-FFF2-40B4-BE49-F238E27FC236}">
              <a16:creationId xmlns:a16="http://schemas.microsoft.com/office/drawing/2014/main" id="{00000000-0008-0000-0200-00001E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591" name="Text Box 4">
          <a:extLst>
            <a:ext uri="{FF2B5EF4-FFF2-40B4-BE49-F238E27FC236}">
              <a16:creationId xmlns:a16="http://schemas.microsoft.com/office/drawing/2014/main" id="{00000000-0008-0000-0200-00001F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592" name="Text Box 5">
          <a:extLst>
            <a:ext uri="{FF2B5EF4-FFF2-40B4-BE49-F238E27FC236}">
              <a16:creationId xmlns:a16="http://schemas.microsoft.com/office/drawing/2014/main" id="{00000000-0008-0000-0200-000020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593" name="Text Box 9">
          <a:extLst>
            <a:ext uri="{FF2B5EF4-FFF2-40B4-BE49-F238E27FC236}">
              <a16:creationId xmlns:a16="http://schemas.microsoft.com/office/drawing/2014/main" id="{00000000-0008-0000-0200-000021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594" name="Text Box 4">
          <a:extLst>
            <a:ext uri="{FF2B5EF4-FFF2-40B4-BE49-F238E27FC236}">
              <a16:creationId xmlns:a16="http://schemas.microsoft.com/office/drawing/2014/main" id="{00000000-0008-0000-0200-000022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595" name="Text Box 5">
          <a:extLst>
            <a:ext uri="{FF2B5EF4-FFF2-40B4-BE49-F238E27FC236}">
              <a16:creationId xmlns:a16="http://schemas.microsoft.com/office/drawing/2014/main" id="{00000000-0008-0000-0200-000023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596" name="Text Box 9">
          <a:extLst>
            <a:ext uri="{FF2B5EF4-FFF2-40B4-BE49-F238E27FC236}">
              <a16:creationId xmlns:a16="http://schemas.microsoft.com/office/drawing/2014/main" id="{00000000-0008-0000-0200-000024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597" name="Text Box 4">
          <a:extLst>
            <a:ext uri="{FF2B5EF4-FFF2-40B4-BE49-F238E27FC236}">
              <a16:creationId xmlns:a16="http://schemas.microsoft.com/office/drawing/2014/main" id="{00000000-0008-0000-0200-000025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598" name="Text Box 4">
          <a:extLst>
            <a:ext uri="{FF2B5EF4-FFF2-40B4-BE49-F238E27FC236}">
              <a16:creationId xmlns:a16="http://schemas.microsoft.com/office/drawing/2014/main" id="{00000000-0008-0000-0200-000026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599" name="Text Box 4">
          <a:extLst>
            <a:ext uri="{FF2B5EF4-FFF2-40B4-BE49-F238E27FC236}">
              <a16:creationId xmlns:a16="http://schemas.microsoft.com/office/drawing/2014/main" id="{00000000-0008-0000-0200-000027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00" name="Text Box 5">
          <a:extLst>
            <a:ext uri="{FF2B5EF4-FFF2-40B4-BE49-F238E27FC236}">
              <a16:creationId xmlns:a16="http://schemas.microsoft.com/office/drawing/2014/main" id="{00000000-0008-0000-0200-000028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01" name="Text Box 9">
          <a:extLst>
            <a:ext uri="{FF2B5EF4-FFF2-40B4-BE49-F238E27FC236}">
              <a16:creationId xmlns:a16="http://schemas.microsoft.com/office/drawing/2014/main" id="{00000000-0008-0000-0200-000029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02" name="Text Box 10">
          <a:extLst>
            <a:ext uri="{FF2B5EF4-FFF2-40B4-BE49-F238E27FC236}">
              <a16:creationId xmlns:a16="http://schemas.microsoft.com/office/drawing/2014/main" id="{00000000-0008-0000-0200-00002A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03" name="Text Box 4">
          <a:extLst>
            <a:ext uri="{FF2B5EF4-FFF2-40B4-BE49-F238E27FC236}">
              <a16:creationId xmlns:a16="http://schemas.microsoft.com/office/drawing/2014/main" id="{00000000-0008-0000-0200-00002B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04" name="Text Box 5">
          <a:extLst>
            <a:ext uri="{FF2B5EF4-FFF2-40B4-BE49-F238E27FC236}">
              <a16:creationId xmlns:a16="http://schemas.microsoft.com/office/drawing/2014/main" id="{00000000-0008-0000-0200-00002C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05" name="Text Box 9">
          <a:extLst>
            <a:ext uri="{FF2B5EF4-FFF2-40B4-BE49-F238E27FC236}">
              <a16:creationId xmlns:a16="http://schemas.microsoft.com/office/drawing/2014/main" id="{00000000-0008-0000-0200-00002D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06" name="Text Box 10">
          <a:extLst>
            <a:ext uri="{FF2B5EF4-FFF2-40B4-BE49-F238E27FC236}">
              <a16:creationId xmlns:a16="http://schemas.microsoft.com/office/drawing/2014/main" id="{00000000-0008-0000-0200-00002E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07" name="Text Box 4">
          <a:extLst>
            <a:ext uri="{FF2B5EF4-FFF2-40B4-BE49-F238E27FC236}">
              <a16:creationId xmlns:a16="http://schemas.microsoft.com/office/drawing/2014/main" id="{00000000-0008-0000-0200-00002F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08" name="Text Box 5">
          <a:extLst>
            <a:ext uri="{FF2B5EF4-FFF2-40B4-BE49-F238E27FC236}">
              <a16:creationId xmlns:a16="http://schemas.microsoft.com/office/drawing/2014/main" id="{00000000-0008-0000-0200-000030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09" name="Text Box 9">
          <a:extLst>
            <a:ext uri="{FF2B5EF4-FFF2-40B4-BE49-F238E27FC236}">
              <a16:creationId xmlns:a16="http://schemas.microsoft.com/office/drawing/2014/main" id="{00000000-0008-0000-0200-000031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10" name="Text Box 10">
          <a:extLst>
            <a:ext uri="{FF2B5EF4-FFF2-40B4-BE49-F238E27FC236}">
              <a16:creationId xmlns:a16="http://schemas.microsoft.com/office/drawing/2014/main" id="{00000000-0008-0000-0200-000032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11" name="Text Box 4">
          <a:extLst>
            <a:ext uri="{FF2B5EF4-FFF2-40B4-BE49-F238E27FC236}">
              <a16:creationId xmlns:a16="http://schemas.microsoft.com/office/drawing/2014/main" id="{00000000-0008-0000-0200-000033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12" name="Text Box 5">
          <a:extLst>
            <a:ext uri="{FF2B5EF4-FFF2-40B4-BE49-F238E27FC236}">
              <a16:creationId xmlns:a16="http://schemas.microsoft.com/office/drawing/2014/main" id="{00000000-0008-0000-0200-000034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13" name="Text Box 9">
          <a:extLst>
            <a:ext uri="{FF2B5EF4-FFF2-40B4-BE49-F238E27FC236}">
              <a16:creationId xmlns:a16="http://schemas.microsoft.com/office/drawing/2014/main" id="{00000000-0008-0000-0200-000035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14" name="Text Box 10">
          <a:extLst>
            <a:ext uri="{FF2B5EF4-FFF2-40B4-BE49-F238E27FC236}">
              <a16:creationId xmlns:a16="http://schemas.microsoft.com/office/drawing/2014/main" id="{00000000-0008-0000-0200-000036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15" name="Text Box 4">
          <a:extLst>
            <a:ext uri="{FF2B5EF4-FFF2-40B4-BE49-F238E27FC236}">
              <a16:creationId xmlns:a16="http://schemas.microsoft.com/office/drawing/2014/main" id="{00000000-0008-0000-0200-000037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16" name="Text Box 5">
          <a:extLst>
            <a:ext uri="{FF2B5EF4-FFF2-40B4-BE49-F238E27FC236}">
              <a16:creationId xmlns:a16="http://schemas.microsoft.com/office/drawing/2014/main" id="{00000000-0008-0000-0200-000038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17" name="Text Box 9">
          <a:extLst>
            <a:ext uri="{FF2B5EF4-FFF2-40B4-BE49-F238E27FC236}">
              <a16:creationId xmlns:a16="http://schemas.microsoft.com/office/drawing/2014/main" id="{00000000-0008-0000-0200-000039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18" name="Text Box 10">
          <a:extLst>
            <a:ext uri="{FF2B5EF4-FFF2-40B4-BE49-F238E27FC236}">
              <a16:creationId xmlns:a16="http://schemas.microsoft.com/office/drawing/2014/main" id="{00000000-0008-0000-0200-00003A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19" name="Text Box 4">
          <a:extLst>
            <a:ext uri="{FF2B5EF4-FFF2-40B4-BE49-F238E27FC236}">
              <a16:creationId xmlns:a16="http://schemas.microsoft.com/office/drawing/2014/main" id="{00000000-0008-0000-0200-00003B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20" name="Text Box 5">
          <a:extLst>
            <a:ext uri="{FF2B5EF4-FFF2-40B4-BE49-F238E27FC236}">
              <a16:creationId xmlns:a16="http://schemas.microsoft.com/office/drawing/2014/main" id="{00000000-0008-0000-0200-00003C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21" name="Text Box 9">
          <a:extLst>
            <a:ext uri="{FF2B5EF4-FFF2-40B4-BE49-F238E27FC236}">
              <a16:creationId xmlns:a16="http://schemas.microsoft.com/office/drawing/2014/main" id="{00000000-0008-0000-0200-00003D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22" name="Text Box 10">
          <a:extLst>
            <a:ext uri="{FF2B5EF4-FFF2-40B4-BE49-F238E27FC236}">
              <a16:creationId xmlns:a16="http://schemas.microsoft.com/office/drawing/2014/main" id="{00000000-0008-0000-0200-00003E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23" name="Text Box 4">
          <a:extLst>
            <a:ext uri="{FF2B5EF4-FFF2-40B4-BE49-F238E27FC236}">
              <a16:creationId xmlns:a16="http://schemas.microsoft.com/office/drawing/2014/main" id="{00000000-0008-0000-0200-00003F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24" name="Text Box 5">
          <a:extLst>
            <a:ext uri="{FF2B5EF4-FFF2-40B4-BE49-F238E27FC236}">
              <a16:creationId xmlns:a16="http://schemas.microsoft.com/office/drawing/2014/main" id="{00000000-0008-0000-0200-000040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25" name="Text Box 9">
          <a:extLst>
            <a:ext uri="{FF2B5EF4-FFF2-40B4-BE49-F238E27FC236}">
              <a16:creationId xmlns:a16="http://schemas.microsoft.com/office/drawing/2014/main" id="{00000000-0008-0000-0200-000041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52400"/>
    <xdr:sp macro="" textlink="">
      <xdr:nvSpPr>
        <xdr:cNvPr id="2626" name="Text Box 10">
          <a:extLst>
            <a:ext uri="{FF2B5EF4-FFF2-40B4-BE49-F238E27FC236}">
              <a16:creationId xmlns:a16="http://schemas.microsoft.com/office/drawing/2014/main" id="{00000000-0008-0000-0200-000042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27" name="Text Box 4">
          <a:extLst>
            <a:ext uri="{FF2B5EF4-FFF2-40B4-BE49-F238E27FC236}">
              <a16:creationId xmlns:a16="http://schemas.microsoft.com/office/drawing/2014/main" id="{00000000-0008-0000-0200-000043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28" name="Text Box 5">
          <a:extLst>
            <a:ext uri="{FF2B5EF4-FFF2-40B4-BE49-F238E27FC236}">
              <a16:creationId xmlns:a16="http://schemas.microsoft.com/office/drawing/2014/main" id="{00000000-0008-0000-0200-000044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29" name="Text Box 9">
          <a:extLst>
            <a:ext uri="{FF2B5EF4-FFF2-40B4-BE49-F238E27FC236}">
              <a16:creationId xmlns:a16="http://schemas.microsoft.com/office/drawing/2014/main" id="{00000000-0008-0000-0200-000045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30" name="Text Box 10">
          <a:extLst>
            <a:ext uri="{FF2B5EF4-FFF2-40B4-BE49-F238E27FC236}">
              <a16:creationId xmlns:a16="http://schemas.microsoft.com/office/drawing/2014/main" id="{00000000-0008-0000-0200-000046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31" name="Text Box 4">
          <a:extLst>
            <a:ext uri="{FF2B5EF4-FFF2-40B4-BE49-F238E27FC236}">
              <a16:creationId xmlns:a16="http://schemas.microsoft.com/office/drawing/2014/main" id="{00000000-0008-0000-0200-000047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32" name="Text Box 5">
          <a:extLst>
            <a:ext uri="{FF2B5EF4-FFF2-40B4-BE49-F238E27FC236}">
              <a16:creationId xmlns:a16="http://schemas.microsoft.com/office/drawing/2014/main" id="{00000000-0008-0000-0200-000048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33" name="Text Box 9">
          <a:extLst>
            <a:ext uri="{FF2B5EF4-FFF2-40B4-BE49-F238E27FC236}">
              <a16:creationId xmlns:a16="http://schemas.microsoft.com/office/drawing/2014/main" id="{00000000-0008-0000-0200-000049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34" name="Text Box 10">
          <a:extLst>
            <a:ext uri="{FF2B5EF4-FFF2-40B4-BE49-F238E27FC236}">
              <a16:creationId xmlns:a16="http://schemas.microsoft.com/office/drawing/2014/main" id="{00000000-0008-0000-0200-00004A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35" name="Text Box 4">
          <a:extLst>
            <a:ext uri="{FF2B5EF4-FFF2-40B4-BE49-F238E27FC236}">
              <a16:creationId xmlns:a16="http://schemas.microsoft.com/office/drawing/2014/main" id="{00000000-0008-0000-0200-00004B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36" name="Text Box 5">
          <a:extLst>
            <a:ext uri="{FF2B5EF4-FFF2-40B4-BE49-F238E27FC236}">
              <a16:creationId xmlns:a16="http://schemas.microsoft.com/office/drawing/2014/main" id="{00000000-0008-0000-0200-00004C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37" name="Text Box 9">
          <a:extLst>
            <a:ext uri="{FF2B5EF4-FFF2-40B4-BE49-F238E27FC236}">
              <a16:creationId xmlns:a16="http://schemas.microsoft.com/office/drawing/2014/main" id="{00000000-0008-0000-0200-00004D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38" name="Text Box 10">
          <a:extLst>
            <a:ext uri="{FF2B5EF4-FFF2-40B4-BE49-F238E27FC236}">
              <a16:creationId xmlns:a16="http://schemas.microsoft.com/office/drawing/2014/main" id="{00000000-0008-0000-0200-00004E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39" name="Text Box 4">
          <a:extLst>
            <a:ext uri="{FF2B5EF4-FFF2-40B4-BE49-F238E27FC236}">
              <a16:creationId xmlns:a16="http://schemas.microsoft.com/office/drawing/2014/main" id="{00000000-0008-0000-0200-00004F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40" name="Text Box 5">
          <a:extLst>
            <a:ext uri="{FF2B5EF4-FFF2-40B4-BE49-F238E27FC236}">
              <a16:creationId xmlns:a16="http://schemas.microsoft.com/office/drawing/2014/main" id="{00000000-0008-0000-0200-000050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41" name="Text Box 9">
          <a:extLst>
            <a:ext uri="{FF2B5EF4-FFF2-40B4-BE49-F238E27FC236}">
              <a16:creationId xmlns:a16="http://schemas.microsoft.com/office/drawing/2014/main" id="{00000000-0008-0000-0200-000051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42" name="Text Box 10">
          <a:extLst>
            <a:ext uri="{FF2B5EF4-FFF2-40B4-BE49-F238E27FC236}">
              <a16:creationId xmlns:a16="http://schemas.microsoft.com/office/drawing/2014/main" id="{00000000-0008-0000-0200-000052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43" name="Text Box 4">
          <a:extLst>
            <a:ext uri="{FF2B5EF4-FFF2-40B4-BE49-F238E27FC236}">
              <a16:creationId xmlns:a16="http://schemas.microsoft.com/office/drawing/2014/main" id="{00000000-0008-0000-0200-000053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44" name="Text Box 5">
          <a:extLst>
            <a:ext uri="{FF2B5EF4-FFF2-40B4-BE49-F238E27FC236}">
              <a16:creationId xmlns:a16="http://schemas.microsoft.com/office/drawing/2014/main" id="{00000000-0008-0000-0200-000054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45" name="Text Box 9">
          <a:extLst>
            <a:ext uri="{FF2B5EF4-FFF2-40B4-BE49-F238E27FC236}">
              <a16:creationId xmlns:a16="http://schemas.microsoft.com/office/drawing/2014/main" id="{00000000-0008-0000-0200-000055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46" name="Text Box 10">
          <a:extLst>
            <a:ext uri="{FF2B5EF4-FFF2-40B4-BE49-F238E27FC236}">
              <a16:creationId xmlns:a16="http://schemas.microsoft.com/office/drawing/2014/main" id="{00000000-0008-0000-0200-000056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47" name="Text Box 4">
          <a:extLst>
            <a:ext uri="{FF2B5EF4-FFF2-40B4-BE49-F238E27FC236}">
              <a16:creationId xmlns:a16="http://schemas.microsoft.com/office/drawing/2014/main" id="{00000000-0008-0000-0200-000057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48" name="Text Box 5">
          <a:extLst>
            <a:ext uri="{FF2B5EF4-FFF2-40B4-BE49-F238E27FC236}">
              <a16:creationId xmlns:a16="http://schemas.microsoft.com/office/drawing/2014/main" id="{00000000-0008-0000-0200-000058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49" name="Text Box 9">
          <a:extLst>
            <a:ext uri="{FF2B5EF4-FFF2-40B4-BE49-F238E27FC236}">
              <a16:creationId xmlns:a16="http://schemas.microsoft.com/office/drawing/2014/main" id="{00000000-0008-0000-0200-000059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50" name="Text Box 10">
          <a:extLst>
            <a:ext uri="{FF2B5EF4-FFF2-40B4-BE49-F238E27FC236}">
              <a16:creationId xmlns:a16="http://schemas.microsoft.com/office/drawing/2014/main" id="{00000000-0008-0000-0200-00005A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51" name="Text Box 4">
          <a:extLst>
            <a:ext uri="{FF2B5EF4-FFF2-40B4-BE49-F238E27FC236}">
              <a16:creationId xmlns:a16="http://schemas.microsoft.com/office/drawing/2014/main" id="{00000000-0008-0000-0200-00005B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52" name="Text Box 5">
          <a:extLst>
            <a:ext uri="{FF2B5EF4-FFF2-40B4-BE49-F238E27FC236}">
              <a16:creationId xmlns:a16="http://schemas.microsoft.com/office/drawing/2014/main" id="{00000000-0008-0000-0200-00005C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53" name="Text Box 9">
          <a:extLst>
            <a:ext uri="{FF2B5EF4-FFF2-40B4-BE49-F238E27FC236}">
              <a16:creationId xmlns:a16="http://schemas.microsoft.com/office/drawing/2014/main" id="{00000000-0008-0000-0200-00005D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54" name="Text Box 10">
          <a:extLst>
            <a:ext uri="{FF2B5EF4-FFF2-40B4-BE49-F238E27FC236}">
              <a16:creationId xmlns:a16="http://schemas.microsoft.com/office/drawing/2014/main" id="{00000000-0008-0000-0200-00005E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55" name="Text Box 4">
          <a:extLst>
            <a:ext uri="{FF2B5EF4-FFF2-40B4-BE49-F238E27FC236}">
              <a16:creationId xmlns:a16="http://schemas.microsoft.com/office/drawing/2014/main" id="{00000000-0008-0000-0200-00005F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56" name="Text Box 5">
          <a:extLst>
            <a:ext uri="{FF2B5EF4-FFF2-40B4-BE49-F238E27FC236}">
              <a16:creationId xmlns:a16="http://schemas.microsoft.com/office/drawing/2014/main" id="{00000000-0008-0000-0200-000060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57" name="Text Box 9">
          <a:extLst>
            <a:ext uri="{FF2B5EF4-FFF2-40B4-BE49-F238E27FC236}">
              <a16:creationId xmlns:a16="http://schemas.microsoft.com/office/drawing/2014/main" id="{00000000-0008-0000-0200-000061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58" name="Text Box 10">
          <a:extLst>
            <a:ext uri="{FF2B5EF4-FFF2-40B4-BE49-F238E27FC236}">
              <a16:creationId xmlns:a16="http://schemas.microsoft.com/office/drawing/2014/main" id="{00000000-0008-0000-0200-000062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59" name="Text Box 4">
          <a:extLst>
            <a:ext uri="{FF2B5EF4-FFF2-40B4-BE49-F238E27FC236}">
              <a16:creationId xmlns:a16="http://schemas.microsoft.com/office/drawing/2014/main" id="{00000000-0008-0000-0200-000063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60" name="Text Box 5">
          <a:extLst>
            <a:ext uri="{FF2B5EF4-FFF2-40B4-BE49-F238E27FC236}">
              <a16:creationId xmlns:a16="http://schemas.microsoft.com/office/drawing/2014/main" id="{00000000-0008-0000-0200-000064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61" name="Text Box 9">
          <a:extLst>
            <a:ext uri="{FF2B5EF4-FFF2-40B4-BE49-F238E27FC236}">
              <a16:creationId xmlns:a16="http://schemas.microsoft.com/office/drawing/2014/main" id="{00000000-0008-0000-0200-000065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62" name="Text Box 10">
          <a:extLst>
            <a:ext uri="{FF2B5EF4-FFF2-40B4-BE49-F238E27FC236}">
              <a16:creationId xmlns:a16="http://schemas.microsoft.com/office/drawing/2014/main" id="{00000000-0008-0000-0200-000066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63" name="Text Box 4">
          <a:extLst>
            <a:ext uri="{FF2B5EF4-FFF2-40B4-BE49-F238E27FC236}">
              <a16:creationId xmlns:a16="http://schemas.microsoft.com/office/drawing/2014/main" id="{00000000-0008-0000-0200-000067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64" name="Text Box 5">
          <a:extLst>
            <a:ext uri="{FF2B5EF4-FFF2-40B4-BE49-F238E27FC236}">
              <a16:creationId xmlns:a16="http://schemas.microsoft.com/office/drawing/2014/main" id="{00000000-0008-0000-0200-000068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65" name="Text Box 9">
          <a:extLst>
            <a:ext uri="{FF2B5EF4-FFF2-40B4-BE49-F238E27FC236}">
              <a16:creationId xmlns:a16="http://schemas.microsoft.com/office/drawing/2014/main" id="{00000000-0008-0000-0200-000069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66" name="Text Box 10">
          <a:extLst>
            <a:ext uri="{FF2B5EF4-FFF2-40B4-BE49-F238E27FC236}">
              <a16:creationId xmlns:a16="http://schemas.microsoft.com/office/drawing/2014/main" id="{00000000-0008-0000-0200-00006A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67" name="Text Box 4">
          <a:extLst>
            <a:ext uri="{FF2B5EF4-FFF2-40B4-BE49-F238E27FC236}">
              <a16:creationId xmlns:a16="http://schemas.microsoft.com/office/drawing/2014/main" id="{00000000-0008-0000-0200-00006B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68" name="Text Box 5">
          <a:extLst>
            <a:ext uri="{FF2B5EF4-FFF2-40B4-BE49-F238E27FC236}">
              <a16:creationId xmlns:a16="http://schemas.microsoft.com/office/drawing/2014/main" id="{00000000-0008-0000-0200-00006C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69" name="Text Box 9">
          <a:extLst>
            <a:ext uri="{FF2B5EF4-FFF2-40B4-BE49-F238E27FC236}">
              <a16:creationId xmlns:a16="http://schemas.microsoft.com/office/drawing/2014/main" id="{00000000-0008-0000-0200-00006D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7"/>
    <xdr:sp macro="" textlink="">
      <xdr:nvSpPr>
        <xdr:cNvPr id="2670" name="Text Box 10">
          <a:extLst>
            <a:ext uri="{FF2B5EF4-FFF2-40B4-BE49-F238E27FC236}">
              <a16:creationId xmlns:a16="http://schemas.microsoft.com/office/drawing/2014/main" id="{00000000-0008-0000-0200-00006E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1048</xdr:row>
      <xdr:rowOff>0</xdr:rowOff>
    </xdr:from>
    <xdr:ext cx="76200" cy="148168"/>
    <xdr:sp macro="" textlink="">
      <xdr:nvSpPr>
        <xdr:cNvPr id="2671" name="Text Box 4">
          <a:extLst>
            <a:ext uri="{FF2B5EF4-FFF2-40B4-BE49-F238E27FC236}">
              <a16:creationId xmlns:a16="http://schemas.microsoft.com/office/drawing/2014/main" id="{00000000-0008-0000-0200-00006F0A0000}"/>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1048</xdr:row>
      <xdr:rowOff>0</xdr:rowOff>
    </xdr:from>
    <xdr:ext cx="76200" cy="148168"/>
    <xdr:sp macro="" textlink="">
      <xdr:nvSpPr>
        <xdr:cNvPr id="2672" name="Text Box 5">
          <a:extLst>
            <a:ext uri="{FF2B5EF4-FFF2-40B4-BE49-F238E27FC236}">
              <a16:creationId xmlns:a16="http://schemas.microsoft.com/office/drawing/2014/main" id="{00000000-0008-0000-0200-0000700A0000}"/>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1048</xdr:row>
      <xdr:rowOff>0</xdr:rowOff>
    </xdr:from>
    <xdr:ext cx="76200" cy="148168"/>
    <xdr:sp macro="" textlink="">
      <xdr:nvSpPr>
        <xdr:cNvPr id="2673" name="Text Box 9">
          <a:extLst>
            <a:ext uri="{FF2B5EF4-FFF2-40B4-BE49-F238E27FC236}">
              <a16:creationId xmlns:a16="http://schemas.microsoft.com/office/drawing/2014/main" id="{00000000-0008-0000-0200-0000710A0000}"/>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1048</xdr:row>
      <xdr:rowOff>0</xdr:rowOff>
    </xdr:from>
    <xdr:ext cx="76200" cy="148168"/>
    <xdr:sp macro="" textlink="">
      <xdr:nvSpPr>
        <xdr:cNvPr id="2674" name="Text Box 10">
          <a:extLst>
            <a:ext uri="{FF2B5EF4-FFF2-40B4-BE49-F238E27FC236}">
              <a16:creationId xmlns:a16="http://schemas.microsoft.com/office/drawing/2014/main" id="{00000000-0008-0000-0200-0000720A0000}"/>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75" name="Text Box 4">
          <a:extLst>
            <a:ext uri="{FF2B5EF4-FFF2-40B4-BE49-F238E27FC236}">
              <a16:creationId xmlns:a16="http://schemas.microsoft.com/office/drawing/2014/main" id="{00000000-0008-0000-0200-00007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76" name="Text Box 5">
          <a:extLst>
            <a:ext uri="{FF2B5EF4-FFF2-40B4-BE49-F238E27FC236}">
              <a16:creationId xmlns:a16="http://schemas.microsoft.com/office/drawing/2014/main" id="{00000000-0008-0000-0200-00007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77" name="Text Box 9">
          <a:extLst>
            <a:ext uri="{FF2B5EF4-FFF2-40B4-BE49-F238E27FC236}">
              <a16:creationId xmlns:a16="http://schemas.microsoft.com/office/drawing/2014/main" id="{00000000-0008-0000-0200-00007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78" name="Text Box 10">
          <a:extLst>
            <a:ext uri="{FF2B5EF4-FFF2-40B4-BE49-F238E27FC236}">
              <a16:creationId xmlns:a16="http://schemas.microsoft.com/office/drawing/2014/main" id="{00000000-0008-0000-0200-00007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79" name="Text Box 4">
          <a:extLst>
            <a:ext uri="{FF2B5EF4-FFF2-40B4-BE49-F238E27FC236}">
              <a16:creationId xmlns:a16="http://schemas.microsoft.com/office/drawing/2014/main" id="{00000000-0008-0000-0200-00007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80" name="Text Box 5">
          <a:extLst>
            <a:ext uri="{FF2B5EF4-FFF2-40B4-BE49-F238E27FC236}">
              <a16:creationId xmlns:a16="http://schemas.microsoft.com/office/drawing/2014/main" id="{00000000-0008-0000-0200-00007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81" name="Text Box 9">
          <a:extLst>
            <a:ext uri="{FF2B5EF4-FFF2-40B4-BE49-F238E27FC236}">
              <a16:creationId xmlns:a16="http://schemas.microsoft.com/office/drawing/2014/main" id="{00000000-0008-0000-0200-00007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82" name="Text Box 4">
          <a:extLst>
            <a:ext uri="{FF2B5EF4-FFF2-40B4-BE49-F238E27FC236}">
              <a16:creationId xmlns:a16="http://schemas.microsoft.com/office/drawing/2014/main" id="{00000000-0008-0000-0200-00007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83" name="Text Box 5">
          <a:extLst>
            <a:ext uri="{FF2B5EF4-FFF2-40B4-BE49-F238E27FC236}">
              <a16:creationId xmlns:a16="http://schemas.microsoft.com/office/drawing/2014/main" id="{00000000-0008-0000-0200-00007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84" name="Text Box 9">
          <a:extLst>
            <a:ext uri="{FF2B5EF4-FFF2-40B4-BE49-F238E27FC236}">
              <a16:creationId xmlns:a16="http://schemas.microsoft.com/office/drawing/2014/main" id="{00000000-0008-0000-0200-00007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85" name="Text Box 10">
          <a:extLst>
            <a:ext uri="{FF2B5EF4-FFF2-40B4-BE49-F238E27FC236}">
              <a16:creationId xmlns:a16="http://schemas.microsoft.com/office/drawing/2014/main" id="{00000000-0008-0000-0200-00007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86" name="Text Box 4">
          <a:extLst>
            <a:ext uri="{FF2B5EF4-FFF2-40B4-BE49-F238E27FC236}">
              <a16:creationId xmlns:a16="http://schemas.microsoft.com/office/drawing/2014/main" id="{00000000-0008-0000-0200-00007E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87" name="Text Box 5">
          <a:extLst>
            <a:ext uri="{FF2B5EF4-FFF2-40B4-BE49-F238E27FC236}">
              <a16:creationId xmlns:a16="http://schemas.microsoft.com/office/drawing/2014/main" id="{00000000-0008-0000-0200-00007F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88" name="Text Box 9">
          <a:extLst>
            <a:ext uri="{FF2B5EF4-FFF2-40B4-BE49-F238E27FC236}">
              <a16:creationId xmlns:a16="http://schemas.microsoft.com/office/drawing/2014/main" id="{00000000-0008-0000-0200-000080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89" name="Text Box 4">
          <a:extLst>
            <a:ext uri="{FF2B5EF4-FFF2-40B4-BE49-F238E27FC236}">
              <a16:creationId xmlns:a16="http://schemas.microsoft.com/office/drawing/2014/main" id="{00000000-0008-0000-0200-000081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90" name="Text Box 5">
          <a:extLst>
            <a:ext uri="{FF2B5EF4-FFF2-40B4-BE49-F238E27FC236}">
              <a16:creationId xmlns:a16="http://schemas.microsoft.com/office/drawing/2014/main" id="{00000000-0008-0000-0200-000082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91" name="Text Box 9">
          <a:extLst>
            <a:ext uri="{FF2B5EF4-FFF2-40B4-BE49-F238E27FC236}">
              <a16:creationId xmlns:a16="http://schemas.microsoft.com/office/drawing/2014/main" id="{00000000-0008-0000-0200-00008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92" name="Text Box 4">
          <a:extLst>
            <a:ext uri="{FF2B5EF4-FFF2-40B4-BE49-F238E27FC236}">
              <a16:creationId xmlns:a16="http://schemas.microsoft.com/office/drawing/2014/main" id="{00000000-0008-0000-0200-00008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93" name="Text Box 4">
          <a:extLst>
            <a:ext uri="{FF2B5EF4-FFF2-40B4-BE49-F238E27FC236}">
              <a16:creationId xmlns:a16="http://schemas.microsoft.com/office/drawing/2014/main" id="{00000000-0008-0000-0200-00008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94" name="Text Box 4">
          <a:extLst>
            <a:ext uri="{FF2B5EF4-FFF2-40B4-BE49-F238E27FC236}">
              <a16:creationId xmlns:a16="http://schemas.microsoft.com/office/drawing/2014/main" id="{00000000-0008-0000-0200-00008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95" name="Text Box 5">
          <a:extLst>
            <a:ext uri="{FF2B5EF4-FFF2-40B4-BE49-F238E27FC236}">
              <a16:creationId xmlns:a16="http://schemas.microsoft.com/office/drawing/2014/main" id="{00000000-0008-0000-0200-00008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96" name="Text Box 9">
          <a:extLst>
            <a:ext uri="{FF2B5EF4-FFF2-40B4-BE49-F238E27FC236}">
              <a16:creationId xmlns:a16="http://schemas.microsoft.com/office/drawing/2014/main" id="{00000000-0008-0000-0200-00008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97" name="Text Box 10">
          <a:extLst>
            <a:ext uri="{FF2B5EF4-FFF2-40B4-BE49-F238E27FC236}">
              <a16:creationId xmlns:a16="http://schemas.microsoft.com/office/drawing/2014/main" id="{00000000-0008-0000-0200-00008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98" name="Text Box 4">
          <a:extLst>
            <a:ext uri="{FF2B5EF4-FFF2-40B4-BE49-F238E27FC236}">
              <a16:creationId xmlns:a16="http://schemas.microsoft.com/office/drawing/2014/main" id="{00000000-0008-0000-0200-00008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699" name="Text Box 5">
          <a:extLst>
            <a:ext uri="{FF2B5EF4-FFF2-40B4-BE49-F238E27FC236}">
              <a16:creationId xmlns:a16="http://schemas.microsoft.com/office/drawing/2014/main" id="{00000000-0008-0000-0200-00008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00" name="Text Box 9">
          <a:extLst>
            <a:ext uri="{FF2B5EF4-FFF2-40B4-BE49-F238E27FC236}">
              <a16:creationId xmlns:a16="http://schemas.microsoft.com/office/drawing/2014/main" id="{00000000-0008-0000-0200-00008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01" name="Text Box 10">
          <a:extLst>
            <a:ext uri="{FF2B5EF4-FFF2-40B4-BE49-F238E27FC236}">
              <a16:creationId xmlns:a16="http://schemas.microsoft.com/office/drawing/2014/main" id="{00000000-0008-0000-0200-00008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02" name="Text Box 4">
          <a:extLst>
            <a:ext uri="{FF2B5EF4-FFF2-40B4-BE49-F238E27FC236}">
              <a16:creationId xmlns:a16="http://schemas.microsoft.com/office/drawing/2014/main" id="{00000000-0008-0000-0200-00008E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03" name="Text Box 5">
          <a:extLst>
            <a:ext uri="{FF2B5EF4-FFF2-40B4-BE49-F238E27FC236}">
              <a16:creationId xmlns:a16="http://schemas.microsoft.com/office/drawing/2014/main" id="{00000000-0008-0000-0200-00008F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04" name="Text Box 9">
          <a:extLst>
            <a:ext uri="{FF2B5EF4-FFF2-40B4-BE49-F238E27FC236}">
              <a16:creationId xmlns:a16="http://schemas.microsoft.com/office/drawing/2014/main" id="{00000000-0008-0000-0200-000090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05" name="Text Box 10">
          <a:extLst>
            <a:ext uri="{FF2B5EF4-FFF2-40B4-BE49-F238E27FC236}">
              <a16:creationId xmlns:a16="http://schemas.microsoft.com/office/drawing/2014/main" id="{00000000-0008-0000-0200-000091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06" name="Text Box 4">
          <a:extLst>
            <a:ext uri="{FF2B5EF4-FFF2-40B4-BE49-F238E27FC236}">
              <a16:creationId xmlns:a16="http://schemas.microsoft.com/office/drawing/2014/main" id="{00000000-0008-0000-0200-000092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07" name="Text Box 5">
          <a:extLst>
            <a:ext uri="{FF2B5EF4-FFF2-40B4-BE49-F238E27FC236}">
              <a16:creationId xmlns:a16="http://schemas.microsoft.com/office/drawing/2014/main" id="{00000000-0008-0000-0200-00009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08" name="Text Box 9">
          <a:extLst>
            <a:ext uri="{FF2B5EF4-FFF2-40B4-BE49-F238E27FC236}">
              <a16:creationId xmlns:a16="http://schemas.microsoft.com/office/drawing/2014/main" id="{00000000-0008-0000-0200-00009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09" name="Text Box 10">
          <a:extLst>
            <a:ext uri="{FF2B5EF4-FFF2-40B4-BE49-F238E27FC236}">
              <a16:creationId xmlns:a16="http://schemas.microsoft.com/office/drawing/2014/main" id="{00000000-0008-0000-0200-00009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10" name="Text Box 4">
          <a:extLst>
            <a:ext uri="{FF2B5EF4-FFF2-40B4-BE49-F238E27FC236}">
              <a16:creationId xmlns:a16="http://schemas.microsoft.com/office/drawing/2014/main" id="{00000000-0008-0000-0200-00009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11" name="Text Box 5">
          <a:extLst>
            <a:ext uri="{FF2B5EF4-FFF2-40B4-BE49-F238E27FC236}">
              <a16:creationId xmlns:a16="http://schemas.microsoft.com/office/drawing/2014/main" id="{00000000-0008-0000-0200-00009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12" name="Text Box 9">
          <a:extLst>
            <a:ext uri="{FF2B5EF4-FFF2-40B4-BE49-F238E27FC236}">
              <a16:creationId xmlns:a16="http://schemas.microsoft.com/office/drawing/2014/main" id="{00000000-0008-0000-0200-00009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13" name="Text Box 10">
          <a:extLst>
            <a:ext uri="{FF2B5EF4-FFF2-40B4-BE49-F238E27FC236}">
              <a16:creationId xmlns:a16="http://schemas.microsoft.com/office/drawing/2014/main" id="{00000000-0008-0000-0200-00009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14" name="Text Box 4">
          <a:extLst>
            <a:ext uri="{FF2B5EF4-FFF2-40B4-BE49-F238E27FC236}">
              <a16:creationId xmlns:a16="http://schemas.microsoft.com/office/drawing/2014/main" id="{00000000-0008-0000-0200-00009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15" name="Text Box 5">
          <a:extLst>
            <a:ext uri="{FF2B5EF4-FFF2-40B4-BE49-F238E27FC236}">
              <a16:creationId xmlns:a16="http://schemas.microsoft.com/office/drawing/2014/main" id="{00000000-0008-0000-0200-00009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16" name="Text Box 9">
          <a:extLst>
            <a:ext uri="{FF2B5EF4-FFF2-40B4-BE49-F238E27FC236}">
              <a16:creationId xmlns:a16="http://schemas.microsoft.com/office/drawing/2014/main" id="{00000000-0008-0000-0200-00009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17" name="Text Box 10">
          <a:extLst>
            <a:ext uri="{FF2B5EF4-FFF2-40B4-BE49-F238E27FC236}">
              <a16:creationId xmlns:a16="http://schemas.microsoft.com/office/drawing/2014/main" id="{00000000-0008-0000-0200-00009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18" name="Text Box 4">
          <a:extLst>
            <a:ext uri="{FF2B5EF4-FFF2-40B4-BE49-F238E27FC236}">
              <a16:creationId xmlns:a16="http://schemas.microsoft.com/office/drawing/2014/main" id="{00000000-0008-0000-0200-00009E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19" name="Text Box 5">
          <a:extLst>
            <a:ext uri="{FF2B5EF4-FFF2-40B4-BE49-F238E27FC236}">
              <a16:creationId xmlns:a16="http://schemas.microsoft.com/office/drawing/2014/main" id="{00000000-0008-0000-0200-00009F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20" name="Text Box 9">
          <a:extLst>
            <a:ext uri="{FF2B5EF4-FFF2-40B4-BE49-F238E27FC236}">
              <a16:creationId xmlns:a16="http://schemas.microsoft.com/office/drawing/2014/main" id="{00000000-0008-0000-0200-0000A0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21" name="Text Box 10">
          <a:extLst>
            <a:ext uri="{FF2B5EF4-FFF2-40B4-BE49-F238E27FC236}">
              <a16:creationId xmlns:a16="http://schemas.microsoft.com/office/drawing/2014/main" id="{00000000-0008-0000-0200-0000A1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22" name="Text Box 4">
          <a:extLst>
            <a:ext uri="{FF2B5EF4-FFF2-40B4-BE49-F238E27FC236}">
              <a16:creationId xmlns:a16="http://schemas.microsoft.com/office/drawing/2014/main" id="{00000000-0008-0000-0200-0000A2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23" name="Text Box 5">
          <a:extLst>
            <a:ext uri="{FF2B5EF4-FFF2-40B4-BE49-F238E27FC236}">
              <a16:creationId xmlns:a16="http://schemas.microsoft.com/office/drawing/2014/main" id="{00000000-0008-0000-0200-0000A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24" name="Text Box 9">
          <a:extLst>
            <a:ext uri="{FF2B5EF4-FFF2-40B4-BE49-F238E27FC236}">
              <a16:creationId xmlns:a16="http://schemas.microsoft.com/office/drawing/2014/main" id="{00000000-0008-0000-0200-0000A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25" name="Text Box 10">
          <a:extLst>
            <a:ext uri="{FF2B5EF4-FFF2-40B4-BE49-F238E27FC236}">
              <a16:creationId xmlns:a16="http://schemas.microsoft.com/office/drawing/2014/main" id="{00000000-0008-0000-0200-0000A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26" name="Text Box 4">
          <a:extLst>
            <a:ext uri="{FF2B5EF4-FFF2-40B4-BE49-F238E27FC236}">
              <a16:creationId xmlns:a16="http://schemas.microsoft.com/office/drawing/2014/main" id="{00000000-0008-0000-0200-0000A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27" name="Text Box 5">
          <a:extLst>
            <a:ext uri="{FF2B5EF4-FFF2-40B4-BE49-F238E27FC236}">
              <a16:creationId xmlns:a16="http://schemas.microsoft.com/office/drawing/2014/main" id="{00000000-0008-0000-0200-0000A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28" name="Text Box 9">
          <a:extLst>
            <a:ext uri="{FF2B5EF4-FFF2-40B4-BE49-F238E27FC236}">
              <a16:creationId xmlns:a16="http://schemas.microsoft.com/office/drawing/2014/main" id="{00000000-0008-0000-0200-0000A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29" name="Text Box 10">
          <a:extLst>
            <a:ext uri="{FF2B5EF4-FFF2-40B4-BE49-F238E27FC236}">
              <a16:creationId xmlns:a16="http://schemas.microsoft.com/office/drawing/2014/main" id="{00000000-0008-0000-0200-0000A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30" name="Text Box 4">
          <a:extLst>
            <a:ext uri="{FF2B5EF4-FFF2-40B4-BE49-F238E27FC236}">
              <a16:creationId xmlns:a16="http://schemas.microsoft.com/office/drawing/2014/main" id="{00000000-0008-0000-0200-0000A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31" name="Text Box 5">
          <a:extLst>
            <a:ext uri="{FF2B5EF4-FFF2-40B4-BE49-F238E27FC236}">
              <a16:creationId xmlns:a16="http://schemas.microsoft.com/office/drawing/2014/main" id="{00000000-0008-0000-0200-0000A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32" name="Text Box 9">
          <a:extLst>
            <a:ext uri="{FF2B5EF4-FFF2-40B4-BE49-F238E27FC236}">
              <a16:creationId xmlns:a16="http://schemas.microsoft.com/office/drawing/2014/main" id="{00000000-0008-0000-0200-0000A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33" name="Text Box 10">
          <a:extLst>
            <a:ext uri="{FF2B5EF4-FFF2-40B4-BE49-F238E27FC236}">
              <a16:creationId xmlns:a16="http://schemas.microsoft.com/office/drawing/2014/main" id="{00000000-0008-0000-0200-0000A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34" name="Text Box 4">
          <a:extLst>
            <a:ext uri="{FF2B5EF4-FFF2-40B4-BE49-F238E27FC236}">
              <a16:creationId xmlns:a16="http://schemas.microsoft.com/office/drawing/2014/main" id="{00000000-0008-0000-0200-0000AE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35" name="Text Box 5">
          <a:extLst>
            <a:ext uri="{FF2B5EF4-FFF2-40B4-BE49-F238E27FC236}">
              <a16:creationId xmlns:a16="http://schemas.microsoft.com/office/drawing/2014/main" id="{00000000-0008-0000-0200-0000AF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36" name="Text Box 9">
          <a:extLst>
            <a:ext uri="{FF2B5EF4-FFF2-40B4-BE49-F238E27FC236}">
              <a16:creationId xmlns:a16="http://schemas.microsoft.com/office/drawing/2014/main" id="{00000000-0008-0000-0200-0000B0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37" name="Text Box 10">
          <a:extLst>
            <a:ext uri="{FF2B5EF4-FFF2-40B4-BE49-F238E27FC236}">
              <a16:creationId xmlns:a16="http://schemas.microsoft.com/office/drawing/2014/main" id="{00000000-0008-0000-0200-0000B1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38" name="Text Box 4">
          <a:extLst>
            <a:ext uri="{FF2B5EF4-FFF2-40B4-BE49-F238E27FC236}">
              <a16:creationId xmlns:a16="http://schemas.microsoft.com/office/drawing/2014/main" id="{00000000-0008-0000-0200-0000B2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39" name="Text Box 5">
          <a:extLst>
            <a:ext uri="{FF2B5EF4-FFF2-40B4-BE49-F238E27FC236}">
              <a16:creationId xmlns:a16="http://schemas.microsoft.com/office/drawing/2014/main" id="{00000000-0008-0000-0200-0000B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40" name="Text Box 9">
          <a:extLst>
            <a:ext uri="{FF2B5EF4-FFF2-40B4-BE49-F238E27FC236}">
              <a16:creationId xmlns:a16="http://schemas.microsoft.com/office/drawing/2014/main" id="{00000000-0008-0000-0200-0000B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41" name="Text Box 10">
          <a:extLst>
            <a:ext uri="{FF2B5EF4-FFF2-40B4-BE49-F238E27FC236}">
              <a16:creationId xmlns:a16="http://schemas.microsoft.com/office/drawing/2014/main" id="{00000000-0008-0000-0200-0000B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42" name="Text Box 4">
          <a:extLst>
            <a:ext uri="{FF2B5EF4-FFF2-40B4-BE49-F238E27FC236}">
              <a16:creationId xmlns:a16="http://schemas.microsoft.com/office/drawing/2014/main" id="{00000000-0008-0000-0200-0000B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43" name="Text Box 5">
          <a:extLst>
            <a:ext uri="{FF2B5EF4-FFF2-40B4-BE49-F238E27FC236}">
              <a16:creationId xmlns:a16="http://schemas.microsoft.com/office/drawing/2014/main" id="{00000000-0008-0000-0200-0000B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44" name="Text Box 9">
          <a:extLst>
            <a:ext uri="{FF2B5EF4-FFF2-40B4-BE49-F238E27FC236}">
              <a16:creationId xmlns:a16="http://schemas.microsoft.com/office/drawing/2014/main" id="{00000000-0008-0000-0200-0000B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45" name="Text Box 10">
          <a:extLst>
            <a:ext uri="{FF2B5EF4-FFF2-40B4-BE49-F238E27FC236}">
              <a16:creationId xmlns:a16="http://schemas.microsoft.com/office/drawing/2014/main" id="{00000000-0008-0000-0200-0000B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46" name="Text Box 4">
          <a:extLst>
            <a:ext uri="{FF2B5EF4-FFF2-40B4-BE49-F238E27FC236}">
              <a16:creationId xmlns:a16="http://schemas.microsoft.com/office/drawing/2014/main" id="{00000000-0008-0000-0200-0000B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47" name="Text Box 5">
          <a:extLst>
            <a:ext uri="{FF2B5EF4-FFF2-40B4-BE49-F238E27FC236}">
              <a16:creationId xmlns:a16="http://schemas.microsoft.com/office/drawing/2014/main" id="{00000000-0008-0000-0200-0000B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48" name="Text Box 9">
          <a:extLst>
            <a:ext uri="{FF2B5EF4-FFF2-40B4-BE49-F238E27FC236}">
              <a16:creationId xmlns:a16="http://schemas.microsoft.com/office/drawing/2014/main" id="{00000000-0008-0000-0200-0000B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49" name="Text Box 10">
          <a:extLst>
            <a:ext uri="{FF2B5EF4-FFF2-40B4-BE49-F238E27FC236}">
              <a16:creationId xmlns:a16="http://schemas.microsoft.com/office/drawing/2014/main" id="{00000000-0008-0000-0200-0000B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50" name="Text Box 4">
          <a:extLst>
            <a:ext uri="{FF2B5EF4-FFF2-40B4-BE49-F238E27FC236}">
              <a16:creationId xmlns:a16="http://schemas.microsoft.com/office/drawing/2014/main" id="{00000000-0008-0000-0200-0000BE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51" name="Text Box 5">
          <a:extLst>
            <a:ext uri="{FF2B5EF4-FFF2-40B4-BE49-F238E27FC236}">
              <a16:creationId xmlns:a16="http://schemas.microsoft.com/office/drawing/2014/main" id="{00000000-0008-0000-0200-0000BF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52" name="Text Box 9">
          <a:extLst>
            <a:ext uri="{FF2B5EF4-FFF2-40B4-BE49-F238E27FC236}">
              <a16:creationId xmlns:a16="http://schemas.microsoft.com/office/drawing/2014/main" id="{00000000-0008-0000-0200-0000C0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53" name="Text Box 10">
          <a:extLst>
            <a:ext uri="{FF2B5EF4-FFF2-40B4-BE49-F238E27FC236}">
              <a16:creationId xmlns:a16="http://schemas.microsoft.com/office/drawing/2014/main" id="{00000000-0008-0000-0200-0000C1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54" name="Text Box 4">
          <a:extLst>
            <a:ext uri="{FF2B5EF4-FFF2-40B4-BE49-F238E27FC236}">
              <a16:creationId xmlns:a16="http://schemas.microsoft.com/office/drawing/2014/main" id="{00000000-0008-0000-0200-0000C2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55" name="Text Box 5">
          <a:extLst>
            <a:ext uri="{FF2B5EF4-FFF2-40B4-BE49-F238E27FC236}">
              <a16:creationId xmlns:a16="http://schemas.microsoft.com/office/drawing/2014/main" id="{00000000-0008-0000-0200-0000C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56" name="Text Box 9">
          <a:extLst>
            <a:ext uri="{FF2B5EF4-FFF2-40B4-BE49-F238E27FC236}">
              <a16:creationId xmlns:a16="http://schemas.microsoft.com/office/drawing/2014/main" id="{00000000-0008-0000-0200-0000C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57" name="Text Box 10">
          <a:extLst>
            <a:ext uri="{FF2B5EF4-FFF2-40B4-BE49-F238E27FC236}">
              <a16:creationId xmlns:a16="http://schemas.microsoft.com/office/drawing/2014/main" id="{00000000-0008-0000-0200-0000C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58" name="Text Box 4">
          <a:extLst>
            <a:ext uri="{FF2B5EF4-FFF2-40B4-BE49-F238E27FC236}">
              <a16:creationId xmlns:a16="http://schemas.microsoft.com/office/drawing/2014/main" id="{00000000-0008-0000-0200-0000C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59" name="Text Box 5">
          <a:extLst>
            <a:ext uri="{FF2B5EF4-FFF2-40B4-BE49-F238E27FC236}">
              <a16:creationId xmlns:a16="http://schemas.microsoft.com/office/drawing/2014/main" id="{00000000-0008-0000-0200-0000C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60" name="Text Box 9">
          <a:extLst>
            <a:ext uri="{FF2B5EF4-FFF2-40B4-BE49-F238E27FC236}">
              <a16:creationId xmlns:a16="http://schemas.microsoft.com/office/drawing/2014/main" id="{00000000-0008-0000-0200-0000C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61" name="Text Box 10">
          <a:extLst>
            <a:ext uri="{FF2B5EF4-FFF2-40B4-BE49-F238E27FC236}">
              <a16:creationId xmlns:a16="http://schemas.microsoft.com/office/drawing/2014/main" id="{00000000-0008-0000-0200-0000C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62" name="Text Box 4">
          <a:extLst>
            <a:ext uri="{FF2B5EF4-FFF2-40B4-BE49-F238E27FC236}">
              <a16:creationId xmlns:a16="http://schemas.microsoft.com/office/drawing/2014/main" id="{00000000-0008-0000-0200-0000C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63" name="Text Box 5">
          <a:extLst>
            <a:ext uri="{FF2B5EF4-FFF2-40B4-BE49-F238E27FC236}">
              <a16:creationId xmlns:a16="http://schemas.microsoft.com/office/drawing/2014/main" id="{00000000-0008-0000-0200-0000C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64" name="Text Box 9">
          <a:extLst>
            <a:ext uri="{FF2B5EF4-FFF2-40B4-BE49-F238E27FC236}">
              <a16:creationId xmlns:a16="http://schemas.microsoft.com/office/drawing/2014/main" id="{00000000-0008-0000-0200-0000C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2765" name="Text Box 10">
          <a:extLst>
            <a:ext uri="{FF2B5EF4-FFF2-40B4-BE49-F238E27FC236}">
              <a16:creationId xmlns:a16="http://schemas.microsoft.com/office/drawing/2014/main" id="{00000000-0008-0000-0200-0000C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2"/>
    <xdr:sp macro="" textlink="">
      <xdr:nvSpPr>
        <xdr:cNvPr id="2766" name="Text Box 4">
          <a:extLst>
            <a:ext uri="{FF2B5EF4-FFF2-40B4-BE49-F238E27FC236}">
              <a16:creationId xmlns:a16="http://schemas.microsoft.com/office/drawing/2014/main" id="{00000000-0008-0000-0200-0000CE0A000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1041</xdr:row>
      <xdr:rowOff>0</xdr:rowOff>
    </xdr:from>
    <xdr:ext cx="76200" cy="152402"/>
    <xdr:sp macro="" textlink="">
      <xdr:nvSpPr>
        <xdr:cNvPr id="2767" name="Text Box 5">
          <a:extLst>
            <a:ext uri="{FF2B5EF4-FFF2-40B4-BE49-F238E27FC236}">
              <a16:creationId xmlns:a16="http://schemas.microsoft.com/office/drawing/2014/main" id="{00000000-0008-0000-0200-0000CF0A000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1041</xdr:row>
      <xdr:rowOff>0</xdr:rowOff>
    </xdr:from>
    <xdr:ext cx="76200" cy="152402"/>
    <xdr:sp macro="" textlink="">
      <xdr:nvSpPr>
        <xdr:cNvPr id="2768" name="Text Box 9">
          <a:extLst>
            <a:ext uri="{FF2B5EF4-FFF2-40B4-BE49-F238E27FC236}">
              <a16:creationId xmlns:a16="http://schemas.microsoft.com/office/drawing/2014/main" id="{00000000-0008-0000-0200-0000D00A000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1041</xdr:row>
      <xdr:rowOff>0</xdr:rowOff>
    </xdr:from>
    <xdr:ext cx="76200" cy="152402"/>
    <xdr:sp macro="" textlink="">
      <xdr:nvSpPr>
        <xdr:cNvPr id="2769" name="Text Box 10">
          <a:extLst>
            <a:ext uri="{FF2B5EF4-FFF2-40B4-BE49-F238E27FC236}">
              <a16:creationId xmlns:a16="http://schemas.microsoft.com/office/drawing/2014/main" id="{00000000-0008-0000-0200-0000D10A000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770" name="Text Box 4">
          <a:extLst>
            <a:ext uri="{FF2B5EF4-FFF2-40B4-BE49-F238E27FC236}">
              <a16:creationId xmlns:a16="http://schemas.microsoft.com/office/drawing/2014/main" id="{00000000-0008-0000-0200-0000D2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771" name="Text Box 5">
          <a:extLst>
            <a:ext uri="{FF2B5EF4-FFF2-40B4-BE49-F238E27FC236}">
              <a16:creationId xmlns:a16="http://schemas.microsoft.com/office/drawing/2014/main" id="{00000000-0008-0000-0200-0000D3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772" name="Text Box 9">
          <a:extLst>
            <a:ext uri="{FF2B5EF4-FFF2-40B4-BE49-F238E27FC236}">
              <a16:creationId xmlns:a16="http://schemas.microsoft.com/office/drawing/2014/main" id="{00000000-0008-0000-0200-0000D4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773" name="Text Box 10">
          <a:extLst>
            <a:ext uri="{FF2B5EF4-FFF2-40B4-BE49-F238E27FC236}">
              <a16:creationId xmlns:a16="http://schemas.microsoft.com/office/drawing/2014/main" id="{00000000-0008-0000-0200-0000D5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774" name="Text Box 4">
          <a:extLst>
            <a:ext uri="{FF2B5EF4-FFF2-40B4-BE49-F238E27FC236}">
              <a16:creationId xmlns:a16="http://schemas.microsoft.com/office/drawing/2014/main" id="{00000000-0008-0000-0200-0000D6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775" name="Text Box 5">
          <a:extLst>
            <a:ext uri="{FF2B5EF4-FFF2-40B4-BE49-F238E27FC236}">
              <a16:creationId xmlns:a16="http://schemas.microsoft.com/office/drawing/2014/main" id="{00000000-0008-0000-0200-0000D7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776" name="Text Box 9">
          <a:extLst>
            <a:ext uri="{FF2B5EF4-FFF2-40B4-BE49-F238E27FC236}">
              <a16:creationId xmlns:a16="http://schemas.microsoft.com/office/drawing/2014/main" id="{00000000-0008-0000-0200-0000D8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777" name="Text Box 4">
          <a:extLst>
            <a:ext uri="{FF2B5EF4-FFF2-40B4-BE49-F238E27FC236}">
              <a16:creationId xmlns:a16="http://schemas.microsoft.com/office/drawing/2014/main" id="{00000000-0008-0000-0200-0000D9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778" name="Text Box 5">
          <a:extLst>
            <a:ext uri="{FF2B5EF4-FFF2-40B4-BE49-F238E27FC236}">
              <a16:creationId xmlns:a16="http://schemas.microsoft.com/office/drawing/2014/main" id="{00000000-0008-0000-0200-0000DA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779" name="Text Box 9">
          <a:extLst>
            <a:ext uri="{FF2B5EF4-FFF2-40B4-BE49-F238E27FC236}">
              <a16:creationId xmlns:a16="http://schemas.microsoft.com/office/drawing/2014/main" id="{00000000-0008-0000-0200-0000DB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780" name="Text Box 10">
          <a:extLst>
            <a:ext uri="{FF2B5EF4-FFF2-40B4-BE49-F238E27FC236}">
              <a16:creationId xmlns:a16="http://schemas.microsoft.com/office/drawing/2014/main" id="{00000000-0008-0000-0200-0000DC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781" name="Text Box 4">
          <a:extLst>
            <a:ext uri="{FF2B5EF4-FFF2-40B4-BE49-F238E27FC236}">
              <a16:creationId xmlns:a16="http://schemas.microsoft.com/office/drawing/2014/main" id="{00000000-0008-0000-0200-0000DD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782" name="Text Box 5">
          <a:extLst>
            <a:ext uri="{FF2B5EF4-FFF2-40B4-BE49-F238E27FC236}">
              <a16:creationId xmlns:a16="http://schemas.microsoft.com/office/drawing/2014/main" id="{00000000-0008-0000-0200-0000DE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783" name="Text Box 9">
          <a:extLst>
            <a:ext uri="{FF2B5EF4-FFF2-40B4-BE49-F238E27FC236}">
              <a16:creationId xmlns:a16="http://schemas.microsoft.com/office/drawing/2014/main" id="{00000000-0008-0000-0200-0000DF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784" name="Text Box 4">
          <a:extLst>
            <a:ext uri="{FF2B5EF4-FFF2-40B4-BE49-F238E27FC236}">
              <a16:creationId xmlns:a16="http://schemas.microsoft.com/office/drawing/2014/main" id="{00000000-0008-0000-0200-0000E0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785" name="Text Box 5">
          <a:extLst>
            <a:ext uri="{FF2B5EF4-FFF2-40B4-BE49-F238E27FC236}">
              <a16:creationId xmlns:a16="http://schemas.microsoft.com/office/drawing/2014/main" id="{00000000-0008-0000-0200-0000E1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786" name="Text Box 9">
          <a:extLst>
            <a:ext uri="{FF2B5EF4-FFF2-40B4-BE49-F238E27FC236}">
              <a16:creationId xmlns:a16="http://schemas.microsoft.com/office/drawing/2014/main" id="{00000000-0008-0000-0200-0000E2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787" name="Text Box 4">
          <a:extLst>
            <a:ext uri="{FF2B5EF4-FFF2-40B4-BE49-F238E27FC236}">
              <a16:creationId xmlns:a16="http://schemas.microsoft.com/office/drawing/2014/main" id="{00000000-0008-0000-0200-0000E3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788" name="Text Box 4">
          <a:extLst>
            <a:ext uri="{FF2B5EF4-FFF2-40B4-BE49-F238E27FC236}">
              <a16:creationId xmlns:a16="http://schemas.microsoft.com/office/drawing/2014/main" id="{00000000-0008-0000-0200-0000E4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789" name="Text Box 4">
          <a:extLst>
            <a:ext uri="{FF2B5EF4-FFF2-40B4-BE49-F238E27FC236}">
              <a16:creationId xmlns:a16="http://schemas.microsoft.com/office/drawing/2014/main" id="{00000000-0008-0000-0200-0000E5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790" name="Text Box 5">
          <a:extLst>
            <a:ext uri="{FF2B5EF4-FFF2-40B4-BE49-F238E27FC236}">
              <a16:creationId xmlns:a16="http://schemas.microsoft.com/office/drawing/2014/main" id="{00000000-0008-0000-0200-0000E6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791" name="Text Box 9">
          <a:extLst>
            <a:ext uri="{FF2B5EF4-FFF2-40B4-BE49-F238E27FC236}">
              <a16:creationId xmlns:a16="http://schemas.microsoft.com/office/drawing/2014/main" id="{00000000-0008-0000-0200-0000E7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792" name="Text Box 10">
          <a:extLst>
            <a:ext uri="{FF2B5EF4-FFF2-40B4-BE49-F238E27FC236}">
              <a16:creationId xmlns:a16="http://schemas.microsoft.com/office/drawing/2014/main" id="{00000000-0008-0000-0200-0000E8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793" name="Text Box 4">
          <a:extLst>
            <a:ext uri="{FF2B5EF4-FFF2-40B4-BE49-F238E27FC236}">
              <a16:creationId xmlns:a16="http://schemas.microsoft.com/office/drawing/2014/main" id="{00000000-0008-0000-0200-0000E9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794" name="Text Box 5">
          <a:extLst>
            <a:ext uri="{FF2B5EF4-FFF2-40B4-BE49-F238E27FC236}">
              <a16:creationId xmlns:a16="http://schemas.microsoft.com/office/drawing/2014/main" id="{00000000-0008-0000-0200-0000EA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795" name="Text Box 9">
          <a:extLst>
            <a:ext uri="{FF2B5EF4-FFF2-40B4-BE49-F238E27FC236}">
              <a16:creationId xmlns:a16="http://schemas.microsoft.com/office/drawing/2014/main" id="{00000000-0008-0000-0200-0000EB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796" name="Text Box 10">
          <a:extLst>
            <a:ext uri="{FF2B5EF4-FFF2-40B4-BE49-F238E27FC236}">
              <a16:creationId xmlns:a16="http://schemas.microsoft.com/office/drawing/2014/main" id="{00000000-0008-0000-0200-0000EC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797" name="Text Box 4">
          <a:extLst>
            <a:ext uri="{FF2B5EF4-FFF2-40B4-BE49-F238E27FC236}">
              <a16:creationId xmlns:a16="http://schemas.microsoft.com/office/drawing/2014/main" id="{00000000-0008-0000-0200-0000ED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798" name="Text Box 5">
          <a:extLst>
            <a:ext uri="{FF2B5EF4-FFF2-40B4-BE49-F238E27FC236}">
              <a16:creationId xmlns:a16="http://schemas.microsoft.com/office/drawing/2014/main" id="{00000000-0008-0000-0200-0000EE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799" name="Text Box 9">
          <a:extLst>
            <a:ext uri="{FF2B5EF4-FFF2-40B4-BE49-F238E27FC236}">
              <a16:creationId xmlns:a16="http://schemas.microsoft.com/office/drawing/2014/main" id="{00000000-0008-0000-0200-0000EF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00" name="Text Box 10">
          <a:extLst>
            <a:ext uri="{FF2B5EF4-FFF2-40B4-BE49-F238E27FC236}">
              <a16:creationId xmlns:a16="http://schemas.microsoft.com/office/drawing/2014/main" id="{00000000-0008-0000-0200-0000F0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01" name="Text Box 4">
          <a:extLst>
            <a:ext uri="{FF2B5EF4-FFF2-40B4-BE49-F238E27FC236}">
              <a16:creationId xmlns:a16="http://schemas.microsoft.com/office/drawing/2014/main" id="{00000000-0008-0000-0200-0000F1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02" name="Text Box 5">
          <a:extLst>
            <a:ext uri="{FF2B5EF4-FFF2-40B4-BE49-F238E27FC236}">
              <a16:creationId xmlns:a16="http://schemas.microsoft.com/office/drawing/2014/main" id="{00000000-0008-0000-0200-0000F2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03" name="Text Box 9">
          <a:extLst>
            <a:ext uri="{FF2B5EF4-FFF2-40B4-BE49-F238E27FC236}">
              <a16:creationId xmlns:a16="http://schemas.microsoft.com/office/drawing/2014/main" id="{00000000-0008-0000-0200-0000F3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04" name="Text Box 10">
          <a:extLst>
            <a:ext uri="{FF2B5EF4-FFF2-40B4-BE49-F238E27FC236}">
              <a16:creationId xmlns:a16="http://schemas.microsoft.com/office/drawing/2014/main" id="{00000000-0008-0000-0200-0000F4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05" name="Text Box 4">
          <a:extLst>
            <a:ext uri="{FF2B5EF4-FFF2-40B4-BE49-F238E27FC236}">
              <a16:creationId xmlns:a16="http://schemas.microsoft.com/office/drawing/2014/main" id="{00000000-0008-0000-0200-0000F5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06" name="Text Box 5">
          <a:extLst>
            <a:ext uri="{FF2B5EF4-FFF2-40B4-BE49-F238E27FC236}">
              <a16:creationId xmlns:a16="http://schemas.microsoft.com/office/drawing/2014/main" id="{00000000-0008-0000-0200-0000F6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07" name="Text Box 9">
          <a:extLst>
            <a:ext uri="{FF2B5EF4-FFF2-40B4-BE49-F238E27FC236}">
              <a16:creationId xmlns:a16="http://schemas.microsoft.com/office/drawing/2014/main" id="{00000000-0008-0000-0200-0000F7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08" name="Text Box 10">
          <a:extLst>
            <a:ext uri="{FF2B5EF4-FFF2-40B4-BE49-F238E27FC236}">
              <a16:creationId xmlns:a16="http://schemas.microsoft.com/office/drawing/2014/main" id="{00000000-0008-0000-0200-0000F8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09" name="Text Box 4">
          <a:extLst>
            <a:ext uri="{FF2B5EF4-FFF2-40B4-BE49-F238E27FC236}">
              <a16:creationId xmlns:a16="http://schemas.microsoft.com/office/drawing/2014/main" id="{00000000-0008-0000-0200-0000F9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10" name="Text Box 5">
          <a:extLst>
            <a:ext uri="{FF2B5EF4-FFF2-40B4-BE49-F238E27FC236}">
              <a16:creationId xmlns:a16="http://schemas.microsoft.com/office/drawing/2014/main" id="{00000000-0008-0000-0200-0000FA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11" name="Text Box 9">
          <a:extLst>
            <a:ext uri="{FF2B5EF4-FFF2-40B4-BE49-F238E27FC236}">
              <a16:creationId xmlns:a16="http://schemas.microsoft.com/office/drawing/2014/main" id="{00000000-0008-0000-0200-0000FB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12" name="Text Box 10">
          <a:extLst>
            <a:ext uri="{FF2B5EF4-FFF2-40B4-BE49-F238E27FC236}">
              <a16:creationId xmlns:a16="http://schemas.microsoft.com/office/drawing/2014/main" id="{00000000-0008-0000-0200-0000FC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13" name="Text Box 4">
          <a:extLst>
            <a:ext uri="{FF2B5EF4-FFF2-40B4-BE49-F238E27FC236}">
              <a16:creationId xmlns:a16="http://schemas.microsoft.com/office/drawing/2014/main" id="{00000000-0008-0000-0200-0000FD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14" name="Text Box 5">
          <a:extLst>
            <a:ext uri="{FF2B5EF4-FFF2-40B4-BE49-F238E27FC236}">
              <a16:creationId xmlns:a16="http://schemas.microsoft.com/office/drawing/2014/main" id="{00000000-0008-0000-0200-0000FE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15" name="Text Box 9">
          <a:extLst>
            <a:ext uri="{FF2B5EF4-FFF2-40B4-BE49-F238E27FC236}">
              <a16:creationId xmlns:a16="http://schemas.microsoft.com/office/drawing/2014/main" id="{00000000-0008-0000-0200-0000FF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16" name="Text Box 10">
          <a:extLst>
            <a:ext uri="{FF2B5EF4-FFF2-40B4-BE49-F238E27FC236}">
              <a16:creationId xmlns:a16="http://schemas.microsoft.com/office/drawing/2014/main" id="{00000000-0008-0000-0200-000000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17" name="Text Box 4">
          <a:extLst>
            <a:ext uri="{FF2B5EF4-FFF2-40B4-BE49-F238E27FC236}">
              <a16:creationId xmlns:a16="http://schemas.microsoft.com/office/drawing/2014/main" id="{00000000-0008-0000-0200-00000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18" name="Text Box 5">
          <a:extLst>
            <a:ext uri="{FF2B5EF4-FFF2-40B4-BE49-F238E27FC236}">
              <a16:creationId xmlns:a16="http://schemas.microsoft.com/office/drawing/2014/main" id="{00000000-0008-0000-0200-00000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19" name="Text Box 9">
          <a:extLst>
            <a:ext uri="{FF2B5EF4-FFF2-40B4-BE49-F238E27FC236}">
              <a16:creationId xmlns:a16="http://schemas.microsoft.com/office/drawing/2014/main" id="{00000000-0008-0000-0200-00000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20" name="Text Box 10">
          <a:extLst>
            <a:ext uri="{FF2B5EF4-FFF2-40B4-BE49-F238E27FC236}">
              <a16:creationId xmlns:a16="http://schemas.microsoft.com/office/drawing/2014/main" id="{00000000-0008-0000-0200-00000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21" name="Text Box 4">
          <a:extLst>
            <a:ext uri="{FF2B5EF4-FFF2-40B4-BE49-F238E27FC236}">
              <a16:creationId xmlns:a16="http://schemas.microsoft.com/office/drawing/2014/main" id="{00000000-0008-0000-0200-00000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22" name="Text Box 5">
          <a:extLst>
            <a:ext uri="{FF2B5EF4-FFF2-40B4-BE49-F238E27FC236}">
              <a16:creationId xmlns:a16="http://schemas.microsoft.com/office/drawing/2014/main" id="{00000000-0008-0000-0200-00000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23" name="Text Box 9">
          <a:extLst>
            <a:ext uri="{FF2B5EF4-FFF2-40B4-BE49-F238E27FC236}">
              <a16:creationId xmlns:a16="http://schemas.microsoft.com/office/drawing/2014/main" id="{00000000-0008-0000-0200-00000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24" name="Text Box 10">
          <a:extLst>
            <a:ext uri="{FF2B5EF4-FFF2-40B4-BE49-F238E27FC236}">
              <a16:creationId xmlns:a16="http://schemas.microsoft.com/office/drawing/2014/main" id="{00000000-0008-0000-0200-00000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25" name="Text Box 4">
          <a:extLst>
            <a:ext uri="{FF2B5EF4-FFF2-40B4-BE49-F238E27FC236}">
              <a16:creationId xmlns:a16="http://schemas.microsoft.com/office/drawing/2014/main" id="{00000000-0008-0000-0200-00000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26" name="Text Box 5">
          <a:extLst>
            <a:ext uri="{FF2B5EF4-FFF2-40B4-BE49-F238E27FC236}">
              <a16:creationId xmlns:a16="http://schemas.microsoft.com/office/drawing/2014/main" id="{00000000-0008-0000-0200-00000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27" name="Text Box 9">
          <a:extLst>
            <a:ext uri="{FF2B5EF4-FFF2-40B4-BE49-F238E27FC236}">
              <a16:creationId xmlns:a16="http://schemas.microsoft.com/office/drawing/2014/main" id="{00000000-0008-0000-0200-00000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28" name="Text Box 10">
          <a:extLst>
            <a:ext uri="{FF2B5EF4-FFF2-40B4-BE49-F238E27FC236}">
              <a16:creationId xmlns:a16="http://schemas.microsoft.com/office/drawing/2014/main" id="{00000000-0008-0000-0200-00000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29" name="Text Box 4">
          <a:extLst>
            <a:ext uri="{FF2B5EF4-FFF2-40B4-BE49-F238E27FC236}">
              <a16:creationId xmlns:a16="http://schemas.microsoft.com/office/drawing/2014/main" id="{00000000-0008-0000-0200-00000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30" name="Text Box 5">
          <a:extLst>
            <a:ext uri="{FF2B5EF4-FFF2-40B4-BE49-F238E27FC236}">
              <a16:creationId xmlns:a16="http://schemas.microsoft.com/office/drawing/2014/main" id="{00000000-0008-0000-0200-00000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31" name="Text Box 9">
          <a:extLst>
            <a:ext uri="{FF2B5EF4-FFF2-40B4-BE49-F238E27FC236}">
              <a16:creationId xmlns:a16="http://schemas.microsoft.com/office/drawing/2014/main" id="{00000000-0008-0000-0200-00000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32" name="Text Box 10">
          <a:extLst>
            <a:ext uri="{FF2B5EF4-FFF2-40B4-BE49-F238E27FC236}">
              <a16:creationId xmlns:a16="http://schemas.microsoft.com/office/drawing/2014/main" id="{00000000-0008-0000-0200-00001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33" name="Text Box 4">
          <a:extLst>
            <a:ext uri="{FF2B5EF4-FFF2-40B4-BE49-F238E27FC236}">
              <a16:creationId xmlns:a16="http://schemas.microsoft.com/office/drawing/2014/main" id="{00000000-0008-0000-0200-00001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34" name="Text Box 5">
          <a:extLst>
            <a:ext uri="{FF2B5EF4-FFF2-40B4-BE49-F238E27FC236}">
              <a16:creationId xmlns:a16="http://schemas.microsoft.com/office/drawing/2014/main" id="{00000000-0008-0000-0200-00001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35" name="Text Box 9">
          <a:extLst>
            <a:ext uri="{FF2B5EF4-FFF2-40B4-BE49-F238E27FC236}">
              <a16:creationId xmlns:a16="http://schemas.microsoft.com/office/drawing/2014/main" id="{00000000-0008-0000-0200-00001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36" name="Text Box 10">
          <a:extLst>
            <a:ext uri="{FF2B5EF4-FFF2-40B4-BE49-F238E27FC236}">
              <a16:creationId xmlns:a16="http://schemas.microsoft.com/office/drawing/2014/main" id="{00000000-0008-0000-0200-00001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37" name="Text Box 4">
          <a:extLst>
            <a:ext uri="{FF2B5EF4-FFF2-40B4-BE49-F238E27FC236}">
              <a16:creationId xmlns:a16="http://schemas.microsoft.com/office/drawing/2014/main" id="{00000000-0008-0000-0200-00001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38" name="Text Box 5">
          <a:extLst>
            <a:ext uri="{FF2B5EF4-FFF2-40B4-BE49-F238E27FC236}">
              <a16:creationId xmlns:a16="http://schemas.microsoft.com/office/drawing/2014/main" id="{00000000-0008-0000-0200-00001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39" name="Text Box 9">
          <a:extLst>
            <a:ext uri="{FF2B5EF4-FFF2-40B4-BE49-F238E27FC236}">
              <a16:creationId xmlns:a16="http://schemas.microsoft.com/office/drawing/2014/main" id="{00000000-0008-0000-0200-00001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40" name="Text Box 10">
          <a:extLst>
            <a:ext uri="{FF2B5EF4-FFF2-40B4-BE49-F238E27FC236}">
              <a16:creationId xmlns:a16="http://schemas.microsoft.com/office/drawing/2014/main" id="{00000000-0008-0000-0200-00001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41" name="Text Box 4">
          <a:extLst>
            <a:ext uri="{FF2B5EF4-FFF2-40B4-BE49-F238E27FC236}">
              <a16:creationId xmlns:a16="http://schemas.microsoft.com/office/drawing/2014/main" id="{00000000-0008-0000-0200-00001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42" name="Text Box 5">
          <a:extLst>
            <a:ext uri="{FF2B5EF4-FFF2-40B4-BE49-F238E27FC236}">
              <a16:creationId xmlns:a16="http://schemas.microsoft.com/office/drawing/2014/main" id="{00000000-0008-0000-0200-00001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43" name="Text Box 9">
          <a:extLst>
            <a:ext uri="{FF2B5EF4-FFF2-40B4-BE49-F238E27FC236}">
              <a16:creationId xmlns:a16="http://schemas.microsoft.com/office/drawing/2014/main" id="{00000000-0008-0000-0200-00001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44" name="Text Box 10">
          <a:extLst>
            <a:ext uri="{FF2B5EF4-FFF2-40B4-BE49-F238E27FC236}">
              <a16:creationId xmlns:a16="http://schemas.microsoft.com/office/drawing/2014/main" id="{00000000-0008-0000-0200-00001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45" name="Text Box 4">
          <a:extLst>
            <a:ext uri="{FF2B5EF4-FFF2-40B4-BE49-F238E27FC236}">
              <a16:creationId xmlns:a16="http://schemas.microsoft.com/office/drawing/2014/main" id="{00000000-0008-0000-0200-00001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46" name="Text Box 5">
          <a:extLst>
            <a:ext uri="{FF2B5EF4-FFF2-40B4-BE49-F238E27FC236}">
              <a16:creationId xmlns:a16="http://schemas.microsoft.com/office/drawing/2014/main" id="{00000000-0008-0000-0200-00001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47" name="Text Box 9">
          <a:extLst>
            <a:ext uri="{FF2B5EF4-FFF2-40B4-BE49-F238E27FC236}">
              <a16:creationId xmlns:a16="http://schemas.microsoft.com/office/drawing/2014/main" id="{00000000-0008-0000-0200-00001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48" name="Text Box 10">
          <a:extLst>
            <a:ext uri="{FF2B5EF4-FFF2-40B4-BE49-F238E27FC236}">
              <a16:creationId xmlns:a16="http://schemas.microsoft.com/office/drawing/2014/main" id="{00000000-0008-0000-0200-00002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49" name="Text Box 4">
          <a:extLst>
            <a:ext uri="{FF2B5EF4-FFF2-40B4-BE49-F238E27FC236}">
              <a16:creationId xmlns:a16="http://schemas.microsoft.com/office/drawing/2014/main" id="{00000000-0008-0000-0200-00002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50" name="Text Box 5">
          <a:extLst>
            <a:ext uri="{FF2B5EF4-FFF2-40B4-BE49-F238E27FC236}">
              <a16:creationId xmlns:a16="http://schemas.microsoft.com/office/drawing/2014/main" id="{00000000-0008-0000-0200-00002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51" name="Text Box 9">
          <a:extLst>
            <a:ext uri="{FF2B5EF4-FFF2-40B4-BE49-F238E27FC236}">
              <a16:creationId xmlns:a16="http://schemas.microsoft.com/office/drawing/2014/main" id="{00000000-0008-0000-0200-00002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52" name="Text Box 10">
          <a:extLst>
            <a:ext uri="{FF2B5EF4-FFF2-40B4-BE49-F238E27FC236}">
              <a16:creationId xmlns:a16="http://schemas.microsoft.com/office/drawing/2014/main" id="{00000000-0008-0000-0200-00002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53" name="Text Box 4">
          <a:extLst>
            <a:ext uri="{FF2B5EF4-FFF2-40B4-BE49-F238E27FC236}">
              <a16:creationId xmlns:a16="http://schemas.microsoft.com/office/drawing/2014/main" id="{00000000-0008-0000-0200-00002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54" name="Text Box 5">
          <a:extLst>
            <a:ext uri="{FF2B5EF4-FFF2-40B4-BE49-F238E27FC236}">
              <a16:creationId xmlns:a16="http://schemas.microsoft.com/office/drawing/2014/main" id="{00000000-0008-0000-0200-00002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55" name="Text Box 9">
          <a:extLst>
            <a:ext uri="{FF2B5EF4-FFF2-40B4-BE49-F238E27FC236}">
              <a16:creationId xmlns:a16="http://schemas.microsoft.com/office/drawing/2014/main" id="{00000000-0008-0000-0200-00002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56" name="Text Box 10">
          <a:extLst>
            <a:ext uri="{FF2B5EF4-FFF2-40B4-BE49-F238E27FC236}">
              <a16:creationId xmlns:a16="http://schemas.microsoft.com/office/drawing/2014/main" id="{00000000-0008-0000-0200-00002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57" name="Text Box 4">
          <a:extLst>
            <a:ext uri="{FF2B5EF4-FFF2-40B4-BE49-F238E27FC236}">
              <a16:creationId xmlns:a16="http://schemas.microsoft.com/office/drawing/2014/main" id="{00000000-0008-0000-0200-00002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58" name="Text Box 5">
          <a:extLst>
            <a:ext uri="{FF2B5EF4-FFF2-40B4-BE49-F238E27FC236}">
              <a16:creationId xmlns:a16="http://schemas.microsoft.com/office/drawing/2014/main" id="{00000000-0008-0000-0200-00002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59" name="Text Box 9">
          <a:extLst>
            <a:ext uri="{FF2B5EF4-FFF2-40B4-BE49-F238E27FC236}">
              <a16:creationId xmlns:a16="http://schemas.microsoft.com/office/drawing/2014/main" id="{00000000-0008-0000-0200-00002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60" name="Text Box 10">
          <a:extLst>
            <a:ext uri="{FF2B5EF4-FFF2-40B4-BE49-F238E27FC236}">
              <a16:creationId xmlns:a16="http://schemas.microsoft.com/office/drawing/2014/main" id="{00000000-0008-0000-0200-00002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861" name="Text Box 4">
          <a:extLst>
            <a:ext uri="{FF2B5EF4-FFF2-40B4-BE49-F238E27FC236}">
              <a16:creationId xmlns:a16="http://schemas.microsoft.com/office/drawing/2014/main" id="{00000000-0008-0000-0200-00002D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862" name="Text Box 5">
          <a:extLst>
            <a:ext uri="{FF2B5EF4-FFF2-40B4-BE49-F238E27FC236}">
              <a16:creationId xmlns:a16="http://schemas.microsoft.com/office/drawing/2014/main" id="{00000000-0008-0000-0200-00002E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863" name="Text Box 9">
          <a:extLst>
            <a:ext uri="{FF2B5EF4-FFF2-40B4-BE49-F238E27FC236}">
              <a16:creationId xmlns:a16="http://schemas.microsoft.com/office/drawing/2014/main" id="{00000000-0008-0000-0200-00002F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864" name="Text Box 10">
          <a:extLst>
            <a:ext uri="{FF2B5EF4-FFF2-40B4-BE49-F238E27FC236}">
              <a16:creationId xmlns:a16="http://schemas.microsoft.com/office/drawing/2014/main" id="{00000000-0008-0000-0200-000030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65" name="Text Box 4">
          <a:extLst>
            <a:ext uri="{FF2B5EF4-FFF2-40B4-BE49-F238E27FC236}">
              <a16:creationId xmlns:a16="http://schemas.microsoft.com/office/drawing/2014/main" id="{00000000-0008-0000-0200-00003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66" name="Text Box 5">
          <a:extLst>
            <a:ext uri="{FF2B5EF4-FFF2-40B4-BE49-F238E27FC236}">
              <a16:creationId xmlns:a16="http://schemas.microsoft.com/office/drawing/2014/main" id="{00000000-0008-0000-0200-00003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67" name="Text Box 9">
          <a:extLst>
            <a:ext uri="{FF2B5EF4-FFF2-40B4-BE49-F238E27FC236}">
              <a16:creationId xmlns:a16="http://schemas.microsoft.com/office/drawing/2014/main" id="{00000000-0008-0000-0200-00003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68" name="Text Box 10">
          <a:extLst>
            <a:ext uri="{FF2B5EF4-FFF2-40B4-BE49-F238E27FC236}">
              <a16:creationId xmlns:a16="http://schemas.microsoft.com/office/drawing/2014/main" id="{00000000-0008-0000-0200-00003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69" name="Text Box 4">
          <a:extLst>
            <a:ext uri="{FF2B5EF4-FFF2-40B4-BE49-F238E27FC236}">
              <a16:creationId xmlns:a16="http://schemas.microsoft.com/office/drawing/2014/main" id="{00000000-0008-0000-0200-00003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70" name="Text Box 5">
          <a:extLst>
            <a:ext uri="{FF2B5EF4-FFF2-40B4-BE49-F238E27FC236}">
              <a16:creationId xmlns:a16="http://schemas.microsoft.com/office/drawing/2014/main" id="{00000000-0008-0000-0200-00003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71" name="Text Box 9">
          <a:extLst>
            <a:ext uri="{FF2B5EF4-FFF2-40B4-BE49-F238E27FC236}">
              <a16:creationId xmlns:a16="http://schemas.microsoft.com/office/drawing/2014/main" id="{00000000-0008-0000-0200-000037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72" name="Text Box 4">
          <a:extLst>
            <a:ext uri="{FF2B5EF4-FFF2-40B4-BE49-F238E27FC236}">
              <a16:creationId xmlns:a16="http://schemas.microsoft.com/office/drawing/2014/main" id="{00000000-0008-0000-0200-00003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73" name="Text Box 5">
          <a:extLst>
            <a:ext uri="{FF2B5EF4-FFF2-40B4-BE49-F238E27FC236}">
              <a16:creationId xmlns:a16="http://schemas.microsoft.com/office/drawing/2014/main" id="{00000000-0008-0000-0200-00003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74" name="Text Box 9">
          <a:extLst>
            <a:ext uri="{FF2B5EF4-FFF2-40B4-BE49-F238E27FC236}">
              <a16:creationId xmlns:a16="http://schemas.microsoft.com/office/drawing/2014/main" id="{00000000-0008-0000-0200-00003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75" name="Text Box 10">
          <a:extLst>
            <a:ext uri="{FF2B5EF4-FFF2-40B4-BE49-F238E27FC236}">
              <a16:creationId xmlns:a16="http://schemas.microsoft.com/office/drawing/2014/main" id="{00000000-0008-0000-0200-00003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76" name="Text Box 4">
          <a:extLst>
            <a:ext uri="{FF2B5EF4-FFF2-40B4-BE49-F238E27FC236}">
              <a16:creationId xmlns:a16="http://schemas.microsoft.com/office/drawing/2014/main" id="{00000000-0008-0000-0200-00003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77" name="Text Box 5">
          <a:extLst>
            <a:ext uri="{FF2B5EF4-FFF2-40B4-BE49-F238E27FC236}">
              <a16:creationId xmlns:a16="http://schemas.microsoft.com/office/drawing/2014/main" id="{00000000-0008-0000-0200-00003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78" name="Text Box 9">
          <a:extLst>
            <a:ext uri="{FF2B5EF4-FFF2-40B4-BE49-F238E27FC236}">
              <a16:creationId xmlns:a16="http://schemas.microsoft.com/office/drawing/2014/main" id="{00000000-0008-0000-0200-00003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79" name="Text Box 4">
          <a:extLst>
            <a:ext uri="{FF2B5EF4-FFF2-40B4-BE49-F238E27FC236}">
              <a16:creationId xmlns:a16="http://schemas.microsoft.com/office/drawing/2014/main" id="{00000000-0008-0000-0200-00003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80" name="Text Box 5">
          <a:extLst>
            <a:ext uri="{FF2B5EF4-FFF2-40B4-BE49-F238E27FC236}">
              <a16:creationId xmlns:a16="http://schemas.microsoft.com/office/drawing/2014/main" id="{00000000-0008-0000-0200-00004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81" name="Text Box 9">
          <a:extLst>
            <a:ext uri="{FF2B5EF4-FFF2-40B4-BE49-F238E27FC236}">
              <a16:creationId xmlns:a16="http://schemas.microsoft.com/office/drawing/2014/main" id="{00000000-0008-0000-0200-00004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82" name="Text Box 4">
          <a:extLst>
            <a:ext uri="{FF2B5EF4-FFF2-40B4-BE49-F238E27FC236}">
              <a16:creationId xmlns:a16="http://schemas.microsoft.com/office/drawing/2014/main" id="{00000000-0008-0000-0200-00004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883" name="Text Box 4">
          <a:extLst>
            <a:ext uri="{FF2B5EF4-FFF2-40B4-BE49-F238E27FC236}">
              <a16:creationId xmlns:a16="http://schemas.microsoft.com/office/drawing/2014/main" id="{00000000-0008-0000-0200-00004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84" name="Text Box 4">
          <a:extLst>
            <a:ext uri="{FF2B5EF4-FFF2-40B4-BE49-F238E27FC236}">
              <a16:creationId xmlns:a16="http://schemas.microsoft.com/office/drawing/2014/main" id="{00000000-0008-0000-0200-00004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85" name="Text Box 5">
          <a:extLst>
            <a:ext uri="{FF2B5EF4-FFF2-40B4-BE49-F238E27FC236}">
              <a16:creationId xmlns:a16="http://schemas.microsoft.com/office/drawing/2014/main" id="{00000000-0008-0000-0200-00004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86" name="Text Box 9">
          <a:extLst>
            <a:ext uri="{FF2B5EF4-FFF2-40B4-BE49-F238E27FC236}">
              <a16:creationId xmlns:a16="http://schemas.microsoft.com/office/drawing/2014/main" id="{00000000-0008-0000-0200-00004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87" name="Text Box 10">
          <a:extLst>
            <a:ext uri="{FF2B5EF4-FFF2-40B4-BE49-F238E27FC236}">
              <a16:creationId xmlns:a16="http://schemas.microsoft.com/office/drawing/2014/main" id="{00000000-0008-0000-0200-000047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88" name="Text Box 4">
          <a:extLst>
            <a:ext uri="{FF2B5EF4-FFF2-40B4-BE49-F238E27FC236}">
              <a16:creationId xmlns:a16="http://schemas.microsoft.com/office/drawing/2014/main" id="{00000000-0008-0000-0200-000048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89" name="Text Box 5">
          <a:extLst>
            <a:ext uri="{FF2B5EF4-FFF2-40B4-BE49-F238E27FC236}">
              <a16:creationId xmlns:a16="http://schemas.microsoft.com/office/drawing/2014/main" id="{00000000-0008-0000-0200-000049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90" name="Text Box 9">
          <a:extLst>
            <a:ext uri="{FF2B5EF4-FFF2-40B4-BE49-F238E27FC236}">
              <a16:creationId xmlns:a16="http://schemas.microsoft.com/office/drawing/2014/main" id="{00000000-0008-0000-0200-00004A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91" name="Text Box 10">
          <a:extLst>
            <a:ext uri="{FF2B5EF4-FFF2-40B4-BE49-F238E27FC236}">
              <a16:creationId xmlns:a16="http://schemas.microsoft.com/office/drawing/2014/main" id="{00000000-0008-0000-0200-00004B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92" name="Text Box 4">
          <a:extLst>
            <a:ext uri="{FF2B5EF4-FFF2-40B4-BE49-F238E27FC236}">
              <a16:creationId xmlns:a16="http://schemas.microsoft.com/office/drawing/2014/main" id="{00000000-0008-0000-0200-00004C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93" name="Text Box 5">
          <a:extLst>
            <a:ext uri="{FF2B5EF4-FFF2-40B4-BE49-F238E27FC236}">
              <a16:creationId xmlns:a16="http://schemas.microsoft.com/office/drawing/2014/main" id="{00000000-0008-0000-0200-00004D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94" name="Text Box 9">
          <a:extLst>
            <a:ext uri="{FF2B5EF4-FFF2-40B4-BE49-F238E27FC236}">
              <a16:creationId xmlns:a16="http://schemas.microsoft.com/office/drawing/2014/main" id="{00000000-0008-0000-0200-00004E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95" name="Text Box 10">
          <a:extLst>
            <a:ext uri="{FF2B5EF4-FFF2-40B4-BE49-F238E27FC236}">
              <a16:creationId xmlns:a16="http://schemas.microsoft.com/office/drawing/2014/main" id="{00000000-0008-0000-0200-00004F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96" name="Text Box 4">
          <a:extLst>
            <a:ext uri="{FF2B5EF4-FFF2-40B4-BE49-F238E27FC236}">
              <a16:creationId xmlns:a16="http://schemas.microsoft.com/office/drawing/2014/main" id="{00000000-0008-0000-0200-000050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97" name="Text Box 5">
          <a:extLst>
            <a:ext uri="{FF2B5EF4-FFF2-40B4-BE49-F238E27FC236}">
              <a16:creationId xmlns:a16="http://schemas.microsoft.com/office/drawing/2014/main" id="{00000000-0008-0000-0200-000051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98" name="Text Box 9">
          <a:extLst>
            <a:ext uri="{FF2B5EF4-FFF2-40B4-BE49-F238E27FC236}">
              <a16:creationId xmlns:a16="http://schemas.microsoft.com/office/drawing/2014/main" id="{00000000-0008-0000-0200-000052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899" name="Text Box 10">
          <a:extLst>
            <a:ext uri="{FF2B5EF4-FFF2-40B4-BE49-F238E27FC236}">
              <a16:creationId xmlns:a16="http://schemas.microsoft.com/office/drawing/2014/main" id="{00000000-0008-0000-0200-000053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00" name="Text Box 4">
          <a:extLst>
            <a:ext uri="{FF2B5EF4-FFF2-40B4-BE49-F238E27FC236}">
              <a16:creationId xmlns:a16="http://schemas.microsoft.com/office/drawing/2014/main" id="{00000000-0008-0000-0200-00005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01" name="Text Box 5">
          <a:extLst>
            <a:ext uri="{FF2B5EF4-FFF2-40B4-BE49-F238E27FC236}">
              <a16:creationId xmlns:a16="http://schemas.microsoft.com/office/drawing/2014/main" id="{00000000-0008-0000-0200-00005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02" name="Text Box 9">
          <a:extLst>
            <a:ext uri="{FF2B5EF4-FFF2-40B4-BE49-F238E27FC236}">
              <a16:creationId xmlns:a16="http://schemas.microsoft.com/office/drawing/2014/main" id="{00000000-0008-0000-0200-00005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03" name="Text Box 10">
          <a:extLst>
            <a:ext uri="{FF2B5EF4-FFF2-40B4-BE49-F238E27FC236}">
              <a16:creationId xmlns:a16="http://schemas.microsoft.com/office/drawing/2014/main" id="{00000000-0008-0000-0200-000057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04" name="Text Box 4">
          <a:extLst>
            <a:ext uri="{FF2B5EF4-FFF2-40B4-BE49-F238E27FC236}">
              <a16:creationId xmlns:a16="http://schemas.microsoft.com/office/drawing/2014/main" id="{00000000-0008-0000-0200-000058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05" name="Text Box 5">
          <a:extLst>
            <a:ext uri="{FF2B5EF4-FFF2-40B4-BE49-F238E27FC236}">
              <a16:creationId xmlns:a16="http://schemas.microsoft.com/office/drawing/2014/main" id="{00000000-0008-0000-0200-000059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06" name="Text Box 9">
          <a:extLst>
            <a:ext uri="{FF2B5EF4-FFF2-40B4-BE49-F238E27FC236}">
              <a16:creationId xmlns:a16="http://schemas.microsoft.com/office/drawing/2014/main" id="{00000000-0008-0000-0200-00005A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07" name="Text Box 10">
          <a:extLst>
            <a:ext uri="{FF2B5EF4-FFF2-40B4-BE49-F238E27FC236}">
              <a16:creationId xmlns:a16="http://schemas.microsoft.com/office/drawing/2014/main" id="{00000000-0008-0000-0200-00005B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08" name="Text Box 4">
          <a:extLst>
            <a:ext uri="{FF2B5EF4-FFF2-40B4-BE49-F238E27FC236}">
              <a16:creationId xmlns:a16="http://schemas.microsoft.com/office/drawing/2014/main" id="{00000000-0008-0000-0200-00005C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09" name="Text Box 5">
          <a:extLst>
            <a:ext uri="{FF2B5EF4-FFF2-40B4-BE49-F238E27FC236}">
              <a16:creationId xmlns:a16="http://schemas.microsoft.com/office/drawing/2014/main" id="{00000000-0008-0000-0200-00005D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10" name="Text Box 9">
          <a:extLst>
            <a:ext uri="{FF2B5EF4-FFF2-40B4-BE49-F238E27FC236}">
              <a16:creationId xmlns:a16="http://schemas.microsoft.com/office/drawing/2014/main" id="{00000000-0008-0000-0200-00005E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11" name="Text Box 10">
          <a:extLst>
            <a:ext uri="{FF2B5EF4-FFF2-40B4-BE49-F238E27FC236}">
              <a16:creationId xmlns:a16="http://schemas.microsoft.com/office/drawing/2014/main" id="{00000000-0008-0000-0200-00005F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12" name="Text Box 4">
          <a:extLst>
            <a:ext uri="{FF2B5EF4-FFF2-40B4-BE49-F238E27FC236}">
              <a16:creationId xmlns:a16="http://schemas.microsoft.com/office/drawing/2014/main" id="{00000000-0008-0000-0200-00006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13" name="Text Box 5">
          <a:extLst>
            <a:ext uri="{FF2B5EF4-FFF2-40B4-BE49-F238E27FC236}">
              <a16:creationId xmlns:a16="http://schemas.microsoft.com/office/drawing/2014/main" id="{00000000-0008-0000-0200-00006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14" name="Text Box 9">
          <a:extLst>
            <a:ext uri="{FF2B5EF4-FFF2-40B4-BE49-F238E27FC236}">
              <a16:creationId xmlns:a16="http://schemas.microsoft.com/office/drawing/2014/main" id="{00000000-0008-0000-0200-00006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15" name="Text Box 10">
          <a:extLst>
            <a:ext uri="{FF2B5EF4-FFF2-40B4-BE49-F238E27FC236}">
              <a16:creationId xmlns:a16="http://schemas.microsoft.com/office/drawing/2014/main" id="{00000000-0008-0000-0200-00006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16" name="Text Box 4">
          <a:extLst>
            <a:ext uri="{FF2B5EF4-FFF2-40B4-BE49-F238E27FC236}">
              <a16:creationId xmlns:a16="http://schemas.microsoft.com/office/drawing/2014/main" id="{00000000-0008-0000-0200-00006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17" name="Text Box 5">
          <a:extLst>
            <a:ext uri="{FF2B5EF4-FFF2-40B4-BE49-F238E27FC236}">
              <a16:creationId xmlns:a16="http://schemas.microsoft.com/office/drawing/2014/main" id="{00000000-0008-0000-0200-00006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18" name="Text Box 9">
          <a:extLst>
            <a:ext uri="{FF2B5EF4-FFF2-40B4-BE49-F238E27FC236}">
              <a16:creationId xmlns:a16="http://schemas.microsoft.com/office/drawing/2014/main" id="{00000000-0008-0000-0200-00006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19" name="Text Box 10">
          <a:extLst>
            <a:ext uri="{FF2B5EF4-FFF2-40B4-BE49-F238E27FC236}">
              <a16:creationId xmlns:a16="http://schemas.microsoft.com/office/drawing/2014/main" id="{00000000-0008-0000-0200-00006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20" name="Text Box 4">
          <a:extLst>
            <a:ext uri="{FF2B5EF4-FFF2-40B4-BE49-F238E27FC236}">
              <a16:creationId xmlns:a16="http://schemas.microsoft.com/office/drawing/2014/main" id="{00000000-0008-0000-0200-00006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21" name="Text Box 5">
          <a:extLst>
            <a:ext uri="{FF2B5EF4-FFF2-40B4-BE49-F238E27FC236}">
              <a16:creationId xmlns:a16="http://schemas.microsoft.com/office/drawing/2014/main" id="{00000000-0008-0000-0200-00006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22" name="Text Box 9">
          <a:extLst>
            <a:ext uri="{FF2B5EF4-FFF2-40B4-BE49-F238E27FC236}">
              <a16:creationId xmlns:a16="http://schemas.microsoft.com/office/drawing/2014/main" id="{00000000-0008-0000-0200-00006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23" name="Text Box 10">
          <a:extLst>
            <a:ext uri="{FF2B5EF4-FFF2-40B4-BE49-F238E27FC236}">
              <a16:creationId xmlns:a16="http://schemas.microsoft.com/office/drawing/2014/main" id="{00000000-0008-0000-0200-00006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24" name="Text Box 4">
          <a:extLst>
            <a:ext uri="{FF2B5EF4-FFF2-40B4-BE49-F238E27FC236}">
              <a16:creationId xmlns:a16="http://schemas.microsoft.com/office/drawing/2014/main" id="{00000000-0008-0000-0200-00006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25" name="Text Box 5">
          <a:extLst>
            <a:ext uri="{FF2B5EF4-FFF2-40B4-BE49-F238E27FC236}">
              <a16:creationId xmlns:a16="http://schemas.microsoft.com/office/drawing/2014/main" id="{00000000-0008-0000-0200-00006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26" name="Text Box 9">
          <a:extLst>
            <a:ext uri="{FF2B5EF4-FFF2-40B4-BE49-F238E27FC236}">
              <a16:creationId xmlns:a16="http://schemas.microsoft.com/office/drawing/2014/main" id="{00000000-0008-0000-0200-00006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27" name="Text Box 10">
          <a:extLst>
            <a:ext uri="{FF2B5EF4-FFF2-40B4-BE49-F238E27FC236}">
              <a16:creationId xmlns:a16="http://schemas.microsoft.com/office/drawing/2014/main" id="{00000000-0008-0000-0200-00006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28" name="Text Box 4">
          <a:extLst>
            <a:ext uri="{FF2B5EF4-FFF2-40B4-BE49-F238E27FC236}">
              <a16:creationId xmlns:a16="http://schemas.microsoft.com/office/drawing/2014/main" id="{00000000-0008-0000-0200-00007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29" name="Text Box 5">
          <a:extLst>
            <a:ext uri="{FF2B5EF4-FFF2-40B4-BE49-F238E27FC236}">
              <a16:creationId xmlns:a16="http://schemas.microsoft.com/office/drawing/2014/main" id="{00000000-0008-0000-0200-00007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30" name="Text Box 9">
          <a:extLst>
            <a:ext uri="{FF2B5EF4-FFF2-40B4-BE49-F238E27FC236}">
              <a16:creationId xmlns:a16="http://schemas.microsoft.com/office/drawing/2014/main" id="{00000000-0008-0000-0200-00007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31" name="Text Box 10">
          <a:extLst>
            <a:ext uri="{FF2B5EF4-FFF2-40B4-BE49-F238E27FC236}">
              <a16:creationId xmlns:a16="http://schemas.microsoft.com/office/drawing/2014/main" id="{00000000-0008-0000-0200-00007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32" name="Text Box 4">
          <a:extLst>
            <a:ext uri="{FF2B5EF4-FFF2-40B4-BE49-F238E27FC236}">
              <a16:creationId xmlns:a16="http://schemas.microsoft.com/office/drawing/2014/main" id="{00000000-0008-0000-0200-00007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33" name="Text Box 5">
          <a:extLst>
            <a:ext uri="{FF2B5EF4-FFF2-40B4-BE49-F238E27FC236}">
              <a16:creationId xmlns:a16="http://schemas.microsoft.com/office/drawing/2014/main" id="{00000000-0008-0000-0200-00007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34" name="Text Box 9">
          <a:extLst>
            <a:ext uri="{FF2B5EF4-FFF2-40B4-BE49-F238E27FC236}">
              <a16:creationId xmlns:a16="http://schemas.microsoft.com/office/drawing/2014/main" id="{00000000-0008-0000-0200-00007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35" name="Text Box 10">
          <a:extLst>
            <a:ext uri="{FF2B5EF4-FFF2-40B4-BE49-F238E27FC236}">
              <a16:creationId xmlns:a16="http://schemas.microsoft.com/office/drawing/2014/main" id="{00000000-0008-0000-0200-00007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36" name="Text Box 4">
          <a:extLst>
            <a:ext uri="{FF2B5EF4-FFF2-40B4-BE49-F238E27FC236}">
              <a16:creationId xmlns:a16="http://schemas.microsoft.com/office/drawing/2014/main" id="{00000000-0008-0000-0200-00007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37" name="Text Box 5">
          <a:extLst>
            <a:ext uri="{FF2B5EF4-FFF2-40B4-BE49-F238E27FC236}">
              <a16:creationId xmlns:a16="http://schemas.microsoft.com/office/drawing/2014/main" id="{00000000-0008-0000-0200-00007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38" name="Text Box 9">
          <a:extLst>
            <a:ext uri="{FF2B5EF4-FFF2-40B4-BE49-F238E27FC236}">
              <a16:creationId xmlns:a16="http://schemas.microsoft.com/office/drawing/2014/main" id="{00000000-0008-0000-0200-00007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39" name="Text Box 10">
          <a:extLst>
            <a:ext uri="{FF2B5EF4-FFF2-40B4-BE49-F238E27FC236}">
              <a16:creationId xmlns:a16="http://schemas.microsoft.com/office/drawing/2014/main" id="{00000000-0008-0000-0200-00007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40" name="Text Box 4">
          <a:extLst>
            <a:ext uri="{FF2B5EF4-FFF2-40B4-BE49-F238E27FC236}">
              <a16:creationId xmlns:a16="http://schemas.microsoft.com/office/drawing/2014/main" id="{00000000-0008-0000-0200-00007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41" name="Text Box 5">
          <a:extLst>
            <a:ext uri="{FF2B5EF4-FFF2-40B4-BE49-F238E27FC236}">
              <a16:creationId xmlns:a16="http://schemas.microsoft.com/office/drawing/2014/main" id="{00000000-0008-0000-0200-00007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42" name="Text Box 9">
          <a:extLst>
            <a:ext uri="{FF2B5EF4-FFF2-40B4-BE49-F238E27FC236}">
              <a16:creationId xmlns:a16="http://schemas.microsoft.com/office/drawing/2014/main" id="{00000000-0008-0000-0200-00007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43" name="Text Box 10">
          <a:extLst>
            <a:ext uri="{FF2B5EF4-FFF2-40B4-BE49-F238E27FC236}">
              <a16:creationId xmlns:a16="http://schemas.microsoft.com/office/drawing/2014/main" id="{00000000-0008-0000-0200-00007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44" name="Text Box 4">
          <a:extLst>
            <a:ext uri="{FF2B5EF4-FFF2-40B4-BE49-F238E27FC236}">
              <a16:creationId xmlns:a16="http://schemas.microsoft.com/office/drawing/2014/main" id="{00000000-0008-0000-0200-00008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45" name="Text Box 5">
          <a:extLst>
            <a:ext uri="{FF2B5EF4-FFF2-40B4-BE49-F238E27FC236}">
              <a16:creationId xmlns:a16="http://schemas.microsoft.com/office/drawing/2014/main" id="{00000000-0008-0000-0200-00008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46" name="Text Box 9">
          <a:extLst>
            <a:ext uri="{FF2B5EF4-FFF2-40B4-BE49-F238E27FC236}">
              <a16:creationId xmlns:a16="http://schemas.microsoft.com/office/drawing/2014/main" id="{00000000-0008-0000-0200-00008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47" name="Text Box 10">
          <a:extLst>
            <a:ext uri="{FF2B5EF4-FFF2-40B4-BE49-F238E27FC236}">
              <a16:creationId xmlns:a16="http://schemas.microsoft.com/office/drawing/2014/main" id="{00000000-0008-0000-0200-00008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48" name="Text Box 4">
          <a:extLst>
            <a:ext uri="{FF2B5EF4-FFF2-40B4-BE49-F238E27FC236}">
              <a16:creationId xmlns:a16="http://schemas.microsoft.com/office/drawing/2014/main" id="{00000000-0008-0000-0200-00008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49" name="Text Box 5">
          <a:extLst>
            <a:ext uri="{FF2B5EF4-FFF2-40B4-BE49-F238E27FC236}">
              <a16:creationId xmlns:a16="http://schemas.microsoft.com/office/drawing/2014/main" id="{00000000-0008-0000-0200-00008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50" name="Text Box 9">
          <a:extLst>
            <a:ext uri="{FF2B5EF4-FFF2-40B4-BE49-F238E27FC236}">
              <a16:creationId xmlns:a16="http://schemas.microsoft.com/office/drawing/2014/main" id="{00000000-0008-0000-0200-00008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51" name="Text Box 10">
          <a:extLst>
            <a:ext uri="{FF2B5EF4-FFF2-40B4-BE49-F238E27FC236}">
              <a16:creationId xmlns:a16="http://schemas.microsoft.com/office/drawing/2014/main" id="{00000000-0008-0000-0200-00008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52" name="Text Box 4">
          <a:extLst>
            <a:ext uri="{FF2B5EF4-FFF2-40B4-BE49-F238E27FC236}">
              <a16:creationId xmlns:a16="http://schemas.microsoft.com/office/drawing/2014/main" id="{00000000-0008-0000-0200-00008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53" name="Text Box 5">
          <a:extLst>
            <a:ext uri="{FF2B5EF4-FFF2-40B4-BE49-F238E27FC236}">
              <a16:creationId xmlns:a16="http://schemas.microsoft.com/office/drawing/2014/main" id="{00000000-0008-0000-0200-00008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54" name="Text Box 9">
          <a:extLst>
            <a:ext uri="{FF2B5EF4-FFF2-40B4-BE49-F238E27FC236}">
              <a16:creationId xmlns:a16="http://schemas.microsoft.com/office/drawing/2014/main" id="{00000000-0008-0000-0200-00008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55" name="Text Box 10">
          <a:extLst>
            <a:ext uri="{FF2B5EF4-FFF2-40B4-BE49-F238E27FC236}">
              <a16:creationId xmlns:a16="http://schemas.microsoft.com/office/drawing/2014/main" id="{00000000-0008-0000-0200-00008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956" name="Text Box 4">
          <a:extLst>
            <a:ext uri="{FF2B5EF4-FFF2-40B4-BE49-F238E27FC236}">
              <a16:creationId xmlns:a16="http://schemas.microsoft.com/office/drawing/2014/main" id="{00000000-0008-0000-0200-00008C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957" name="Text Box 5">
          <a:extLst>
            <a:ext uri="{FF2B5EF4-FFF2-40B4-BE49-F238E27FC236}">
              <a16:creationId xmlns:a16="http://schemas.microsoft.com/office/drawing/2014/main" id="{00000000-0008-0000-0200-00008D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958" name="Text Box 9">
          <a:extLst>
            <a:ext uri="{FF2B5EF4-FFF2-40B4-BE49-F238E27FC236}">
              <a16:creationId xmlns:a16="http://schemas.microsoft.com/office/drawing/2014/main" id="{00000000-0008-0000-0200-00008E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2959" name="Text Box 10">
          <a:extLst>
            <a:ext uri="{FF2B5EF4-FFF2-40B4-BE49-F238E27FC236}">
              <a16:creationId xmlns:a16="http://schemas.microsoft.com/office/drawing/2014/main" id="{00000000-0008-0000-0200-00008F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60" name="Text Box 4">
          <a:extLst>
            <a:ext uri="{FF2B5EF4-FFF2-40B4-BE49-F238E27FC236}">
              <a16:creationId xmlns:a16="http://schemas.microsoft.com/office/drawing/2014/main" id="{00000000-0008-0000-0200-00009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61" name="Text Box 5">
          <a:extLst>
            <a:ext uri="{FF2B5EF4-FFF2-40B4-BE49-F238E27FC236}">
              <a16:creationId xmlns:a16="http://schemas.microsoft.com/office/drawing/2014/main" id="{00000000-0008-0000-0200-00009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62" name="Text Box 9">
          <a:extLst>
            <a:ext uri="{FF2B5EF4-FFF2-40B4-BE49-F238E27FC236}">
              <a16:creationId xmlns:a16="http://schemas.microsoft.com/office/drawing/2014/main" id="{00000000-0008-0000-0200-00009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63" name="Text Box 10">
          <a:extLst>
            <a:ext uri="{FF2B5EF4-FFF2-40B4-BE49-F238E27FC236}">
              <a16:creationId xmlns:a16="http://schemas.microsoft.com/office/drawing/2014/main" id="{00000000-0008-0000-0200-00009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64" name="Text Box 4">
          <a:extLst>
            <a:ext uri="{FF2B5EF4-FFF2-40B4-BE49-F238E27FC236}">
              <a16:creationId xmlns:a16="http://schemas.microsoft.com/office/drawing/2014/main" id="{00000000-0008-0000-0200-00009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65" name="Text Box 5">
          <a:extLst>
            <a:ext uri="{FF2B5EF4-FFF2-40B4-BE49-F238E27FC236}">
              <a16:creationId xmlns:a16="http://schemas.microsoft.com/office/drawing/2014/main" id="{00000000-0008-0000-0200-00009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66" name="Text Box 9">
          <a:extLst>
            <a:ext uri="{FF2B5EF4-FFF2-40B4-BE49-F238E27FC236}">
              <a16:creationId xmlns:a16="http://schemas.microsoft.com/office/drawing/2014/main" id="{00000000-0008-0000-0200-00009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67" name="Text Box 4">
          <a:extLst>
            <a:ext uri="{FF2B5EF4-FFF2-40B4-BE49-F238E27FC236}">
              <a16:creationId xmlns:a16="http://schemas.microsoft.com/office/drawing/2014/main" id="{00000000-0008-0000-0200-00009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68" name="Text Box 5">
          <a:extLst>
            <a:ext uri="{FF2B5EF4-FFF2-40B4-BE49-F238E27FC236}">
              <a16:creationId xmlns:a16="http://schemas.microsoft.com/office/drawing/2014/main" id="{00000000-0008-0000-0200-00009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69" name="Text Box 9">
          <a:extLst>
            <a:ext uri="{FF2B5EF4-FFF2-40B4-BE49-F238E27FC236}">
              <a16:creationId xmlns:a16="http://schemas.microsoft.com/office/drawing/2014/main" id="{00000000-0008-0000-0200-00009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70" name="Text Box 10">
          <a:extLst>
            <a:ext uri="{FF2B5EF4-FFF2-40B4-BE49-F238E27FC236}">
              <a16:creationId xmlns:a16="http://schemas.microsoft.com/office/drawing/2014/main" id="{00000000-0008-0000-0200-00009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71" name="Text Box 4">
          <a:extLst>
            <a:ext uri="{FF2B5EF4-FFF2-40B4-BE49-F238E27FC236}">
              <a16:creationId xmlns:a16="http://schemas.microsoft.com/office/drawing/2014/main" id="{00000000-0008-0000-0200-00009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72" name="Text Box 5">
          <a:extLst>
            <a:ext uri="{FF2B5EF4-FFF2-40B4-BE49-F238E27FC236}">
              <a16:creationId xmlns:a16="http://schemas.microsoft.com/office/drawing/2014/main" id="{00000000-0008-0000-0200-00009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73" name="Text Box 9">
          <a:extLst>
            <a:ext uri="{FF2B5EF4-FFF2-40B4-BE49-F238E27FC236}">
              <a16:creationId xmlns:a16="http://schemas.microsoft.com/office/drawing/2014/main" id="{00000000-0008-0000-0200-00009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74" name="Text Box 4">
          <a:extLst>
            <a:ext uri="{FF2B5EF4-FFF2-40B4-BE49-F238E27FC236}">
              <a16:creationId xmlns:a16="http://schemas.microsoft.com/office/drawing/2014/main" id="{00000000-0008-0000-0200-00009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75" name="Text Box 5">
          <a:extLst>
            <a:ext uri="{FF2B5EF4-FFF2-40B4-BE49-F238E27FC236}">
              <a16:creationId xmlns:a16="http://schemas.microsoft.com/office/drawing/2014/main" id="{00000000-0008-0000-0200-00009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76" name="Text Box 9">
          <a:extLst>
            <a:ext uri="{FF2B5EF4-FFF2-40B4-BE49-F238E27FC236}">
              <a16:creationId xmlns:a16="http://schemas.microsoft.com/office/drawing/2014/main" id="{00000000-0008-0000-0200-0000A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77" name="Text Box 4">
          <a:extLst>
            <a:ext uri="{FF2B5EF4-FFF2-40B4-BE49-F238E27FC236}">
              <a16:creationId xmlns:a16="http://schemas.microsoft.com/office/drawing/2014/main" id="{00000000-0008-0000-0200-0000A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2978" name="Text Box 4">
          <a:extLst>
            <a:ext uri="{FF2B5EF4-FFF2-40B4-BE49-F238E27FC236}">
              <a16:creationId xmlns:a16="http://schemas.microsoft.com/office/drawing/2014/main" id="{00000000-0008-0000-0200-0000A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79" name="Text Box 4">
          <a:extLst>
            <a:ext uri="{FF2B5EF4-FFF2-40B4-BE49-F238E27FC236}">
              <a16:creationId xmlns:a16="http://schemas.microsoft.com/office/drawing/2014/main" id="{00000000-0008-0000-0200-0000A3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80" name="Text Box 5">
          <a:extLst>
            <a:ext uri="{FF2B5EF4-FFF2-40B4-BE49-F238E27FC236}">
              <a16:creationId xmlns:a16="http://schemas.microsoft.com/office/drawing/2014/main" id="{00000000-0008-0000-0200-0000A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81" name="Text Box 9">
          <a:extLst>
            <a:ext uri="{FF2B5EF4-FFF2-40B4-BE49-F238E27FC236}">
              <a16:creationId xmlns:a16="http://schemas.microsoft.com/office/drawing/2014/main" id="{00000000-0008-0000-0200-0000A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82" name="Text Box 10">
          <a:extLst>
            <a:ext uri="{FF2B5EF4-FFF2-40B4-BE49-F238E27FC236}">
              <a16:creationId xmlns:a16="http://schemas.microsoft.com/office/drawing/2014/main" id="{00000000-0008-0000-0200-0000A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83" name="Text Box 4">
          <a:extLst>
            <a:ext uri="{FF2B5EF4-FFF2-40B4-BE49-F238E27FC236}">
              <a16:creationId xmlns:a16="http://schemas.microsoft.com/office/drawing/2014/main" id="{00000000-0008-0000-0200-0000A7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84" name="Text Box 5">
          <a:extLst>
            <a:ext uri="{FF2B5EF4-FFF2-40B4-BE49-F238E27FC236}">
              <a16:creationId xmlns:a16="http://schemas.microsoft.com/office/drawing/2014/main" id="{00000000-0008-0000-0200-0000A8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85" name="Text Box 9">
          <a:extLst>
            <a:ext uri="{FF2B5EF4-FFF2-40B4-BE49-F238E27FC236}">
              <a16:creationId xmlns:a16="http://schemas.microsoft.com/office/drawing/2014/main" id="{00000000-0008-0000-0200-0000A9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86" name="Text Box 10">
          <a:extLst>
            <a:ext uri="{FF2B5EF4-FFF2-40B4-BE49-F238E27FC236}">
              <a16:creationId xmlns:a16="http://schemas.microsoft.com/office/drawing/2014/main" id="{00000000-0008-0000-0200-0000AA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87" name="Text Box 4">
          <a:extLst>
            <a:ext uri="{FF2B5EF4-FFF2-40B4-BE49-F238E27FC236}">
              <a16:creationId xmlns:a16="http://schemas.microsoft.com/office/drawing/2014/main" id="{00000000-0008-0000-0200-0000AB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88" name="Text Box 5">
          <a:extLst>
            <a:ext uri="{FF2B5EF4-FFF2-40B4-BE49-F238E27FC236}">
              <a16:creationId xmlns:a16="http://schemas.microsoft.com/office/drawing/2014/main" id="{00000000-0008-0000-0200-0000AC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89" name="Text Box 9">
          <a:extLst>
            <a:ext uri="{FF2B5EF4-FFF2-40B4-BE49-F238E27FC236}">
              <a16:creationId xmlns:a16="http://schemas.microsoft.com/office/drawing/2014/main" id="{00000000-0008-0000-0200-0000AD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90" name="Text Box 10">
          <a:extLst>
            <a:ext uri="{FF2B5EF4-FFF2-40B4-BE49-F238E27FC236}">
              <a16:creationId xmlns:a16="http://schemas.microsoft.com/office/drawing/2014/main" id="{00000000-0008-0000-0200-0000AE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91" name="Text Box 4">
          <a:extLst>
            <a:ext uri="{FF2B5EF4-FFF2-40B4-BE49-F238E27FC236}">
              <a16:creationId xmlns:a16="http://schemas.microsoft.com/office/drawing/2014/main" id="{00000000-0008-0000-0200-0000AF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92" name="Text Box 5">
          <a:extLst>
            <a:ext uri="{FF2B5EF4-FFF2-40B4-BE49-F238E27FC236}">
              <a16:creationId xmlns:a16="http://schemas.microsoft.com/office/drawing/2014/main" id="{00000000-0008-0000-0200-0000B0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93" name="Text Box 9">
          <a:extLst>
            <a:ext uri="{FF2B5EF4-FFF2-40B4-BE49-F238E27FC236}">
              <a16:creationId xmlns:a16="http://schemas.microsoft.com/office/drawing/2014/main" id="{00000000-0008-0000-0200-0000B1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94" name="Text Box 10">
          <a:extLst>
            <a:ext uri="{FF2B5EF4-FFF2-40B4-BE49-F238E27FC236}">
              <a16:creationId xmlns:a16="http://schemas.microsoft.com/office/drawing/2014/main" id="{00000000-0008-0000-0200-0000B2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95" name="Text Box 4">
          <a:extLst>
            <a:ext uri="{FF2B5EF4-FFF2-40B4-BE49-F238E27FC236}">
              <a16:creationId xmlns:a16="http://schemas.microsoft.com/office/drawing/2014/main" id="{00000000-0008-0000-0200-0000B3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96" name="Text Box 5">
          <a:extLst>
            <a:ext uri="{FF2B5EF4-FFF2-40B4-BE49-F238E27FC236}">
              <a16:creationId xmlns:a16="http://schemas.microsoft.com/office/drawing/2014/main" id="{00000000-0008-0000-0200-0000B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97" name="Text Box 9">
          <a:extLst>
            <a:ext uri="{FF2B5EF4-FFF2-40B4-BE49-F238E27FC236}">
              <a16:creationId xmlns:a16="http://schemas.microsoft.com/office/drawing/2014/main" id="{00000000-0008-0000-0200-0000B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98" name="Text Box 10">
          <a:extLst>
            <a:ext uri="{FF2B5EF4-FFF2-40B4-BE49-F238E27FC236}">
              <a16:creationId xmlns:a16="http://schemas.microsoft.com/office/drawing/2014/main" id="{00000000-0008-0000-0200-0000B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2999" name="Text Box 4">
          <a:extLst>
            <a:ext uri="{FF2B5EF4-FFF2-40B4-BE49-F238E27FC236}">
              <a16:creationId xmlns:a16="http://schemas.microsoft.com/office/drawing/2014/main" id="{00000000-0008-0000-0200-0000B7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00" name="Text Box 5">
          <a:extLst>
            <a:ext uri="{FF2B5EF4-FFF2-40B4-BE49-F238E27FC236}">
              <a16:creationId xmlns:a16="http://schemas.microsoft.com/office/drawing/2014/main" id="{00000000-0008-0000-0200-0000B8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01" name="Text Box 9">
          <a:extLst>
            <a:ext uri="{FF2B5EF4-FFF2-40B4-BE49-F238E27FC236}">
              <a16:creationId xmlns:a16="http://schemas.microsoft.com/office/drawing/2014/main" id="{00000000-0008-0000-0200-0000B9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02" name="Text Box 10">
          <a:extLst>
            <a:ext uri="{FF2B5EF4-FFF2-40B4-BE49-F238E27FC236}">
              <a16:creationId xmlns:a16="http://schemas.microsoft.com/office/drawing/2014/main" id="{00000000-0008-0000-0200-0000BA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03" name="Text Box 4">
          <a:extLst>
            <a:ext uri="{FF2B5EF4-FFF2-40B4-BE49-F238E27FC236}">
              <a16:creationId xmlns:a16="http://schemas.microsoft.com/office/drawing/2014/main" id="{00000000-0008-0000-0200-0000BB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04" name="Text Box 5">
          <a:extLst>
            <a:ext uri="{FF2B5EF4-FFF2-40B4-BE49-F238E27FC236}">
              <a16:creationId xmlns:a16="http://schemas.microsoft.com/office/drawing/2014/main" id="{00000000-0008-0000-0200-0000BC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05" name="Text Box 9">
          <a:extLst>
            <a:ext uri="{FF2B5EF4-FFF2-40B4-BE49-F238E27FC236}">
              <a16:creationId xmlns:a16="http://schemas.microsoft.com/office/drawing/2014/main" id="{00000000-0008-0000-0200-0000BD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06" name="Text Box 10">
          <a:extLst>
            <a:ext uri="{FF2B5EF4-FFF2-40B4-BE49-F238E27FC236}">
              <a16:creationId xmlns:a16="http://schemas.microsoft.com/office/drawing/2014/main" id="{00000000-0008-0000-0200-0000BE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07" name="Text Box 4">
          <a:extLst>
            <a:ext uri="{FF2B5EF4-FFF2-40B4-BE49-F238E27FC236}">
              <a16:creationId xmlns:a16="http://schemas.microsoft.com/office/drawing/2014/main" id="{00000000-0008-0000-0200-0000B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08" name="Text Box 5">
          <a:extLst>
            <a:ext uri="{FF2B5EF4-FFF2-40B4-BE49-F238E27FC236}">
              <a16:creationId xmlns:a16="http://schemas.microsoft.com/office/drawing/2014/main" id="{00000000-0008-0000-0200-0000C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09" name="Text Box 9">
          <a:extLst>
            <a:ext uri="{FF2B5EF4-FFF2-40B4-BE49-F238E27FC236}">
              <a16:creationId xmlns:a16="http://schemas.microsoft.com/office/drawing/2014/main" id="{00000000-0008-0000-0200-0000C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10" name="Text Box 10">
          <a:extLst>
            <a:ext uri="{FF2B5EF4-FFF2-40B4-BE49-F238E27FC236}">
              <a16:creationId xmlns:a16="http://schemas.microsoft.com/office/drawing/2014/main" id="{00000000-0008-0000-0200-0000C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11" name="Text Box 4">
          <a:extLst>
            <a:ext uri="{FF2B5EF4-FFF2-40B4-BE49-F238E27FC236}">
              <a16:creationId xmlns:a16="http://schemas.microsoft.com/office/drawing/2014/main" id="{00000000-0008-0000-0200-0000C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12" name="Text Box 5">
          <a:extLst>
            <a:ext uri="{FF2B5EF4-FFF2-40B4-BE49-F238E27FC236}">
              <a16:creationId xmlns:a16="http://schemas.microsoft.com/office/drawing/2014/main" id="{00000000-0008-0000-0200-0000C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13" name="Text Box 9">
          <a:extLst>
            <a:ext uri="{FF2B5EF4-FFF2-40B4-BE49-F238E27FC236}">
              <a16:creationId xmlns:a16="http://schemas.microsoft.com/office/drawing/2014/main" id="{00000000-0008-0000-0200-0000C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14" name="Text Box 10">
          <a:extLst>
            <a:ext uri="{FF2B5EF4-FFF2-40B4-BE49-F238E27FC236}">
              <a16:creationId xmlns:a16="http://schemas.microsoft.com/office/drawing/2014/main" id="{00000000-0008-0000-0200-0000C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15" name="Text Box 4">
          <a:extLst>
            <a:ext uri="{FF2B5EF4-FFF2-40B4-BE49-F238E27FC236}">
              <a16:creationId xmlns:a16="http://schemas.microsoft.com/office/drawing/2014/main" id="{00000000-0008-0000-0200-0000C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16" name="Text Box 5">
          <a:extLst>
            <a:ext uri="{FF2B5EF4-FFF2-40B4-BE49-F238E27FC236}">
              <a16:creationId xmlns:a16="http://schemas.microsoft.com/office/drawing/2014/main" id="{00000000-0008-0000-0200-0000C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17" name="Text Box 9">
          <a:extLst>
            <a:ext uri="{FF2B5EF4-FFF2-40B4-BE49-F238E27FC236}">
              <a16:creationId xmlns:a16="http://schemas.microsoft.com/office/drawing/2014/main" id="{00000000-0008-0000-0200-0000C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18" name="Text Box 10">
          <a:extLst>
            <a:ext uri="{FF2B5EF4-FFF2-40B4-BE49-F238E27FC236}">
              <a16:creationId xmlns:a16="http://schemas.microsoft.com/office/drawing/2014/main" id="{00000000-0008-0000-0200-0000C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19" name="Text Box 4">
          <a:extLst>
            <a:ext uri="{FF2B5EF4-FFF2-40B4-BE49-F238E27FC236}">
              <a16:creationId xmlns:a16="http://schemas.microsoft.com/office/drawing/2014/main" id="{00000000-0008-0000-0200-0000C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20" name="Text Box 5">
          <a:extLst>
            <a:ext uri="{FF2B5EF4-FFF2-40B4-BE49-F238E27FC236}">
              <a16:creationId xmlns:a16="http://schemas.microsoft.com/office/drawing/2014/main" id="{00000000-0008-0000-0200-0000C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21" name="Text Box 9">
          <a:extLst>
            <a:ext uri="{FF2B5EF4-FFF2-40B4-BE49-F238E27FC236}">
              <a16:creationId xmlns:a16="http://schemas.microsoft.com/office/drawing/2014/main" id="{00000000-0008-0000-0200-0000C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22" name="Text Box 10">
          <a:extLst>
            <a:ext uri="{FF2B5EF4-FFF2-40B4-BE49-F238E27FC236}">
              <a16:creationId xmlns:a16="http://schemas.microsoft.com/office/drawing/2014/main" id="{00000000-0008-0000-0200-0000C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23" name="Text Box 4">
          <a:extLst>
            <a:ext uri="{FF2B5EF4-FFF2-40B4-BE49-F238E27FC236}">
              <a16:creationId xmlns:a16="http://schemas.microsoft.com/office/drawing/2014/main" id="{00000000-0008-0000-0200-0000C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24" name="Text Box 5">
          <a:extLst>
            <a:ext uri="{FF2B5EF4-FFF2-40B4-BE49-F238E27FC236}">
              <a16:creationId xmlns:a16="http://schemas.microsoft.com/office/drawing/2014/main" id="{00000000-0008-0000-0200-0000D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25" name="Text Box 9">
          <a:extLst>
            <a:ext uri="{FF2B5EF4-FFF2-40B4-BE49-F238E27FC236}">
              <a16:creationId xmlns:a16="http://schemas.microsoft.com/office/drawing/2014/main" id="{00000000-0008-0000-0200-0000D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26" name="Text Box 10">
          <a:extLst>
            <a:ext uri="{FF2B5EF4-FFF2-40B4-BE49-F238E27FC236}">
              <a16:creationId xmlns:a16="http://schemas.microsoft.com/office/drawing/2014/main" id="{00000000-0008-0000-0200-0000D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27" name="Text Box 4">
          <a:extLst>
            <a:ext uri="{FF2B5EF4-FFF2-40B4-BE49-F238E27FC236}">
              <a16:creationId xmlns:a16="http://schemas.microsoft.com/office/drawing/2014/main" id="{00000000-0008-0000-0200-0000D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28" name="Text Box 5">
          <a:extLst>
            <a:ext uri="{FF2B5EF4-FFF2-40B4-BE49-F238E27FC236}">
              <a16:creationId xmlns:a16="http://schemas.microsoft.com/office/drawing/2014/main" id="{00000000-0008-0000-0200-0000D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29" name="Text Box 9">
          <a:extLst>
            <a:ext uri="{FF2B5EF4-FFF2-40B4-BE49-F238E27FC236}">
              <a16:creationId xmlns:a16="http://schemas.microsoft.com/office/drawing/2014/main" id="{00000000-0008-0000-0200-0000D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30" name="Text Box 10">
          <a:extLst>
            <a:ext uri="{FF2B5EF4-FFF2-40B4-BE49-F238E27FC236}">
              <a16:creationId xmlns:a16="http://schemas.microsoft.com/office/drawing/2014/main" id="{00000000-0008-0000-0200-0000D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31" name="Text Box 4">
          <a:extLst>
            <a:ext uri="{FF2B5EF4-FFF2-40B4-BE49-F238E27FC236}">
              <a16:creationId xmlns:a16="http://schemas.microsoft.com/office/drawing/2014/main" id="{00000000-0008-0000-0200-0000D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32" name="Text Box 5">
          <a:extLst>
            <a:ext uri="{FF2B5EF4-FFF2-40B4-BE49-F238E27FC236}">
              <a16:creationId xmlns:a16="http://schemas.microsoft.com/office/drawing/2014/main" id="{00000000-0008-0000-0200-0000D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33" name="Text Box 9">
          <a:extLst>
            <a:ext uri="{FF2B5EF4-FFF2-40B4-BE49-F238E27FC236}">
              <a16:creationId xmlns:a16="http://schemas.microsoft.com/office/drawing/2014/main" id="{00000000-0008-0000-0200-0000D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34" name="Text Box 10">
          <a:extLst>
            <a:ext uri="{FF2B5EF4-FFF2-40B4-BE49-F238E27FC236}">
              <a16:creationId xmlns:a16="http://schemas.microsoft.com/office/drawing/2014/main" id="{00000000-0008-0000-0200-0000D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35" name="Text Box 4">
          <a:extLst>
            <a:ext uri="{FF2B5EF4-FFF2-40B4-BE49-F238E27FC236}">
              <a16:creationId xmlns:a16="http://schemas.microsoft.com/office/drawing/2014/main" id="{00000000-0008-0000-0200-0000D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36" name="Text Box 5">
          <a:extLst>
            <a:ext uri="{FF2B5EF4-FFF2-40B4-BE49-F238E27FC236}">
              <a16:creationId xmlns:a16="http://schemas.microsoft.com/office/drawing/2014/main" id="{00000000-0008-0000-0200-0000D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37" name="Text Box 9">
          <a:extLst>
            <a:ext uri="{FF2B5EF4-FFF2-40B4-BE49-F238E27FC236}">
              <a16:creationId xmlns:a16="http://schemas.microsoft.com/office/drawing/2014/main" id="{00000000-0008-0000-0200-0000D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38" name="Text Box 10">
          <a:extLst>
            <a:ext uri="{FF2B5EF4-FFF2-40B4-BE49-F238E27FC236}">
              <a16:creationId xmlns:a16="http://schemas.microsoft.com/office/drawing/2014/main" id="{00000000-0008-0000-0200-0000D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39" name="Text Box 4">
          <a:extLst>
            <a:ext uri="{FF2B5EF4-FFF2-40B4-BE49-F238E27FC236}">
              <a16:creationId xmlns:a16="http://schemas.microsoft.com/office/drawing/2014/main" id="{00000000-0008-0000-0200-0000D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40" name="Text Box 5">
          <a:extLst>
            <a:ext uri="{FF2B5EF4-FFF2-40B4-BE49-F238E27FC236}">
              <a16:creationId xmlns:a16="http://schemas.microsoft.com/office/drawing/2014/main" id="{00000000-0008-0000-0200-0000E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41" name="Text Box 9">
          <a:extLst>
            <a:ext uri="{FF2B5EF4-FFF2-40B4-BE49-F238E27FC236}">
              <a16:creationId xmlns:a16="http://schemas.microsoft.com/office/drawing/2014/main" id="{00000000-0008-0000-0200-0000E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42" name="Text Box 10">
          <a:extLst>
            <a:ext uri="{FF2B5EF4-FFF2-40B4-BE49-F238E27FC236}">
              <a16:creationId xmlns:a16="http://schemas.microsoft.com/office/drawing/2014/main" id="{00000000-0008-0000-0200-0000E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43" name="Text Box 4">
          <a:extLst>
            <a:ext uri="{FF2B5EF4-FFF2-40B4-BE49-F238E27FC236}">
              <a16:creationId xmlns:a16="http://schemas.microsoft.com/office/drawing/2014/main" id="{00000000-0008-0000-0200-0000E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44" name="Text Box 5">
          <a:extLst>
            <a:ext uri="{FF2B5EF4-FFF2-40B4-BE49-F238E27FC236}">
              <a16:creationId xmlns:a16="http://schemas.microsoft.com/office/drawing/2014/main" id="{00000000-0008-0000-0200-0000E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45" name="Text Box 9">
          <a:extLst>
            <a:ext uri="{FF2B5EF4-FFF2-40B4-BE49-F238E27FC236}">
              <a16:creationId xmlns:a16="http://schemas.microsoft.com/office/drawing/2014/main" id="{00000000-0008-0000-0200-0000E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46" name="Text Box 10">
          <a:extLst>
            <a:ext uri="{FF2B5EF4-FFF2-40B4-BE49-F238E27FC236}">
              <a16:creationId xmlns:a16="http://schemas.microsoft.com/office/drawing/2014/main" id="{00000000-0008-0000-0200-0000E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47" name="Text Box 4">
          <a:extLst>
            <a:ext uri="{FF2B5EF4-FFF2-40B4-BE49-F238E27FC236}">
              <a16:creationId xmlns:a16="http://schemas.microsoft.com/office/drawing/2014/main" id="{00000000-0008-0000-0200-0000E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48" name="Text Box 5">
          <a:extLst>
            <a:ext uri="{FF2B5EF4-FFF2-40B4-BE49-F238E27FC236}">
              <a16:creationId xmlns:a16="http://schemas.microsoft.com/office/drawing/2014/main" id="{00000000-0008-0000-0200-0000E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49" name="Text Box 9">
          <a:extLst>
            <a:ext uri="{FF2B5EF4-FFF2-40B4-BE49-F238E27FC236}">
              <a16:creationId xmlns:a16="http://schemas.microsoft.com/office/drawing/2014/main" id="{00000000-0008-0000-0200-0000E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50" name="Text Box 10">
          <a:extLst>
            <a:ext uri="{FF2B5EF4-FFF2-40B4-BE49-F238E27FC236}">
              <a16:creationId xmlns:a16="http://schemas.microsoft.com/office/drawing/2014/main" id="{00000000-0008-0000-0200-0000E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3051" name="Text Box 4">
          <a:extLst>
            <a:ext uri="{FF2B5EF4-FFF2-40B4-BE49-F238E27FC236}">
              <a16:creationId xmlns:a16="http://schemas.microsoft.com/office/drawing/2014/main" id="{00000000-0008-0000-0200-0000EB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3052" name="Text Box 5">
          <a:extLst>
            <a:ext uri="{FF2B5EF4-FFF2-40B4-BE49-F238E27FC236}">
              <a16:creationId xmlns:a16="http://schemas.microsoft.com/office/drawing/2014/main" id="{00000000-0008-0000-0200-0000EC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3053" name="Text Box 9">
          <a:extLst>
            <a:ext uri="{FF2B5EF4-FFF2-40B4-BE49-F238E27FC236}">
              <a16:creationId xmlns:a16="http://schemas.microsoft.com/office/drawing/2014/main" id="{00000000-0008-0000-0200-0000ED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3054" name="Text Box 10">
          <a:extLst>
            <a:ext uri="{FF2B5EF4-FFF2-40B4-BE49-F238E27FC236}">
              <a16:creationId xmlns:a16="http://schemas.microsoft.com/office/drawing/2014/main" id="{00000000-0008-0000-0200-0000EE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55" name="Text Box 4">
          <a:extLst>
            <a:ext uri="{FF2B5EF4-FFF2-40B4-BE49-F238E27FC236}">
              <a16:creationId xmlns:a16="http://schemas.microsoft.com/office/drawing/2014/main" id="{00000000-0008-0000-0200-0000E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56" name="Text Box 5">
          <a:extLst>
            <a:ext uri="{FF2B5EF4-FFF2-40B4-BE49-F238E27FC236}">
              <a16:creationId xmlns:a16="http://schemas.microsoft.com/office/drawing/2014/main" id="{00000000-0008-0000-0200-0000F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57" name="Text Box 9">
          <a:extLst>
            <a:ext uri="{FF2B5EF4-FFF2-40B4-BE49-F238E27FC236}">
              <a16:creationId xmlns:a16="http://schemas.microsoft.com/office/drawing/2014/main" id="{00000000-0008-0000-0200-0000F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58" name="Text Box 10">
          <a:extLst>
            <a:ext uri="{FF2B5EF4-FFF2-40B4-BE49-F238E27FC236}">
              <a16:creationId xmlns:a16="http://schemas.microsoft.com/office/drawing/2014/main" id="{00000000-0008-0000-0200-0000F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59" name="Text Box 4">
          <a:extLst>
            <a:ext uri="{FF2B5EF4-FFF2-40B4-BE49-F238E27FC236}">
              <a16:creationId xmlns:a16="http://schemas.microsoft.com/office/drawing/2014/main" id="{00000000-0008-0000-0200-0000F3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60" name="Text Box 5">
          <a:extLst>
            <a:ext uri="{FF2B5EF4-FFF2-40B4-BE49-F238E27FC236}">
              <a16:creationId xmlns:a16="http://schemas.microsoft.com/office/drawing/2014/main" id="{00000000-0008-0000-0200-0000F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61" name="Text Box 9">
          <a:extLst>
            <a:ext uri="{FF2B5EF4-FFF2-40B4-BE49-F238E27FC236}">
              <a16:creationId xmlns:a16="http://schemas.microsoft.com/office/drawing/2014/main" id="{00000000-0008-0000-0200-0000F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62" name="Text Box 4">
          <a:extLst>
            <a:ext uri="{FF2B5EF4-FFF2-40B4-BE49-F238E27FC236}">
              <a16:creationId xmlns:a16="http://schemas.microsoft.com/office/drawing/2014/main" id="{00000000-0008-0000-0200-0000F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63" name="Text Box 5">
          <a:extLst>
            <a:ext uri="{FF2B5EF4-FFF2-40B4-BE49-F238E27FC236}">
              <a16:creationId xmlns:a16="http://schemas.microsoft.com/office/drawing/2014/main" id="{00000000-0008-0000-0200-0000F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64" name="Text Box 9">
          <a:extLst>
            <a:ext uri="{FF2B5EF4-FFF2-40B4-BE49-F238E27FC236}">
              <a16:creationId xmlns:a16="http://schemas.microsoft.com/office/drawing/2014/main" id="{00000000-0008-0000-0200-0000F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65" name="Text Box 10">
          <a:extLst>
            <a:ext uri="{FF2B5EF4-FFF2-40B4-BE49-F238E27FC236}">
              <a16:creationId xmlns:a16="http://schemas.microsoft.com/office/drawing/2014/main" id="{00000000-0008-0000-0200-0000F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66" name="Text Box 4">
          <a:extLst>
            <a:ext uri="{FF2B5EF4-FFF2-40B4-BE49-F238E27FC236}">
              <a16:creationId xmlns:a16="http://schemas.microsoft.com/office/drawing/2014/main" id="{00000000-0008-0000-0200-0000F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67" name="Text Box 5">
          <a:extLst>
            <a:ext uri="{FF2B5EF4-FFF2-40B4-BE49-F238E27FC236}">
              <a16:creationId xmlns:a16="http://schemas.microsoft.com/office/drawing/2014/main" id="{00000000-0008-0000-0200-0000F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68" name="Text Box 9">
          <a:extLst>
            <a:ext uri="{FF2B5EF4-FFF2-40B4-BE49-F238E27FC236}">
              <a16:creationId xmlns:a16="http://schemas.microsoft.com/office/drawing/2014/main" id="{00000000-0008-0000-0200-0000F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69" name="Text Box 4">
          <a:extLst>
            <a:ext uri="{FF2B5EF4-FFF2-40B4-BE49-F238E27FC236}">
              <a16:creationId xmlns:a16="http://schemas.microsoft.com/office/drawing/2014/main" id="{00000000-0008-0000-0200-0000F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70" name="Text Box 5">
          <a:extLst>
            <a:ext uri="{FF2B5EF4-FFF2-40B4-BE49-F238E27FC236}">
              <a16:creationId xmlns:a16="http://schemas.microsoft.com/office/drawing/2014/main" id="{00000000-0008-0000-0200-0000F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71" name="Text Box 9">
          <a:extLst>
            <a:ext uri="{FF2B5EF4-FFF2-40B4-BE49-F238E27FC236}">
              <a16:creationId xmlns:a16="http://schemas.microsoft.com/office/drawing/2014/main" id="{00000000-0008-0000-0200-0000F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72" name="Text Box 4">
          <a:extLst>
            <a:ext uri="{FF2B5EF4-FFF2-40B4-BE49-F238E27FC236}">
              <a16:creationId xmlns:a16="http://schemas.microsoft.com/office/drawing/2014/main" id="{00000000-0008-0000-0200-00000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073" name="Text Box 4">
          <a:extLst>
            <a:ext uri="{FF2B5EF4-FFF2-40B4-BE49-F238E27FC236}">
              <a16:creationId xmlns:a16="http://schemas.microsoft.com/office/drawing/2014/main" id="{00000000-0008-0000-0200-00000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74" name="Text Box 4">
          <a:extLst>
            <a:ext uri="{FF2B5EF4-FFF2-40B4-BE49-F238E27FC236}">
              <a16:creationId xmlns:a16="http://schemas.microsoft.com/office/drawing/2014/main" id="{00000000-0008-0000-0200-000002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75" name="Text Box 5">
          <a:extLst>
            <a:ext uri="{FF2B5EF4-FFF2-40B4-BE49-F238E27FC236}">
              <a16:creationId xmlns:a16="http://schemas.microsoft.com/office/drawing/2014/main" id="{00000000-0008-0000-0200-000003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76" name="Text Box 9">
          <a:extLst>
            <a:ext uri="{FF2B5EF4-FFF2-40B4-BE49-F238E27FC236}">
              <a16:creationId xmlns:a16="http://schemas.microsoft.com/office/drawing/2014/main" id="{00000000-0008-0000-0200-000004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77" name="Text Box 10">
          <a:extLst>
            <a:ext uri="{FF2B5EF4-FFF2-40B4-BE49-F238E27FC236}">
              <a16:creationId xmlns:a16="http://schemas.microsoft.com/office/drawing/2014/main" id="{00000000-0008-0000-0200-000005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78" name="Text Box 4">
          <a:extLst>
            <a:ext uri="{FF2B5EF4-FFF2-40B4-BE49-F238E27FC236}">
              <a16:creationId xmlns:a16="http://schemas.microsoft.com/office/drawing/2014/main" id="{00000000-0008-0000-0200-000006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79" name="Text Box 5">
          <a:extLst>
            <a:ext uri="{FF2B5EF4-FFF2-40B4-BE49-F238E27FC236}">
              <a16:creationId xmlns:a16="http://schemas.microsoft.com/office/drawing/2014/main" id="{00000000-0008-0000-0200-000007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80" name="Text Box 9">
          <a:extLst>
            <a:ext uri="{FF2B5EF4-FFF2-40B4-BE49-F238E27FC236}">
              <a16:creationId xmlns:a16="http://schemas.microsoft.com/office/drawing/2014/main" id="{00000000-0008-0000-0200-000008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81" name="Text Box 10">
          <a:extLst>
            <a:ext uri="{FF2B5EF4-FFF2-40B4-BE49-F238E27FC236}">
              <a16:creationId xmlns:a16="http://schemas.microsoft.com/office/drawing/2014/main" id="{00000000-0008-0000-0200-000009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82" name="Text Box 4">
          <a:extLst>
            <a:ext uri="{FF2B5EF4-FFF2-40B4-BE49-F238E27FC236}">
              <a16:creationId xmlns:a16="http://schemas.microsoft.com/office/drawing/2014/main" id="{00000000-0008-0000-0200-00000A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83" name="Text Box 5">
          <a:extLst>
            <a:ext uri="{FF2B5EF4-FFF2-40B4-BE49-F238E27FC236}">
              <a16:creationId xmlns:a16="http://schemas.microsoft.com/office/drawing/2014/main" id="{00000000-0008-0000-0200-00000B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84" name="Text Box 9">
          <a:extLst>
            <a:ext uri="{FF2B5EF4-FFF2-40B4-BE49-F238E27FC236}">
              <a16:creationId xmlns:a16="http://schemas.microsoft.com/office/drawing/2014/main" id="{00000000-0008-0000-0200-00000C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85" name="Text Box 10">
          <a:extLst>
            <a:ext uri="{FF2B5EF4-FFF2-40B4-BE49-F238E27FC236}">
              <a16:creationId xmlns:a16="http://schemas.microsoft.com/office/drawing/2014/main" id="{00000000-0008-0000-0200-00000D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86" name="Text Box 4">
          <a:extLst>
            <a:ext uri="{FF2B5EF4-FFF2-40B4-BE49-F238E27FC236}">
              <a16:creationId xmlns:a16="http://schemas.microsoft.com/office/drawing/2014/main" id="{00000000-0008-0000-0200-00000E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87" name="Text Box 5">
          <a:extLst>
            <a:ext uri="{FF2B5EF4-FFF2-40B4-BE49-F238E27FC236}">
              <a16:creationId xmlns:a16="http://schemas.microsoft.com/office/drawing/2014/main" id="{00000000-0008-0000-0200-00000F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88" name="Text Box 9">
          <a:extLst>
            <a:ext uri="{FF2B5EF4-FFF2-40B4-BE49-F238E27FC236}">
              <a16:creationId xmlns:a16="http://schemas.microsoft.com/office/drawing/2014/main" id="{00000000-0008-0000-0200-000010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89" name="Text Box 10">
          <a:extLst>
            <a:ext uri="{FF2B5EF4-FFF2-40B4-BE49-F238E27FC236}">
              <a16:creationId xmlns:a16="http://schemas.microsoft.com/office/drawing/2014/main" id="{00000000-0008-0000-0200-000011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90" name="Text Box 4">
          <a:extLst>
            <a:ext uri="{FF2B5EF4-FFF2-40B4-BE49-F238E27FC236}">
              <a16:creationId xmlns:a16="http://schemas.microsoft.com/office/drawing/2014/main" id="{00000000-0008-0000-0200-000012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91" name="Text Box 5">
          <a:extLst>
            <a:ext uri="{FF2B5EF4-FFF2-40B4-BE49-F238E27FC236}">
              <a16:creationId xmlns:a16="http://schemas.microsoft.com/office/drawing/2014/main" id="{00000000-0008-0000-0200-000013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92" name="Text Box 9">
          <a:extLst>
            <a:ext uri="{FF2B5EF4-FFF2-40B4-BE49-F238E27FC236}">
              <a16:creationId xmlns:a16="http://schemas.microsoft.com/office/drawing/2014/main" id="{00000000-0008-0000-0200-000014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93" name="Text Box 10">
          <a:extLst>
            <a:ext uri="{FF2B5EF4-FFF2-40B4-BE49-F238E27FC236}">
              <a16:creationId xmlns:a16="http://schemas.microsoft.com/office/drawing/2014/main" id="{00000000-0008-0000-0200-000015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94" name="Text Box 4">
          <a:extLst>
            <a:ext uri="{FF2B5EF4-FFF2-40B4-BE49-F238E27FC236}">
              <a16:creationId xmlns:a16="http://schemas.microsoft.com/office/drawing/2014/main" id="{00000000-0008-0000-0200-000016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95" name="Text Box 5">
          <a:extLst>
            <a:ext uri="{FF2B5EF4-FFF2-40B4-BE49-F238E27FC236}">
              <a16:creationId xmlns:a16="http://schemas.microsoft.com/office/drawing/2014/main" id="{00000000-0008-0000-0200-000017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96" name="Text Box 9">
          <a:extLst>
            <a:ext uri="{FF2B5EF4-FFF2-40B4-BE49-F238E27FC236}">
              <a16:creationId xmlns:a16="http://schemas.microsoft.com/office/drawing/2014/main" id="{00000000-0008-0000-0200-000018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97" name="Text Box 10">
          <a:extLst>
            <a:ext uri="{FF2B5EF4-FFF2-40B4-BE49-F238E27FC236}">
              <a16:creationId xmlns:a16="http://schemas.microsoft.com/office/drawing/2014/main" id="{00000000-0008-0000-0200-000019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98" name="Text Box 4">
          <a:extLst>
            <a:ext uri="{FF2B5EF4-FFF2-40B4-BE49-F238E27FC236}">
              <a16:creationId xmlns:a16="http://schemas.microsoft.com/office/drawing/2014/main" id="{00000000-0008-0000-0200-00001A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099" name="Text Box 5">
          <a:extLst>
            <a:ext uri="{FF2B5EF4-FFF2-40B4-BE49-F238E27FC236}">
              <a16:creationId xmlns:a16="http://schemas.microsoft.com/office/drawing/2014/main" id="{00000000-0008-0000-0200-00001B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00" name="Text Box 9">
          <a:extLst>
            <a:ext uri="{FF2B5EF4-FFF2-40B4-BE49-F238E27FC236}">
              <a16:creationId xmlns:a16="http://schemas.microsoft.com/office/drawing/2014/main" id="{00000000-0008-0000-0200-00001C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01" name="Text Box 10">
          <a:extLst>
            <a:ext uri="{FF2B5EF4-FFF2-40B4-BE49-F238E27FC236}">
              <a16:creationId xmlns:a16="http://schemas.microsoft.com/office/drawing/2014/main" id="{00000000-0008-0000-0200-00001D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02" name="Text Box 4">
          <a:extLst>
            <a:ext uri="{FF2B5EF4-FFF2-40B4-BE49-F238E27FC236}">
              <a16:creationId xmlns:a16="http://schemas.microsoft.com/office/drawing/2014/main" id="{00000000-0008-0000-0200-00001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03" name="Text Box 5">
          <a:extLst>
            <a:ext uri="{FF2B5EF4-FFF2-40B4-BE49-F238E27FC236}">
              <a16:creationId xmlns:a16="http://schemas.microsoft.com/office/drawing/2014/main" id="{00000000-0008-0000-0200-00001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04" name="Text Box 9">
          <a:extLst>
            <a:ext uri="{FF2B5EF4-FFF2-40B4-BE49-F238E27FC236}">
              <a16:creationId xmlns:a16="http://schemas.microsoft.com/office/drawing/2014/main" id="{00000000-0008-0000-0200-00002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05" name="Text Box 10">
          <a:extLst>
            <a:ext uri="{FF2B5EF4-FFF2-40B4-BE49-F238E27FC236}">
              <a16:creationId xmlns:a16="http://schemas.microsoft.com/office/drawing/2014/main" id="{00000000-0008-0000-0200-00002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06" name="Text Box 4">
          <a:extLst>
            <a:ext uri="{FF2B5EF4-FFF2-40B4-BE49-F238E27FC236}">
              <a16:creationId xmlns:a16="http://schemas.microsoft.com/office/drawing/2014/main" id="{00000000-0008-0000-0200-00002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07" name="Text Box 5">
          <a:extLst>
            <a:ext uri="{FF2B5EF4-FFF2-40B4-BE49-F238E27FC236}">
              <a16:creationId xmlns:a16="http://schemas.microsoft.com/office/drawing/2014/main" id="{00000000-0008-0000-0200-00002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08" name="Text Box 9">
          <a:extLst>
            <a:ext uri="{FF2B5EF4-FFF2-40B4-BE49-F238E27FC236}">
              <a16:creationId xmlns:a16="http://schemas.microsoft.com/office/drawing/2014/main" id="{00000000-0008-0000-0200-00002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09" name="Text Box 10">
          <a:extLst>
            <a:ext uri="{FF2B5EF4-FFF2-40B4-BE49-F238E27FC236}">
              <a16:creationId xmlns:a16="http://schemas.microsoft.com/office/drawing/2014/main" id="{00000000-0008-0000-0200-00002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10" name="Text Box 4">
          <a:extLst>
            <a:ext uri="{FF2B5EF4-FFF2-40B4-BE49-F238E27FC236}">
              <a16:creationId xmlns:a16="http://schemas.microsoft.com/office/drawing/2014/main" id="{00000000-0008-0000-0200-00002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11" name="Text Box 5">
          <a:extLst>
            <a:ext uri="{FF2B5EF4-FFF2-40B4-BE49-F238E27FC236}">
              <a16:creationId xmlns:a16="http://schemas.microsoft.com/office/drawing/2014/main" id="{00000000-0008-0000-0200-00002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12" name="Text Box 9">
          <a:extLst>
            <a:ext uri="{FF2B5EF4-FFF2-40B4-BE49-F238E27FC236}">
              <a16:creationId xmlns:a16="http://schemas.microsoft.com/office/drawing/2014/main" id="{00000000-0008-0000-0200-00002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13" name="Text Box 10">
          <a:extLst>
            <a:ext uri="{FF2B5EF4-FFF2-40B4-BE49-F238E27FC236}">
              <a16:creationId xmlns:a16="http://schemas.microsoft.com/office/drawing/2014/main" id="{00000000-0008-0000-0200-00002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14" name="Text Box 4">
          <a:extLst>
            <a:ext uri="{FF2B5EF4-FFF2-40B4-BE49-F238E27FC236}">
              <a16:creationId xmlns:a16="http://schemas.microsoft.com/office/drawing/2014/main" id="{00000000-0008-0000-0200-00002A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15" name="Text Box 5">
          <a:extLst>
            <a:ext uri="{FF2B5EF4-FFF2-40B4-BE49-F238E27FC236}">
              <a16:creationId xmlns:a16="http://schemas.microsoft.com/office/drawing/2014/main" id="{00000000-0008-0000-0200-00002B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16" name="Text Box 9">
          <a:extLst>
            <a:ext uri="{FF2B5EF4-FFF2-40B4-BE49-F238E27FC236}">
              <a16:creationId xmlns:a16="http://schemas.microsoft.com/office/drawing/2014/main" id="{00000000-0008-0000-0200-00002C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17" name="Text Box 10">
          <a:extLst>
            <a:ext uri="{FF2B5EF4-FFF2-40B4-BE49-F238E27FC236}">
              <a16:creationId xmlns:a16="http://schemas.microsoft.com/office/drawing/2014/main" id="{00000000-0008-0000-0200-00002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18" name="Text Box 4">
          <a:extLst>
            <a:ext uri="{FF2B5EF4-FFF2-40B4-BE49-F238E27FC236}">
              <a16:creationId xmlns:a16="http://schemas.microsoft.com/office/drawing/2014/main" id="{00000000-0008-0000-0200-00002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19" name="Text Box 5">
          <a:extLst>
            <a:ext uri="{FF2B5EF4-FFF2-40B4-BE49-F238E27FC236}">
              <a16:creationId xmlns:a16="http://schemas.microsoft.com/office/drawing/2014/main" id="{00000000-0008-0000-0200-00002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20" name="Text Box 9">
          <a:extLst>
            <a:ext uri="{FF2B5EF4-FFF2-40B4-BE49-F238E27FC236}">
              <a16:creationId xmlns:a16="http://schemas.microsoft.com/office/drawing/2014/main" id="{00000000-0008-0000-0200-00003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21" name="Text Box 10">
          <a:extLst>
            <a:ext uri="{FF2B5EF4-FFF2-40B4-BE49-F238E27FC236}">
              <a16:creationId xmlns:a16="http://schemas.microsoft.com/office/drawing/2014/main" id="{00000000-0008-0000-0200-00003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22" name="Text Box 4">
          <a:extLst>
            <a:ext uri="{FF2B5EF4-FFF2-40B4-BE49-F238E27FC236}">
              <a16:creationId xmlns:a16="http://schemas.microsoft.com/office/drawing/2014/main" id="{00000000-0008-0000-0200-00003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23" name="Text Box 5">
          <a:extLst>
            <a:ext uri="{FF2B5EF4-FFF2-40B4-BE49-F238E27FC236}">
              <a16:creationId xmlns:a16="http://schemas.microsoft.com/office/drawing/2014/main" id="{00000000-0008-0000-0200-00003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24" name="Text Box 9">
          <a:extLst>
            <a:ext uri="{FF2B5EF4-FFF2-40B4-BE49-F238E27FC236}">
              <a16:creationId xmlns:a16="http://schemas.microsoft.com/office/drawing/2014/main" id="{00000000-0008-0000-0200-00003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25" name="Text Box 10">
          <a:extLst>
            <a:ext uri="{FF2B5EF4-FFF2-40B4-BE49-F238E27FC236}">
              <a16:creationId xmlns:a16="http://schemas.microsoft.com/office/drawing/2014/main" id="{00000000-0008-0000-0200-00003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26" name="Text Box 4">
          <a:extLst>
            <a:ext uri="{FF2B5EF4-FFF2-40B4-BE49-F238E27FC236}">
              <a16:creationId xmlns:a16="http://schemas.microsoft.com/office/drawing/2014/main" id="{00000000-0008-0000-0200-00003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27" name="Text Box 5">
          <a:extLst>
            <a:ext uri="{FF2B5EF4-FFF2-40B4-BE49-F238E27FC236}">
              <a16:creationId xmlns:a16="http://schemas.microsoft.com/office/drawing/2014/main" id="{00000000-0008-0000-0200-00003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28" name="Text Box 9">
          <a:extLst>
            <a:ext uri="{FF2B5EF4-FFF2-40B4-BE49-F238E27FC236}">
              <a16:creationId xmlns:a16="http://schemas.microsoft.com/office/drawing/2014/main" id="{00000000-0008-0000-0200-00003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29" name="Text Box 10">
          <a:extLst>
            <a:ext uri="{FF2B5EF4-FFF2-40B4-BE49-F238E27FC236}">
              <a16:creationId xmlns:a16="http://schemas.microsoft.com/office/drawing/2014/main" id="{00000000-0008-0000-0200-00003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30" name="Text Box 4">
          <a:extLst>
            <a:ext uri="{FF2B5EF4-FFF2-40B4-BE49-F238E27FC236}">
              <a16:creationId xmlns:a16="http://schemas.microsoft.com/office/drawing/2014/main" id="{00000000-0008-0000-0200-00003A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31" name="Text Box 5">
          <a:extLst>
            <a:ext uri="{FF2B5EF4-FFF2-40B4-BE49-F238E27FC236}">
              <a16:creationId xmlns:a16="http://schemas.microsoft.com/office/drawing/2014/main" id="{00000000-0008-0000-0200-00003B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32" name="Text Box 9">
          <a:extLst>
            <a:ext uri="{FF2B5EF4-FFF2-40B4-BE49-F238E27FC236}">
              <a16:creationId xmlns:a16="http://schemas.microsoft.com/office/drawing/2014/main" id="{00000000-0008-0000-0200-00003C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33" name="Text Box 10">
          <a:extLst>
            <a:ext uri="{FF2B5EF4-FFF2-40B4-BE49-F238E27FC236}">
              <a16:creationId xmlns:a16="http://schemas.microsoft.com/office/drawing/2014/main" id="{00000000-0008-0000-0200-00003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34" name="Text Box 4">
          <a:extLst>
            <a:ext uri="{FF2B5EF4-FFF2-40B4-BE49-F238E27FC236}">
              <a16:creationId xmlns:a16="http://schemas.microsoft.com/office/drawing/2014/main" id="{00000000-0008-0000-0200-00003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35" name="Text Box 5">
          <a:extLst>
            <a:ext uri="{FF2B5EF4-FFF2-40B4-BE49-F238E27FC236}">
              <a16:creationId xmlns:a16="http://schemas.microsoft.com/office/drawing/2014/main" id="{00000000-0008-0000-0200-00003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36" name="Text Box 9">
          <a:extLst>
            <a:ext uri="{FF2B5EF4-FFF2-40B4-BE49-F238E27FC236}">
              <a16:creationId xmlns:a16="http://schemas.microsoft.com/office/drawing/2014/main" id="{00000000-0008-0000-0200-00004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37" name="Text Box 10">
          <a:extLst>
            <a:ext uri="{FF2B5EF4-FFF2-40B4-BE49-F238E27FC236}">
              <a16:creationId xmlns:a16="http://schemas.microsoft.com/office/drawing/2014/main" id="{00000000-0008-0000-0200-00004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38" name="Text Box 4">
          <a:extLst>
            <a:ext uri="{FF2B5EF4-FFF2-40B4-BE49-F238E27FC236}">
              <a16:creationId xmlns:a16="http://schemas.microsoft.com/office/drawing/2014/main" id="{00000000-0008-0000-0200-00004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39" name="Text Box 5">
          <a:extLst>
            <a:ext uri="{FF2B5EF4-FFF2-40B4-BE49-F238E27FC236}">
              <a16:creationId xmlns:a16="http://schemas.microsoft.com/office/drawing/2014/main" id="{00000000-0008-0000-0200-00004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40" name="Text Box 9">
          <a:extLst>
            <a:ext uri="{FF2B5EF4-FFF2-40B4-BE49-F238E27FC236}">
              <a16:creationId xmlns:a16="http://schemas.microsoft.com/office/drawing/2014/main" id="{00000000-0008-0000-0200-00004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41" name="Text Box 10">
          <a:extLst>
            <a:ext uri="{FF2B5EF4-FFF2-40B4-BE49-F238E27FC236}">
              <a16:creationId xmlns:a16="http://schemas.microsoft.com/office/drawing/2014/main" id="{00000000-0008-0000-0200-00004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42" name="Text Box 4">
          <a:extLst>
            <a:ext uri="{FF2B5EF4-FFF2-40B4-BE49-F238E27FC236}">
              <a16:creationId xmlns:a16="http://schemas.microsoft.com/office/drawing/2014/main" id="{00000000-0008-0000-0200-00004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43" name="Text Box 5">
          <a:extLst>
            <a:ext uri="{FF2B5EF4-FFF2-40B4-BE49-F238E27FC236}">
              <a16:creationId xmlns:a16="http://schemas.microsoft.com/office/drawing/2014/main" id="{00000000-0008-0000-0200-00004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44" name="Text Box 9">
          <a:extLst>
            <a:ext uri="{FF2B5EF4-FFF2-40B4-BE49-F238E27FC236}">
              <a16:creationId xmlns:a16="http://schemas.microsoft.com/office/drawing/2014/main" id="{00000000-0008-0000-0200-00004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45" name="Text Box 10">
          <a:extLst>
            <a:ext uri="{FF2B5EF4-FFF2-40B4-BE49-F238E27FC236}">
              <a16:creationId xmlns:a16="http://schemas.microsoft.com/office/drawing/2014/main" id="{00000000-0008-0000-0200-00004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3146" name="Text Box 4">
          <a:extLst>
            <a:ext uri="{FF2B5EF4-FFF2-40B4-BE49-F238E27FC236}">
              <a16:creationId xmlns:a16="http://schemas.microsoft.com/office/drawing/2014/main" id="{00000000-0008-0000-0200-00004A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3147" name="Text Box 5">
          <a:extLst>
            <a:ext uri="{FF2B5EF4-FFF2-40B4-BE49-F238E27FC236}">
              <a16:creationId xmlns:a16="http://schemas.microsoft.com/office/drawing/2014/main" id="{00000000-0008-0000-0200-00004B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3148" name="Text Box 9">
          <a:extLst>
            <a:ext uri="{FF2B5EF4-FFF2-40B4-BE49-F238E27FC236}">
              <a16:creationId xmlns:a16="http://schemas.microsoft.com/office/drawing/2014/main" id="{00000000-0008-0000-0200-00004C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3149" name="Text Box 10">
          <a:extLst>
            <a:ext uri="{FF2B5EF4-FFF2-40B4-BE49-F238E27FC236}">
              <a16:creationId xmlns:a16="http://schemas.microsoft.com/office/drawing/2014/main" id="{00000000-0008-0000-0200-00004D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50" name="Text Box 4">
          <a:extLst>
            <a:ext uri="{FF2B5EF4-FFF2-40B4-BE49-F238E27FC236}">
              <a16:creationId xmlns:a16="http://schemas.microsoft.com/office/drawing/2014/main" id="{00000000-0008-0000-0200-00004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51" name="Text Box 5">
          <a:extLst>
            <a:ext uri="{FF2B5EF4-FFF2-40B4-BE49-F238E27FC236}">
              <a16:creationId xmlns:a16="http://schemas.microsoft.com/office/drawing/2014/main" id="{00000000-0008-0000-0200-00004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52" name="Text Box 9">
          <a:extLst>
            <a:ext uri="{FF2B5EF4-FFF2-40B4-BE49-F238E27FC236}">
              <a16:creationId xmlns:a16="http://schemas.microsoft.com/office/drawing/2014/main" id="{00000000-0008-0000-0200-00005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53" name="Text Box 10">
          <a:extLst>
            <a:ext uri="{FF2B5EF4-FFF2-40B4-BE49-F238E27FC236}">
              <a16:creationId xmlns:a16="http://schemas.microsoft.com/office/drawing/2014/main" id="{00000000-0008-0000-0200-00005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54" name="Text Box 4">
          <a:extLst>
            <a:ext uri="{FF2B5EF4-FFF2-40B4-BE49-F238E27FC236}">
              <a16:creationId xmlns:a16="http://schemas.microsoft.com/office/drawing/2014/main" id="{00000000-0008-0000-0200-000052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55" name="Text Box 5">
          <a:extLst>
            <a:ext uri="{FF2B5EF4-FFF2-40B4-BE49-F238E27FC236}">
              <a16:creationId xmlns:a16="http://schemas.microsoft.com/office/drawing/2014/main" id="{00000000-0008-0000-0200-000053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56" name="Text Box 9">
          <a:extLst>
            <a:ext uri="{FF2B5EF4-FFF2-40B4-BE49-F238E27FC236}">
              <a16:creationId xmlns:a16="http://schemas.microsoft.com/office/drawing/2014/main" id="{00000000-0008-0000-0200-000054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57" name="Text Box 4">
          <a:extLst>
            <a:ext uri="{FF2B5EF4-FFF2-40B4-BE49-F238E27FC236}">
              <a16:creationId xmlns:a16="http://schemas.microsoft.com/office/drawing/2014/main" id="{00000000-0008-0000-0200-00005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58" name="Text Box 5">
          <a:extLst>
            <a:ext uri="{FF2B5EF4-FFF2-40B4-BE49-F238E27FC236}">
              <a16:creationId xmlns:a16="http://schemas.microsoft.com/office/drawing/2014/main" id="{00000000-0008-0000-0200-00005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59" name="Text Box 9">
          <a:extLst>
            <a:ext uri="{FF2B5EF4-FFF2-40B4-BE49-F238E27FC236}">
              <a16:creationId xmlns:a16="http://schemas.microsoft.com/office/drawing/2014/main" id="{00000000-0008-0000-0200-00005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60" name="Text Box 10">
          <a:extLst>
            <a:ext uri="{FF2B5EF4-FFF2-40B4-BE49-F238E27FC236}">
              <a16:creationId xmlns:a16="http://schemas.microsoft.com/office/drawing/2014/main" id="{00000000-0008-0000-0200-00005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61" name="Text Box 4">
          <a:extLst>
            <a:ext uri="{FF2B5EF4-FFF2-40B4-BE49-F238E27FC236}">
              <a16:creationId xmlns:a16="http://schemas.microsoft.com/office/drawing/2014/main" id="{00000000-0008-0000-0200-00005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62" name="Text Box 5">
          <a:extLst>
            <a:ext uri="{FF2B5EF4-FFF2-40B4-BE49-F238E27FC236}">
              <a16:creationId xmlns:a16="http://schemas.microsoft.com/office/drawing/2014/main" id="{00000000-0008-0000-0200-00005A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63" name="Text Box 9">
          <a:extLst>
            <a:ext uri="{FF2B5EF4-FFF2-40B4-BE49-F238E27FC236}">
              <a16:creationId xmlns:a16="http://schemas.microsoft.com/office/drawing/2014/main" id="{00000000-0008-0000-0200-00005B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64" name="Text Box 4">
          <a:extLst>
            <a:ext uri="{FF2B5EF4-FFF2-40B4-BE49-F238E27FC236}">
              <a16:creationId xmlns:a16="http://schemas.microsoft.com/office/drawing/2014/main" id="{00000000-0008-0000-0200-00005C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65" name="Text Box 5">
          <a:extLst>
            <a:ext uri="{FF2B5EF4-FFF2-40B4-BE49-F238E27FC236}">
              <a16:creationId xmlns:a16="http://schemas.microsoft.com/office/drawing/2014/main" id="{00000000-0008-0000-0200-00005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66" name="Text Box 9">
          <a:extLst>
            <a:ext uri="{FF2B5EF4-FFF2-40B4-BE49-F238E27FC236}">
              <a16:creationId xmlns:a16="http://schemas.microsoft.com/office/drawing/2014/main" id="{00000000-0008-0000-0200-00005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67" name="Text Box 4">
          <a:extLst>
            <a:ext uri="{FF2B5EF4-FFF2-40B4-BE49-F238E27FC236}">
              <a16:creationId xmlns:a16="http://schemas.microsoft.com/office/drawing/2014/main" id="{00000000-0008-0000-0200-00005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68" name="Text Box 4">
          <a:extLst>
            <a:ext uri="{FF2B5EF4-FFF2-40B4-BE49-F238E27FC236}">
              <a16:creationId xmlns:a16="http://schemas.microsoft.com/office/drawing/2014/main" id="{00000000-0008-0000-0200-00006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69" name="Text Box 4">
          <a:extLst>
            <a:ext uri="{FF2B5EF4-FFF2-40B4-BE49-F238E27FC236}">
              <a16:creationId xmlns:a16="http://schemas.microsoft.com/office/drawing/2014/main" id="{00000000-0008-0000-0200-000061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70" name="Text Box 5">
          <a:extLst>
            <a:ext uri="{FF2B5EF4-FFF2-40B4-BE49-F238E27FC236}">
              <a16:creationId xmlns:a16="http://schemas.microsoft.com/office/drawing/2014/main" id="{00000000-0008-0000-0200-000062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71" name="Text Box 9">
          <a:extLst>
            <a:ext uri="{FF2B5EF4-FFF2-40B4-BE49-F238E27FC236}">
              <a16:creationId xmlns:a16="http://schemas.microsoft.com/office/drawing/2014/main" id="{00000000-0008-0000-0200-000063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72" name="Text Box 10">
          <a:extLst>
            <a:ext uri="{FF2B5EF4-FFF2-40B4-BE49-F238E27FC236}">
              <a16:creationId xmlns:a16="http://schemas.microsoft.com/office/drawing/2014/main" id="{00000000-0008-0000-0200-000064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73" name="Text Box 4">
          <a:extLst>
            <a:ext uri="{FF2B5EF4-FFF2-40B4-BE49-F238E27FC236}">
              <a16:creationId xmlns:a16="http://schemas.microsoft.com/office/drawing/2014/main" id="{00000000-0008-0000-0200-000065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74" name="Text Box 5">
          <a:extLst>
            <a:ext uri="{FF2B5EF4-FFF2-40B4-BE49-F238E27FC236}">
              <a16:creationId xmlns:a16="http://schemas.microsoft.com/office/drawing/2014/main" id="{00000000-0008-0000-0200-000066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75" name="Text Box 9">
          <a:extLst>
            <a:ext uri="{FF2B5EF4-FFF2-40B4-BE49-F238E27FC236}">
              <a16:creationId xmlns:a16="http://schemas.microsoft.com/office/drawing/2014/main" id="{00000000-0008-0000-0200-000067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76" name="Text Box 10">
          <a:extLst>
            <a:ext uri="{FF2B5EF4-FFF2-40B4-BE49-F238E27FC236}">
              <a16:creationId xmlns:a16="http://schemas.microsoft.com/office/drawing/2014/main" id="{00000000-0008-0000-0200-000068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77" name="Text Box 4">
          <a:extLst>
            <a:ext uri="{FF2B5EF4-FFF2-40B4-BE49-F238E27FC236}">
              <a16:creationId xmlns:a16="http://schemas.microsoft.com/office/drawing/2014/main" id="{00000000-0008-0000-0200-000069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78" name="Text Box 5">
          <a:extLst>
            <a:ext uri="{FF2B5EF4-FFF2-40B4-BE49-F238E27FC236}">
              <a16:creationId xmlns:a16="http://schemas.microsoft.com/office/drawing/2014/main" id="{00000000-0008-0000-0200-00006A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79" name="Text Box 9">
          <a:extLst>
            <a:ext uri="{FF2B5EF4-FFF2-40B4-BE49-F238E27FC236}">
              <a16:creationId xmlns:a16="http://schemas.microsoft.com/office/drawing/2014/main" id="{00000000-0008-0000-0200-00006B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80" name="Text Box 10">
          <a:extLst>
            <a:ext uri="{FF2B5EF4-FFF2-40B4-BE49-F238E27FC236}">
              <a16:creationId xmlns:a16="http://schemas.microsoft.com/office/drawing/2014/main" id="{00000000-0008-0000-0200-00006C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81" name="Text Box 4">
          <a:extLst>
            <a:ext uri="{FF2B5EF4-FFF2-40B4-BE49-F238E27FC236}">
              <a16:creationId xmlns:a16="http://schemas.microsoft.com/office/drawing/2014/main" id="{00000000-0008-0000-0200-00006D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82" name="Text Box 5">
          <a:extLst>
            <a:ext uri="{FF2B5EF4-FFF2-40B4-BE49-F238E27FC236}">
              <a16:creationId xmlns:a16="http://schemas.microsoft.com/office/drawing/2014/main" id="{00000000-0008-0000-0200-00006E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83" name="Text Box 9">
          <a:extLst>
            <a:ext uri="{FF2B5EF4-FFF2-40B4-BE49-F238E27FC236}">
              <a16:creationId xmlns:a16="http://schemas.microsoft.com/office/drawing/2014/main" id="{00000000-0008-0000-0200-00006F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84" name="Text Box 10">
          <a:extLst>
            <a:ext uri="{FF2B5EF4-FFF2-40B4-BE49-F238E27FC236}">
              <a16:creationId xmlns:a16="http://schemas.microsoft.com/office/drawing/2014/main" id="{00000000-0008-0000-0200-000070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85" name="Text Box 4">
          <a:extLst>
            <a:ext uri="{FF2B5EF4-FFF2-40B4-BE49-F238E27FC236}">
              <a16:creationId xmlns:a16="http://schemas.microsoft.com/office/drawing/2014/main" id="{00000000-0008-0000-0200-000071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86" name="Text Box 5">
          <a:extLst>
            <a:ext uri="{FF2B5EF4-FFF2-40B4-BE49-F238E27FC236}">
              <a16:creationId xmlns:a16="http://schemas.microsoft.com/office/drawing/2014/main" id="{00000000-0008-0000-0200-000072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87" name="Text Box 9">
          <a:extLst>
            <a:ext uri="{FF2B5EF4-FFF2-40B4-BE49-F238E27FC236}">
              <a16:creationId xmlns:a16="http://schemas.microsoft.com/office/drawing/2014/main" id="{00000000-0008-0000-0200-000073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88" name="Text Box 10">
          <a:extLst>
            <a:ext uri="{FF2B5EF4-FFF2-40B4-BE49-F238E27FC236}">
              <a16:creationId xmlns:a16="http://schemas.microsoft.com/office/drawing/2014/main" id="{00000000-0008-0000-0200-000074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89" name="Text Box 4">
          <a:extLst>
            <a:ext uri="{FF2B5EF4-FFF2-40B4-BE49-F238E27FC236}">
              <a16:creationId xmlns:a16="http://schemas.microsoft.com/office/drawing/2014/main" id="{00000000-0008-0000-0200-000075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90" name="Text Box 5">
          <a:extLst>
            <a:ext uri="{FF2B5EF4-FFF2-40B4-BE49-F238E27FC236}">
              <a16:creationId xmlns:a16="http://schemas.microsoft.com/office/drawing/2014/main" id="{00000000-0008-0000-0200-000076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91" name="Text Box 9">
          <a:extLst>
            <a:ext uri="{FF2B5EF4-FFF2-40B4-BE49-F238E27FC236}">
              <a16:creationId xmlns:a16="http://schemas.microsoft.com/office/drawing/2014/main" id="{00000000-0008-0000-0200-000077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92" name="Text Box 10">
          <a:extLst>
            <a:ext uri="{FF2B5EF4-FFF2-40B4-BE49-F238E27FC236}">
              <a16:creationId xmlns:a16="http://schemas.microsoft.com/office/drawing/2014/main" id="{00000000-0008-0000-0200-000078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93" name="Text Box 4">
          <a:extLst>
            <a:ext uri="{FF2B5EF4-FFF2-40B4-BE49-F238E27FC236}">
              <a16:creationId xmlns:a16="http://schemas.microsoft.com/office/drawing/2014/main" id="{00000000-0008-0000-0200-000079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94" name="Text Box 5">
          <a:extLst>
            <a:ext uri="{FF2B5EF4-FFF2-40B4-BE49-F238E27FC236}">
              <a16:creationId xmlns:a16="http://schemas.microsoft.com/office/drawing/2014/main" id="{00000000-0008-0000-0200-00007A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95" name="Text Box 9">
          <a:extLst>
            <a:ext uri="{FF2B5EF4-FFF2-40B4-BE49-F238E27FC236}">
              <a16:creationId xmlns:a16="http://schemas.microsoft.com/office/drawing/2014/main" id="{00000000-0008-0000-0200-00007B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52400"/>
    <xdr:sp macro="" textlink="">
      <xdr:nvSpPr>
        <xdr:cNvPr id="3196" name="Text Box 10">
          <a:extLst>
            <a:ext uri="{FF2B5EF4-FFF2-40B4-BE49-F238E27FC236}">
              <a16:creationId xmlns:a16="http://schemas.microsoft.com/office/drawing/2014/main" id="{00000000-0008-0000-0200-00007C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97" name="Text Box 4">
          <a:extLst>
            <a:ext uri="{FF2B5EF4-FFF2-40B4-BE49-F238E27FC236}">
              <a16:creationId xmlns:a16="http://schemas.microsoft.com/office/drawing/2014/main" id="{00000000-0008-0000-0200-00007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98" name="Text Box 5">
          <a:extLst>
            <a:ext uri="{FF2B5EF4-FFF2-40B4-BE49-F238E27FC236}">
              <a16:creationId xmlns:a16="http://schemas.microsoft.com/office/drawing/2014/main" id="{00000000-0008-0000-0200-00007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199" name="Text Box 9">
          <a:extLst>
            <a:ext uri="{FF2B5EF4-FFF2-40B4-BE49-F238E27FC236}">
              <a16:creationId xmlns:a16="http://schemas.microsoft.com/office/drawing/2014/main" id="{00000000-0008-0000-0200-00007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00" name="Text Box 10">
          <a:extLst>
            <a:ext uri="{FF2B5EF4-FFF2-40B4-BE49-F238E27FC236}">
              <a16:creationId xmlns:a16="http://schemas.microsoft.com/office/drawing/2014/main" id="{00000000-0008-0000-0200-00008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01" name="Text Box 4">
          <a:extLst>
            <a:ext uri="{FF2B5EF4-FFF2-40B4-BE49-F238E27FC236}">
              <a16:creationId xmlns:a16="http://schemas.microsoft.com/office/drawing/2014/main" id="{00000000-0008-0000-0200-00008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02" name="Text Box 5">
          <a:extLst>
            <a:ext uri="{FF2B5EF4-FFF2-40B4-BE49-F238E27FC236}">
              <a16:creationId xmlns:a16="http://schemas.microsoft.com/office/drawing/2014/main" id="{00000000-0008-0000-0200-00008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03" name="Text Box 9">
          <a:extLst>
            <a:ext uri="{FF2B5EF4-FFF2-40B4-BE49-F238E27FC236}">
              <a16:creationId xmlns:a16="http://schemas.microsoft.com/office/drawing/2014/main" id="{00000000-0008-0000-0200-00008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04" name="Text Box 10">
          <a:extLst>
            <a:ext uri="{FF2B5EF4-FFF2-40B4-BE49-F238E27FC236}">
              <a16:creationId xmlns:a16="http://schemas.microsoft.com/office/drawing/2014/main" id="{00000000-0008-0000-0200-00008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05" name="Text Box 4">
          <a:extLst>
            <a:ext uri="{FF2B5EF4-FFF2-40B4-BE49-F238E27FC236}">
              <a16:creationId xmlns:a16="http://schemas.microsoft.com/office/drawing/2014/main" id="{00000000-0008-0000-0200-00008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06" name="Text Box 5">
          <a:extLst>
            <a:ext uri="{FF2B5EF4-FFF2-40B4-BE49-F238E27FC236}">
              <a16:creationId xmlns:a16="http://schemas.microsoft.com/office/drawing/2014/main" id="{00000000-0008-0000-0200-00008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07" name="Text Box 9">
          <a:extLst>
            <a:ext uri="{FF2B5EF4-FFF2-40B4-BE49-F238E27FC236}">
              <a16:creationId xmlns:a16="http://schemas.microsoft.com/office/drawing/2014/main" id="{00000000-0008-0000-0200-00008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08" name="Text Box 10">
          <a:extLst>
            <a:ext uri="{FF2B5EF4-FFF2-40B4-BE49-F238E27FC236}">
              <a16:creationId xmlns:a16="http://schemas.microsoft.com/office/drawing/2014/main" id="{00000000-0008-0000-0200-00008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09" name="Text Box 4">
          <a:extLst>
            <a:ext uri="{FF2B5EF4-FFF2-40B4-BE49-F238E27FC236}">
              <a16:creationId xmlns:a16="http://schemas.microsoft.com/office/drawing/2014/main" id="{00000000-0008-0000-0200-00008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10" name="Text Box 5">
          <a:extLst>
            <a:ext uri="{FF2B5EF4-FFF2-40B4-BE49-F238E27FC236}">
              <a16:creationId xmlns:a16="http://schemas.microsoft.com/office/drawing/2014/main" id="{00000000-0008-0000-0200-00008A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11" name="Text Box 9">
          <a:extLst>
            <a:ext uri="{FF2B5EF4-FFF2-40B4-BE49-F238E27FC236}">
              <a16:creationId xmlns:a16="http://schemas.microsoft.com/office/drawing/2014/main" id="{00000000-0008-0000-0200-00008B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12" name="Text Box 10">
          <a:extLst>
            <a:ext uri="{FF2B5EF4-FFF2-40B4-BE49-F238E27FC236}">
              <a16:creationId xmlns:a16="http://schemas.microsoft.com/office/drawing/2014/main" id="{00000000-0008-0000-0200-00008C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13" name="Text Box 4">
          <a:extLst>
            <a:ext uri="{FF2B5EF4-FFF2-40B4-BE49-F238E27FC236}">
              <a16:creationId xmlns:a16="http://schemas.microsoft.com/office/drawing/2014/main" id="{00000000-0008-0000-0200-00008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14" name="Text Box 5">
          <a:extLst>
            <a:ext uri="{FF2B5EF4-FFF2-40B4-BE49-F238E27FC236}">
              <a16:creationId xmlns:a16="http://schemas.microsoft.com/office/drawing/2014/main" id="{00000000-0008-0000-0200-00008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15" name="Text Box 9">
          <a:extLst>
            <a:ext uri="{FF2B5EF4-FFF2-40B4-BE49-F238E27FC236}">
              <a16:creationId xmlns:a16="http://schemas.microsoft.com/office/drawing/2014/main" id="{00000000-0008-0000-0200-00008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16" name="Text Box 10">
          <a:extLst>
            <a:ext uri="{FF2B5EF4-FFF2-40B4-BE49-F238E27FC236}">
              <a16:creationId xmlns:a16="http://schemas.microsoft.com/office/drawing/2014/main" id="{00000000-0008-0000-0200-00009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17" name="Text Box 4">
          <a:extLst>
            <a:ext uri="{FF2B5EF4-FFF2-40B4-BE49-F238E27FC236}">
              <a16:creationId xmlns:a16="http://schemas.microsoft.com/office/drawing/2014/main" id="{00000000-0008-0000-0200-00009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18" name="Text Box 5">
          <a:extLst>
            <a:ext uri="{FF2B5EF4-FFF2-40B4-BE49-F238E27FC236}">
              <a16:creationId xmlns:a16="http://schemas.microsoft.com/office/drawing/2014/main" id="{00000000-0008-0000-0200-00009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19" name="Text Box 9">
          <a:extLst>
            <a:ext uri="{FF2B5EF4-FFF2-40B4-BE49-F238E27FC236}">
              <a16:creationId xmlns:a16="http://schemas.microsoft.com/office/drawing/2014/main" id="{00000000-0008-0000-0200-00009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20" name="Text Box 10">
          <a:extLst>
            <a:ext uri="{FF2B5EF4-FFF2-40B4-BE49-F238E27FC236}">
              <a16:creationId xmlns:a16="http://schemas.microsoft.com/office/drawing/2014/main" id="{00000000-0008-0000-0200-00009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21" name="Text Box 4">
          <a:extLst>
            <a:ext uri="{FF2B5EF4-FFF2-40B4-BE49-F238E27FC236}">
              <a16:creationId xmlns:a16="http://schemas.microsoft.com/office/drawing/2014/main" id="{00000000-0008-0000-0200-00009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22" name="Text Box 5">
          <a:extLst>
            <a:ext uri="{FF2B5EF4-FFF2-40B4-BE49-F238E27FC236}">
              <a16:creationId xmlns:a16="http://schemas.microsoft.com/office/drawing/2014/main" id="{00000000-0008-0000-0200-00009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23" name="Text Box 9">
          <a:extLst>
            <a:ext uri="{FF2B5EF4-FFF2-40B4-BE49-F238E27FC236}">
              <a16:creationId xmlns:a16="http://schemas.microsoft.com/office/drawing/2014/main" id="{00000000-0008-0000-0200-00009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24" name="Text Box 10">
          <a:extLst>
            <a:ext uri="{FF2B5EF4-FFF2-40B4-BE49-F238E27FC236}">
              <a16:creationId xmlns:a16="http://schemas.microsoft.com/office/drawing/2014/main" id="{00000000-0008-0000-0200-00009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25" name="Text Box 4">
          <a:extLst>
            <a:ext uri="{FF2B5EF4-FFF2-40B4-BE49-F238E27FC236}">
              <a16:creationId xmlns:a16="http://schemas.microsoft.com/office/drawing/2014/main" id="{00000000-0008-0000-0200-00009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26" name="Text Box 5">
          <a:extLst>
            <a:ext uri="{FF2B5EF4-FFF2-40B4-BE49-F238E27FC236}">
              <a16:creationId xmlns:a16="http://schemas.microsoft.com/office/drawing/2014/main" id="{00000000-0008-0000-0200-00009A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27" name="Text Box 9">
          <a:extLst>
            <a:ext uri="{FF2B5EF4-FFF2-40B4-BE49-F238E27FC236}">
              <a16:creationId xmlns:a16="http://schemas.microsoft.com/office/drawing/2014/main" id="{00000000-0008-0000-0200-00009B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28" name="Text Box 10">
          <a:extLst>
            <a:ext uri="{FF2B5EF4-FFF2-40B4-BE49-F238E27FC236}">
              <a16:creationId xmlns:a16="http://schemas.microsoft.com/office/drawing/2014/main" id="{00000000-0008-0000-0200-00009C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29" name="Text Box 4">
          <a:extLst>
            <a:ext uri="{FF2B5EF4-FFF2-40B4-BE49-F238E27FC236}">
              <a16:creationId xmlns:a16="http://schemas.microsoft.com/office/drawing/2014/main" id="{00000000-0008-0000-0200-00009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30" name="Text Box 5">
          <a:extLst>
            <a:ext uri="{FF2B5EF4-FFF2-40B4-BE49-F238E27FC236}">
              <a16:creationId xmlns:a16="http://schemas.microsoft.com/office/drawing/2014/main" id="{00000000-0008-0000-0200-00009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31" name="Text Box 9">
          <a:extLst>
            <a:ext uri="{FF2B5EF4-FFF2-40B4-BE49-F238E27FC236}">
              <a16:creationId xmlns:a16="http://schemas.microsoft.com/office/drawing/2014/main" id="{00000000-0008-0000-0200-00009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32" name="Text Box 10">
          <a:extLst>
            <a:ext uri="{FF2B5EF4-FFF2-40B4-BE49-F238E27FC236}">
              <a16:creationId xmlns:a16="http://schemas.microsoft.com/office/drawing/2014/main" id="{00000000-0008-0000-0200-0000A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33" name="Text Box 4">
          <a:extLst>
            <a:ext uri="{FF2B5EF4-FFF2-40B4-BE49-F238E27FC236}">
              <a16:creationId xmlns:a16="http://schemas.microsoft.com/office/drawing/2014/main" id="{00000000-0008-0000-0200-0000A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34" name="Text Box 5">
          <a:extLst>
            <a:ext uri="{FF2B5EF4-FFF2-40B4-BE49-F238E27FC236}">
              <a16:creationId xmlns:a16="http://schemas.microsoft.com/office/drawing/2014/main" id="{00000000-0008-0000-0200-0000A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35" name="Text Box 9">
          <a:extLst>
            <a:ext uri="{FF2B5EF4-FFF2-40B4-BE49-F238E27FC236}">
              <a16:creationId xmlns:a16="http://schemas.microsoft.com/office/drawing/2014/main" id="{00000000-0008-0000-0200-0000A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36" name="Text Box 10">
          <a:extLst>
            <a:ext uri="{FF2B5EF4-FFF2-40B4-BE49-F238E27FC236}">
              <a16:creationId xmlns:a16="http://schemas.microsoft.com/office/drawing/2014/main" id="{00000000-0008-0000-0200-0000A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37" name="Text Box 4">
          <a:extLst>
            <a:ext uri="{FF2B5EF4-FFF2-40B4-BE49-F238E27FC236}">
              <a16:creationId xmlns:a16="http://schemas.microsoft.com/office/drawing/2014/main" id="{00000000-0008-0000-0200-0000A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38" name="Text Box 5">
          <a:extLst>
            <a:ext uri="{FF2B5EF4-FFF2-40B4-BE49-F238E27FC236}">
              <a16:creationId xmlns:a16="http://schemas.microsoft.com/office/drawing/2014/main" id="{00000000-0008-0000-0200-0000A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39" name="Text Box 9">
          <a:extLst>
            <a:ext uri="{FF2B5EF4-FFF2-40B4-BE49-F238E27FC236}">
              <a16:creationId xmlns:a16="http://schemas.microsoft.com/office/drawing/2014/main" id="{00000000-0008-0000-0200-0000A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7"/>
    <xdr:sp macro="" textlink="">
      <xdr:nvSpPr>
        <xdr:cNvPr id="3240" name="Text Box 10">
          <a:extLst>
            <a:ext uri="{FF2B5EF4-FFF2-40B4-BE49-F238E27FC236}">
              <a16:creationId xmlns:a16="http://schemas.microsoft.com/office/drawing/2014/main" id="{00000000-0008-0000-0200-0000A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3241" name="Text Box 4">
          <a:extLst>
            <a:ext uri="{FF2B5EF4-FFF2-40B4-BE49-F238E27FC236}">
              <a16:creationId xmlns:a16="http://schemas.microsoft.com/office/drawing/2014/main" id="{00000000-0008-0000-0200-0000A9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3242" name="Text Box 5">
          <a:extLst>
            <a:ext uri="{FF2B5EF4-FFF2-40B4-BE49-F238E27FC236}">
              <a16:creationId xmlns:a16="http://schemas.microsoft.com/office/drawing/2014/main" id="{00000000-0008-0000-0200-0000AA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3243" name="Text Box 9">
          <a:extLst>
            <a:ext uri="{FF2B5EF4-FFF2-40B4-BE49-F238E27FC236}">
              <a16:creationId xmlns:a16="http://schemas.microsoft.com/office/drawing/2014/main" id="{00000000-0008-0000-0200-0000AB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48168"/>
    <xdr:sp macro="" textlink="">
      <xdr:nvSpPr>
        <xdr:cNvPr id="3244" name="Text Box 10">
          <a:extLst>
            <a:ext uri="{FF2B5EF4-FFF2-40B4-BE49-F238E27FC236}">
              <a16:creationId xmlns:a16="http://schemas.microsoft.com/office/drawing/2014/main" id="{00000000-0008-0000-0200-0000AC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45" name="Text Box 4">
          <a:extLst>
            <a:ext uri="{FF2B5EF4-FFF2-40B4-BE49-F238E27FC236}">
              <a16:creationId xmlns:a16="http://schemas.microsoft.com/office/drawing/2014/main" id="{00000000-0008-0000-0200-0000A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46" name="Text Box 5">
          <a:extLst>
            <a:ext uri="{FF2B5EF4-FFF2-40B4-BE49-F238E27FC236}">
              <a16:creationId xmlns:a16="http://schemas.microsoft.com/office/drawing/2014/main" id="{00000000-0008-0000-0200-0000A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47" name="Text Box 9">
          <a:extLst>
            <a:ext uri="{FF2B5EF4-FFF2-40B4-BE49-F238E27FC236}">
              <a16:creationId xmlns:a16="http://schemas.microsoft.com/office/drawing/2014/main" id="{00000000-0008-0000-0200-0000A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48" name="Text Box 10">
          <a:extLst>
            <a:ext uri="{FF2B5EF4-FFF2-40B4-BE49-F238E27FC236}">
              <a16:creationId xmlns:a16="http://schemas.microsoft.com/office/drawing/2014/main" id="{00000000-0008-0000-0200-0000B0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49" name="Text Box 4">
          <a:extLst>
            <a:ext uri="{FF2B5EF4-FFF2-40B4-BE49-F238E27FC236}">
              <a16:creationId xmlns:a16="http://schemas.microsoft.com/office/drawing/2014/main" id="{00000000-0008-0000-0200-0000B1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50" name="Text Box 5">
          <a:extLst>
            <a:ext uri="{FF2B5EF4-FFF2-40B4-BE49-F238E27FC236}">
              <a16:creationId xmlns:a16="http://schemas.microsoft.com/office/drawing/2014/main" id="{00000000-0008-0000-0200-0000B2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51" name="Text Box 9">
          <a:extLst>
            <a:ext uri="{FF2B5EF4-FFF2-40B4-BE49-F238E27FC236}">
              <a16:creationId xmlns:a16="http://schemas.microsoft.com/office/drawing/2014/main" id="{00000000-0008-0000-0200-0000B3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52" name="Text Box 4">
          <a:extLst>
            <a:ext uri="{FF2B5EF4-FFF2-40B4-BE49-F238E27FC236}">
              <a16:creationId xmlns:a16="http://schemas.microsoft.com/office/drawing/2014/main" id="{00000000-0008-0000-0200-0000B4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53" name="Text Box 5">
          <a:extLst>
            <a:ext uri="{FF2B5EF4-FFF2-40B4-BE49-F238E27FC236}">
              <a16:creationId xmlns:a16="http://schemas.microsoft.com/office/drawing/2014/main" id="{00000000-0008-0000-0200-0000B5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54" name="Text Box 9">
          <a:extLst>
            <a:ext uri="{FF2B5EF4-FFF2-40B4-BE49-F238E27FC236}">
              <a16:creationId xmlns:a16="http://schemas.microsoft.com/office/drawing/2014/main" id="{00000000-0008-0000-0200-0000B6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55" name="Text Box 10">
          <a:extLst>
            <a:ext uri="{FF2B5EF4-FFF2-40B4-BE49-F238E27FC236}">
              <a16:creationId xmlns:a16="http://schemas.microsoft.com/office/drawing/2014/main" id="{00000000-0008-0000-0200-0000B7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56" name="Text Box 4">
          <a:extLst>
            <a:ext uri="{FF2B5EF4-FFF2-40B4-BE49-F238E27FC236}">
              <a16:creationId xmlns:a16="http://schemas.microsoft.com/office/drawing/2014/main" id="{00000000-0008-0000-0200-0000B8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57" name="Text Box 5">
          <a:extLst>
            <a:ext uri="{FF2B5EF4-FFF2-40B4-BE49-F238E27FC236}">
              <a16:creationId xmlns:a16="http://schemas.microsoft.com/office/drawing/2014/main" id="{00000000-0008-0000-0200-0000B9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58" name="Text Box 9">
          <a:extLst>
            <a:ext uri="{FF2B5EF4-FFF2-40B4-BE49-F238E27FC236}">
              <a16:creationId xmlns:a16="http://schemas.microsoft.com/office/drawing/2014/main" id="{00000000-0008-0000-0200-0000BA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59" name="Text Box 4">
          <a:extLst>
            <a:ext uri="{FF2B5EF4-FFF2-40B4-BE49-F238E27FC236}">
              <a16:creationId xmlns:a16="http://schemas.microsoft.com/office/drawing/2014/main" id="{00000000-0008-0000-0200-0000BB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60" name="Text Box 5">
          <a:extLst>
            <a:ext uri="{FF2B5EF4-FFF2-40B4-BE49-F238E27FC236}">
              <a16:creationId xmlns:a16="http://schemas.microsoft.com/office/drawing/2014/main" id="{00000000-0008-0000-0200-0000BC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61" name="Text Box 9">
          <a:extLst>
            <a:ext uri="{FF2B5EF4-FFF2-40B4-BE49-F238E27FC236}">
              <a16:creationId xmlns:a16="http://schemas.microsoft.com/office/drawing/2014/main" id="{00000000-0008-0000-0200-0000B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62" name="Text Box 4">
          <a:extLst>
            <a:ext uri="{FF2B5EF4-FFF2-40B4-BE49-F238E27FC236}">
              <a16:creationId xmlns:a16="http://schemas.microsoft.com/office/drawing/2014/main" id="{00000000-0008-0000-0200-0000B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63" name="Text Box 4">
          <a:extLst>
            <a:ext uri="{FF2B5EF4-FFF2-40B4-BE49-F238E27FC236}">
              <a16:creationId xmlns:a16="http://schemas.microsoft.com/office/drawing/2014/main" id="{00000000-0008-0000-0200-0000B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64" name="Text Box 4">
          <a:extLst>
            <a:ext uri="{FF2B5EF4-FFF2-40B4-BE49-F238E27FC236}">
              <a16:creationId xmlns:a16="http://schemas.microsoft.com/office/drawing/2014/main" id="{00000000-0008-0000-0200-0000C0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65" name="Text Box 5">
          <a:extLst>
            <a:ext uri="{FF2B5EF4-FFF2-40B4-BE49-F238E27FC236}">
              <a16:creationId xmlns:a16="http://schemas.microsoft.com/office/drawing/2014/main" id="{00000000-0008-0000-0200-0000C1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66" name="Text Box 9">
          <a:extLst>
            <a:ext uri="{FF2B5EF4-FFF2-40B4-BE49-F238E27FC236}">
              <a16:creationId xmlns:a16="http://schemas.microsoft.com/office/drawing/2014/main" id="{00000000-0008-0000-0200-0000C2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67" name="Text Box 10">
          <a:extLst>
            <a:ext uri="{FF2B5EF4-FFF2-40B4-BE49-F238E27FC236}">
              <a16:creationId xmlns:a16="http://schemas.microsoft.com/office/drawing/2014/main" id="{00000000-0008-0000-0200-0000C3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68" name="Text Box 4">
          <a:extLst>
            <a:ext uri="{FF2B5EF4-FFF2-40B4-BE49-F238E27FC236}">
              <a16:creationId xmlns:a16="http://schemas.microsoft.com/office/drawing/2014/main" id="{00000000-0008-0000-0200-0000C4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69" name="Text Box 5">
          <a:extLst>
            <a:ext uri="{FF2B5EF4-FFF2-40B4-BE49-F238E27FC236}">
              <a16:creationId xmlns:a16="http://schemas.microsoft.com/office/drawing/2014/main" id="{00000000-0008-0000-0200-0000C5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70" name="Text Box 9">
          <a:extLst>
            <a:ext uri="{FF2B5EF4-FFF2-40B4-BE49-F238E27FC236}">
              <a16:creationId xmlns:a16="http://schemas.microsoft.com/office/drawing/2014/main" id="{00000000-0008-0000-0200-0000C6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71" name="Text Box 10">
          <a:extLst>
            <a:ext uri="{FF2B5EF4-FFF2-40B4-BE49-F238E27FC236}">
              <a16:creationId xmlns:a16="http://schemas.microsoft.com/office/drawing/2014/main" id="{00000000-0008-0000-0200-0000C7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72" name="Text Box 4">
          <a:extLst>
            <a:ext uri="{FF2B5EF4-FFF2-40B4-BE49-F238E27FC236}">
              <a16:creationId xmlns:a16="http://schemas.microsoft.com/office/drawing/2014/main" id="{00000000-0008-0000-0200-0000C8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73" name="Text Box 5">
          <a:extLst>
            <a:ext uri="{FF2B5EF4-FFF2-40B4-BE49-F238E27FC236}">
              <a16:creationId xmlns:a16="http://schemas.microsoft.com/office/drawing/2014/main" id="{00000000-0008-0000-0200-0000C9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74" name="Text Box 9">
          <a:extLst>
            <a:ext uri="{FF2B5EF4-FFF2-40B4-BE49-F238E27FC236}">
              <a16:creationId xmlns:a16="http://schemas.microsoft.com/office/drawing/2014/main" id="{00000000-0008-0000-0200-0000CA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75" name="Text Box 10">
          <a:extLst>
            <a:ext uri="{FF2B5EF4-FFF2-40B4-BE49-F238E27FC236}">
              <a16:creationId xmlns:a16="http://schemas.microsoft.com/office/drawing/2014/main" id="{00000000-0008-0000-0200-0000CB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76" name="Text Box 4">
          <a:extLst>
            <a:ext uri="{FF2B5EF4-FFF2-40B4-BE49-F238E27FC236}">
              <a16:creationId xmlns:a16="http://schemas.microsoft.com/office/drawing/2014/main" id="{00000000-0008-0000-0200-0000CC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77" name="Text Box 5">
          <a:extLst>
            <a:ext uri="{FF2B5EF4-FFF2-40B4-BE49-F238E27FC236}">
              <a16:creationId xmlns:a16="http://schemas.microsoft.com/office/drawing/2014/main" id="{00000000-0008-0000-0200-0000C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78" name="Text Box 9">
          <a:extLst>
            <a:ext uri="{FF2B5EF4-FFF2-40B4-BE49-F238E27FC236}">
              <a16:creationId xmlns:a16="http://schemas.microsoft.com/office/drawing/2014/main" id="{00000000-0008-0000-0200-0000C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79" name="Text Box 10">
          <a:extLst>
            <a:ext uri="{FF2B5EF4-FFF2-40B4-BE49-F238E27FC236}">
              <a16:creationId xmlns:a16="http://schemas.microsoft.com/office/drawing/2014/main" id="{00000000-0008-0000-0200-0000C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80" name="Text Box 4">
          <a:extLst>
            <a:ext uri="{FF2B5EF4-FFF2-40B4-BE49-F238E27FC236}">
              <a16:creationId xmlns:a16="http://schemas.microsoft.com/office/drawing/2014/main" id="{00000000-0008-0000-0200-0000D0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81" name="Text Box 5">
          <a:extLst>
            <a:ext uri="{FF2B5EF4-FFF2-40B4-BE49-F238E27FC236}">
              <a16:creationId xmlns:a16="http://schemas.microsoft.com/office/drawing/2014/main" id="{00000000-0008-0000-0200-0000D1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82" name="Text Box 9">
          <a:extLst>
            <a:ext uri="{FF2B5EF4-FFF2-40B4-BE49-F238E27FC236}">
              <a16:creationId xmlns:a16="http://schemas.microsoft.com/office/drawing/2014/main" id="{00000000-0008-0000-0200-0000D2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83" name="Text Box 10">
          <a:extLst>
            <a:ext uri="{FF2B5EF4-FFF2-40B4-BE49-F238E27FC236}">
              <a16:creationId xmlns:a16="http://schemas.microsoft.com/office/drawing/2014/main" id="{00000000-0008-0000-0200-0000D3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84" name="Text Box 4">
          <a:extLst>
            <a:ext uri="{FF2B5EF4-FFF2-40B4-BE49-F238E27FC236}">
              <a16:creationId xmlns:a16="http://schemas.microsoft.com/office/drawing/2014/main" id="{00000000-0008-0000-0200-0000D4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85" name="Text Box 5">
          <a:extLst>
            <a:ext uri="{FF2B5EF4-FFF2-40B4-BE49-F238E27FC236}">
              <a16:creationId xmlns:a16="http://schemas.microsoft.com/office/drawing/2014/main" id="{00000000-0008-0000-0200-0000D5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86" name="Text Box 9">
          <a:extLst>
            <a:ext uri="{FF2B5EF4-FFF2-40B4-BE49-F238E27FC236}">
              <a16:creationId xmlns:a16="http://schemas.microsoft.com/office/drawing/2014/main" id="{00000000-0008-0000-0200-0000D6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87" name="Text Box 10">
          <a:extLst>
            <a:ext uri="{FF2B5EF4-FFF2-40B4-BE49-F238E27FC236}">
              <a16:creationId xmlns:a16="http://schemas.microsoft.com/office/drawing/2014/main" id="{00000000-0008-0000-0200-0000D7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88" name="Text Box 4">
          <a:extLst>
            <a:ext uri="{FF2B5EF4-FFF2-40B4-BE49-F238E27FC236}">
              <a16:creationId xmlns:a16="http://schemas.microsoft.com/office/drawing/2014/main" id="{00000000-0008-0000-0200-0000D8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89" name="Text Box 5">
          <a:extLst>
            <a:ext uri="{FF2B5EF4-FFF2-40B4-BE49-F238E27FC236}">
              <a16:creationId xmlns:a16="http://schemas.microsoft.com/office/drawing/2014/main" id="{00000000-0008-0000-0200-0000D9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90" name="Text Box 9">
          <a:extLst>
            <a:ext uri="{FF2B5EF4-FFF2-40B4-BE49-F238E27FC236}">
              <a16:creationId xmlns:a16="http://schemas.microsoft.com/office/drawing/2014/main" id="{00000000-0008-0000-0200-0000DA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91" name="Text Box 10">
          <a:extLst>
            <a:ext uri="{FF2B5EF4-FFF2-40B4-BE49-F238E27FC236}">
              <a16:creationId xmlns:a16="http://schemas.microsoft.com/office/drawing/2014/main" id="{00000000-0008-0000-0200-0000DB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92" name="Text Box 4">
          <a:extLst>
            <a:ext uri="{FF2B5EF4-FFF2-40B4-BE49-F238E27FC236}">
              <a16:creationId xmlns:a16="http://schemas.microsoft.com/office/drawing/2014/main" id="{00000000-0008-0000-0200-0000DC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93" name="Text Box 5">
          <a:extLst>
            <a:ext uri="{FF2B5EF4-FFF2-40B4-BE49-F238E27FC236}">
              <a16:creationId xmlns:a16="http://schemas.microsoft.com/office/drawing/2014/main" id="{00000000-0008-0000-0200-0000D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94" name="Text Box 9">
          <a:extLst>
            <a:ext uri="{FF2B5EF4-FFF2-40B4-BE49-F238E27FC236}">
              <a16:creationId xmlns:a16="http://schemas.microsoft.com/office/drawing/2014/main" id="{00000000-0008-0000-0200-0000D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95" name="Text Box 10">
          <a:extLst>
            <a:ext uri="{FF2B5EF4-FFF2-40B4-BE49-F238E27FC236}">
              <a16:creationId xmlns:a16="http://schemas.microsoft.com/office/drawing/2014/main" id="{00000000-0008-0000-0200-0000D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96" name="Text Box 4">
          <a:extLst>
            <a:ext uri="{FF2B5EF4-FFF2-40B4-BE49-F238E27FC236}">
              <a16:creationId xmlns:a16="http://schemas.microsoft.com/office/drawing/2014/main" id="{00000000-0008-0000-0200-0000E0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97" name="Text Box 5">
          <a:extLst>
            <a:ext uri="{FF2B5EF4-FFF2-40B4-BE49-F238E27FC236}">
              <a16:creationId xmlns:a16="http://schemas.microsoft.com/office/drawing/2014/main" id="{00000000-0008-0000-0200-0000E1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98" name="Text Box 9">
          <a:extLst>
            <a:ext uri="{FF2B5EF4-FFF2-40B4-BE49-F238E27FC236}">
              <a16:creationId xmlns:a16="http://schemas.microsoft.com/office/drawing/2014/main" id="{00000000-0008-0000-0200-0000E2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299" name="Text Box 10">
          <a:extLst>
            <a:ext uri="{FF2B5EF4-FFF2-40B4-BE49-F238E27FC236}">
              <a16:creationId xmlns:a16="http://schemas.microsoft.com/office/drawing/2014/main" id="{00000000-0008-0000-0200-0000E3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00" name="Text Box 4">
          <a:extLst>
            <a:ext uri="{FF2B5EF4-FFF2-40B4-BE49-F238E27FC236}">
              <a16:creationId xmlns:a16="http://schemas.microsoft.com/office/drawing/2014/main" id="{00000000-0008-0000-0200-0000E4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01" name="Text Box 5">
          <a:extLst>
            <a:ext uri="{FF2B5EF4-FFF2-40B4-BE49-F238E27FC236}">
              <a16:creationId xmlns:a16="http://schemas.microsoft.com/office/drawing/2014/main" id="{00000000-0008-0000-0200-0000E5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02" name="Text Box 9">
          <a:extLst>
            <a:ext uri="{FF2B5EF4-FFF2-40B4-BE49-F238E27FC236}">
              <a16:creationId xmlns:a16="http://schemas.microsoft.com/office/drawing/2014/main" id="{00000000-0008-0000-0200-0000E6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03" name="Text Box 10">
          <a:extLst>
            <a:ext uri="{FF2B5EF4-FFF2-40B4-BE49-F238E27FC236}">
              <a16:creationId xmlns:a16="http://schemas.microsoft.com/office/drawing/2014/main" id="{00000000-0008-0000-0200-0000E7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04" name="Text Box 4">
          <a:extLst>
            <a:ext uri="{FF2B5EF4-FFF2-40B4-BE49-F238E27FC236}">
              <a16:creationId xmlns:a16="http://schemas.microsoft.com/office/drawing/2014/main" id="{00000000-0008-0000-0200-0000E8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05" name="Text Box 5">
          <a:extLst>
            <a:ext uri="{FF2B5EF4-FFF2-40B4-BE49-F238E27FC236}">
              <a16:creationId xmlns:a16="http://schemas.microsoft.com/office/drawing/2014/main" id="{00000000-0008-0000-0200-0000E9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06" name="Text Box 9">
          <a:extLst>
            <a:ext uri="{FF2B5EF4-FFF2-40B4-BE49-F238E27FC236}">
              <a16:creationId xmlns:a16="http://schemas.microsoft.com/office/drawing/2014/main" id="{00000000-0008-0000-0200-0000EA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07" name="Text Box 10">
          <a:extLst>
            <a:ext uri="{FF2B5EF4-FFF2-40B4-BE49-F238E27FC236}">
              <a16:creationId xmlns:a16="http://schemas.microsoft.com/office/drawing/2014/main" id="{00000000-0008-0000-0200-0000EB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08" name="Text Box 4">
          <a:extLst>
            <a:ext uri="{FF2B5EF4-FFF2-40B4-BE49-F238E27FC236}">
              <a16:creationId xmlns:a16="http://schemas.microsoft.com/office/drawing/2014/main" id="{00000000-0008-0000-0200-0000EC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09" name="Text Box 5">
          <a:extLst>
            <a:ext uri="{FF2B5EF4-FFF2-40B4-BE49-F238E27FC236}">
              <a16:creationId xmlns:a16="http://schemas.microsoft.com/office/drawing/2014/main" id="{00000000-0008-0000-0200-0000E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10" name="Text Box 9">
          <a:extLst>
            <a:ext uri="{FF2B5EF4-FFF2-40B4-BE49-F238E27FC236}">
              <a16:creationId xmlns:a16="http://schemas.microsoft.com/office/drawing/2014/main" id="{00000000-0008-0000-0200-0000E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11" name="Text Box 10">
          <a:extLst>
            <a:ext uri="{FF2B5EF4-FFF2-40B4-BE49-F238E27FC236}">
              <a16:creationId xmlns:a16="http://schemas.microsoft.com/office/drawing/2014/main" id="{00000000-0008-0000-0200-0000E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12" name="Text Box 4">
          <a:extLst>
            <a:ext uri="{FF2B5EF4-FFF2-40B4-BE49-F238E27FC236}">
              <a16:creationId xmlns:a16="http://schemas.microsoft.com/office/drawing/2014/main" id="{00000000-0008-0000-0200-0000F0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13" name="Text Box 5">
          <a:extLst>
            <a:ext uri="{FF2B5EF4-FFF2-40B4-BE49-F238E27FC236}">
              <a16:creationId xmlns:a16="http://schemas.microsoft.com/office/drawing/2014/main" id="{00000000-0008-0000-0200-0000F1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14" name="Text Box 9">
          <a:extLst>
            <a:ext uri="{FF2B5EF4-FFF2-40B4-BE49-F238E27FC236}">
              <a16:creationId xmlns:a16="http://schemas.microsoft.com/office/drawing/2014/main" id="{00000000-0008-0000-0200-0000F2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15" name="Text Box 10">
          <a:extLst>
            <a:ext uri="{FF2B5EF4-FFF2-40B4-BE49-F238E27FC236}">
              <a16:creationId xmlns:a16="http://schemas.microsoft.com/office/drawing/2014/main" id="{00000000-0008-0000-0200-0000F3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16" name="Text Box 4">
          <a:extLst>
            <a:ext uri="{FF2B5EF4-FFF2-40B4-BE49-F238E27FC236}">
              <a16:creationId xmlns:a16="http://schemas.microsoft.com/office/drawing/2014/main" id="{00000000-0008-0000-0200-0000F4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17" name="Text Box 5">
          <a:extLst>
            <a:ext uri="{FF2B5EF4-FFF2-40B4-BE49-F238E27FC236}">
              <a16:creationId xmlns:a16="http://schemas.microsoft.com/office/drawing/2014/main" id="{00000000-0008-0000-0200-0000F5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18" name="Text Box 9">
          <a:extLst>
            <a:ext uri="{FF2B5EF4-FFF2-40B4-BE49-F238E27FC236}">
              <a16:creationId xmlns:a16="http://schemas.microsoft.com/office/drawing/2014/main" id="{00000000-0008-0000-0200-0000F6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19" name="Text Box 10">
          <a:extLst>
            <a:ext uri="{FF2B5EF4-FFF2-40B4-BE49-F238E27FC236}">
              <a16:creationId xmlns:a16="http://schemas.microsoft.com/office/drawing/2014/main" id="{00000000-0008-0000-0200-0000F7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20" name="Text Box 4">
          <a:extLst>
            <a:ext uri="{FF2B5EF4-FFF2-40B4-BE49-F238E27FC236}">
              <a16:creationId xmlns:a16="http://schemas.microsoft.com/office/drawing/2014/main" id="{00000000-0008-0000-0200-0000F8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21" name="Text Box 5">
          <a:extLst>
            <a:ext uri="{FF2B5EF4-FFF2-40B4-BE49-F238E27FC236}">
              <a16:creationId xmlns:a16="http://schemas.microsoft.com/office/drawing/2014/main" id="{00000000-0008-0000-0200-0000F9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22" name="Text Box 9">
          <a:extLst>
            <a:ext uri="{FF2B5EF4-FFF2-40B4-BE49-F238E27FC236}">
              <a16:creationId xmlns:a16="http://schemas.microsoft.com/office/drawing/2014/main" id="{00000000-0008-0000-0200-0000FA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23" name="Text Box 10">
          <a:extLst>
            <a:ext uri="{FF2B5EF4-FFF2-40B4-BE49-F238E27FC236}">
              <a16:creationId xmlns:a16="http://schemas.microsoft.com/office/drawing/2014/main" id="{00000000-0008-0000-0200-0000FB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24" name="Text Box 4">
          <a:extLst>
            <a:ext uri="{FF2B5EF4-FFF2-40B4-BE49-F238E27FC236}">
              <a16:creationId xmlns:a16="http://schemas.microsoft.com/office/drawing/2014/main" id="{00000000-0008-0000-0200-0000FC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25" name="Text Box 5">
          <a:extLst>
            <a:ext uri="{FF2B5EF4-FFF2-40B4-BE49-F238E27FC236}">
              <a16:creationId xmlns:a16="http://schemas.microsoft.com/office/drawing/2014/main" id="{00000000-0008-0000-0200-0000F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26" name="Text Box 9">
          <a:extLst>
            <a:ext uri="{FF2B5EF4-FFF2-40B4-BE49-F238E27FC236}">
              <a16:creationId xmlns:a16="http://schemas.microsoft.com/office/drawing/2014/main" id="{00000000-0008-0000-0200-0000F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27" name="Text Box 10">
          <a:extLst>
            <a:ext uri="{FF2B5EF4-FFF2-40B4-BE49-F238E27FC236}">
              <a16:creationId xmlns:a16="http://schemas.microsoft.com/office/drawing/2014/main" id="{00000000-0008-0000-0200-0000F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28" name="Text Box 4">
          <a:extLst>
            <a:ext uri="{FF2B5EF4-FFF2-40B4-BE49-F238E27FC236}">
              <a16:creationId xmlns:a16="http://schemas.microsoft.com/office/drawing/2014/main" id="{00000000-0008-0000-0200-000000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29" name="Text Box 5">
          <a:extLst>
            <a:ext uri="{FF2B5EF4-FFF2-40B4-BE49-F238E27FC236}">
              <a16:creationId xmlns:a16="http://schemas.microsoft.com/office/drawing/2014/main" id="{00000000-0008-0000-0200-000001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30" name="Text Box 9">
          <a:extLst>
            <a:ext uri="{FF2B5EF4-FFF2-40B4-BE49-F238E27FC236}">
              <a16:creationId xmlns:a16="http://schemas.microsoft.com/office/drawing/2014/main" id="{00000000-0008-0000-0200-000002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31" name="Text Box 10">
          <a:extLst>
            <a:ext uri="{FF2B5EF4-FFF2-40B4-BE49-F238E27FC236}">
              <a16:creationId xmlns:a16="http://schemas.microsoft.com/office/drawing/2014/main" id="{00000000-0008-0000-0200-000003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32" name="Text Box 4">
          <a:extLst>
            <a:ext uri="{FF2B5EF4-FFF2-40B4-BE49-F238E27FC236}">
              <a16:creationId xmlns:a16="http://schemas.microsoft.com/office/drawing/2014/main" id="{00000000-0008-0000-0200-000004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33" name="Text Box 5">
          <a:extLst>
            <a:ext uri="{FF2B5EF4-FFF2-40B4-BE49-F238E27FC236}">
              <a16:creationId xmlns:a16="http://schemas.microsoft.com/office/drawing/2014/main" id="{00000000-0008-0000-0200-000005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34" name="Text Box 9">
          <a:extLst>
            <a:ext uri="{FF2B5EF4-FFF2-40B4-BE49-F238E27FC236}">
              <a16:creationId xmlns:a16="http://schemas.microsoft.com/office/drawing/2014/main" id="{00000000-0008-0000-0200-000006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1"/>
    <xdr:sp macro="" textlink="">
      <xdr:nvSpPr>
        <xdr:cNvPr id="3335" name="Text Box 10">
          <a:extLst>
            <a:ext uri="{FF2B5EF4-FFF2-40B4-BE49-F238E27FC236}">
              <a16:creationId xmlns:a16="http://schemas.microsoft.com/office/drawing/2014/main" id="{00000000-0008-0000-0200-000007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1041</xdr:row>
      <xdr:rowOff>0</xdr:rowOff>
    </xdr:from>
    <xdr:ext cx="76200" cy="152402"/>
    <xdr:sp macro="" textlink="">
      <xdr:nvSpPr>
        <xdr:cNvPr id="3336" name="Text Box 4">
          <a:extLst>
            <a:ext uri="{FF2B5EF4-FFF2-40B4-BE49-F238E27FC236}">
              <a16:creationId xmlns:a16="http://schemas.microsoft.com/office/drawing/2014/main" id="{00000000-0008-0000-0200-0000080D0000}"/>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1041</xdr:row>
      <xdr:rowOff>0</xdr:rowOff>
    </xdr:from>
    <xdr:ext cx="76200" cy="152402"/>
    <xdr:sp macro="" textlink="">
      <xdr:nvSpPr>
        <xdr:cNvPr id="3337" name="Text Box 5">
          <a:extLst>
            <a:ext uri="{FF2B5EF4-FFF2-40B4-BE49-F238E27FC236}">
              <a16:creationId xmlns:a16="http://schemas.microsoft.com/office/drawing/2014/main" id="{00000000-0008-0000-0200-0000090D0000}"/>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1041</xdr:row>
      <xdr:rowOff>0</xdr:rowOff>
    </xdr:from>
    <xdr:ext cx="76200" cy="152402"/>
    <xdr:sp macro="" textlink="">
      <xdr:nvSpPr>
        <xdr:cNvPr id="3338" name="Text Box 9">
          <a:extLst>
            <a:ext uri="{FF2B5EF4-FFF2-40B4-BE49-F238E27FC236}">
              <a16:creationId xmlns:a16="http://schemas.microsoft.com/office/drawing/2014/main" id="{00000000-0008-0000-0200-00000A0D0000}"/>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1041</xdr:row>
      <xdr:rowOff>0</xdr:rowOff>
    </xdr:from>
    <xdr:ext cx="76200" cy="152402"/>
    <xdr:sp macro="" textlink="">
      <xdr:nvSpPr>
        <xdr:cNvPr id="3339" name="Text Box 10">
          <a:extLst>
            <a:ext uri="{FF2B5EF4-FFF2-40B4-BE49-F238E27FC236}">
              <a16:creationId xmlns:a16="http://schemas.microsoft.com/office/drawing/2014/main" id="{00000000-0008-0000-0200-00000B0D0000}"/>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40" name="Text Box 4">
          <a:extLst>
            <a:ext uri="{FF2B5EF4-FFF2-40B4-BE49-F238E27FC236}">
              <a16:creationId xmlns:a16="http://schemas.microsoft.com/office/drawing/2014/main" id="{00000000-0008-0000-0200-00000C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41" name="Text Box 5">
          <a:extLst>
            <a:ext uri="{FF2B5EF4-FFF2-40B4-BE49-F238E27FC236}">
              <a16:creationId xmlns:a16="http://schemas.microsoft.com/office/drawing/2014/main" id="{00000000-0008-0000-0200-00000D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42" name="Text Box 9">
          <a:extLst>
            <a:ext uri="{FF2B5EF4-FFF2-40B4-BE49-F238E27FC236}">
              <a16:creationId xmlns:a16="http://schemas.microsoft.com/office/drawing/2014/main" id="{00000000-0008-0000-0200-00000E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43" name="Text Box 10">
          <a:extLst>
            <a:ext uri="{FF2B5EF4-FFF2-40B4-BE49-F238E27FC236}">
              <a16:creationId xmlns:a16="http://schemas.microsoft.com/office/drawing/2014/main" id="{00000000-0008-0000-0200-00000F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44" name="Text Box 4">
          <a:extLst>
            <a:ext uri="{FF2B5EF4-FFF2-40B4-BE49-F238E27FC236}">
              <a16:creationId xmlns:a16="http://schemas.microsoft.com/office/drawing/2014/main" id="{00000000-0008-0000-0200-000010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45" name="Text Box 5">
          <a:extLst>
            <a:ext uri="{FF2B5EF4-FFF2-40B4-BE49-F238E27FC236}">
              <a16:creationId xmlns:a16="http://schemas.microsoft.com/office/drawing/2014/main" id="{00000000-0008-0000-0200-000011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46" name="Text Box 9">
          <a:extLst>
            <a:ext uri="{FF2B5EF4-FFF2-40B4-BE49-F238E27FC236}">
              <a16:creationId xmlns:a16="http://schemas.microsoft.com/office/drawing/2014/main" id="{00000000-0008-0000-0200-000012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47" name="Text Box 4">
          <a:extLst>
            <a:ext uri="{FF2B5EF4-FFF2-40B4-BE49-F238E27FC236}">
              <a16:creationId xmlns:a16="http://schemas.microsoft.com/office/drawing/2014/main" id="{00000000-0008-0000-0200-000013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48" name="Text Box 5">
          <a:extLst>
            <a:ext uri="{FF2B5EF4-FFF2-40B4-BE49-F238E27FC236}">
              <a16:creationId xmlns:a16="http://schemas.microsoft.com/office/drawing/2014/main" id="{00000000-0008-0000-0200-000014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49" name="Text Box 9">
          <a:extLst>
            <a:ext uri="{FF2B5EF4-FFF2-40B4-BE49-F238E27FC236}">
              <a16:creationId xmlns:a16="http://schemas.microsoft.com/office/drawing/2014/main" id="{00000000-0008-0000-0200-000015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50" name="Text Box 10">
          <a:extLst>
            <a:ext uri="{FF2B5EF4-FFF2-40B4-BE49-F238E27FC236}">
              <a16:creationId xmlns:a16="http://schemas.microsoft.com/office/drawing/2014/main" id="{00000000-0008-0000-0200-000016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51" name="Text Box 4">
          <a:extLst>
            <a:ext uri="{FF2B5EF4-FFF2-40B4-BE49-F238E27FC236}">
              <a16:creationId xmlns:a16="http://schemas.microsoft.com/office/drawing/2014/main" id="{00000000-0008-0000-0200-000017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52" name="Text Box 5">
          <a:extLst>
            <a:ext uri="{FF2B5EF4-FFF2-40B4-BE49-F238E27FC236}">
              <a16:creationId xmlns:a16="http://schemas.microsoft.com/office/drawing/2014/main" id="{00000000-0008-0000-0200-000018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53" name="Text Box 9">
          <a:extLst>
            <a:ext uri="{FF2B5EF4-FFF2-40B4-BE49-F238E27FC236}">
              <a16:creationId xmlns:a16="http://schemas.microsoft.com/office/drawing/2014/main" id="{00000000-0008-0000-0200-000019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54" name="Text Box 4">
          <a:extLst>
            <a:ext uri="{FF2B5EF4-FFF2-40B4-BE49-F238E27FC236}">
              <a16:creationId xmlns:a16="http://schemas.microsoft.com/office/drawing/2014/main" id="{00000000-0008-0000-0200-00001A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55" name="Text Box 5">
          <a:extLst>
            <a:ext uri="{FF2B5EF4-FFF2-40B4-BE49-F238E27FC236}">
              <a16:creationId xmlns:a16="http://schemas.microsoft.com/office/drawing/2014/main" id="{00000000-0008-0000-0200-00001B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56" name="Text Box 9">
          <a:extLst>
            <a:ext uri="{FF2B5EF4-FFF2-40B4-BE49-F238E27FC236}">
              <a16:creationId xmlns:a16="http://schemas.microsoft.com/office/drawing/2014/main" id="{00000000-0008-0000-0200-00001C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57" name="Text Box 4">
          <a:extLst>
            <a:ext uri="{FF2B5EF4-FFF2-40B4-BE49-F238E27FC236}">
              <a16:creationId xmlns:a16="http://schemas.microsoft.com/office/drawing/2014/main" id="{00000000-0008-0000-0200-00001D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58" name="Text Box 4">
          <a:extLst>
            <a:ext uri="{FF2B5EF4-FFF2-40B4-BE49-F238E27FC236}">
              <a16:creationId xmlns:a16="http://schemas.microsoft.com/office/drawing/2014/main" id="{00000000-0008-0000-0200-00001E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59" name="Text Box 4">
          <a:extLst>
            <a:ext uri="{FF2B5EF4-FFF2-40B4-BE49-F238E27FC236}">
              <a16:creationId xmlns:a16="http://schemas.microsoft.com/office/drawing/2014/main" id="{00000000-0008-0000-0200-00001F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60" name="Text Box 5">
          <a:extLst>
            <a:ext uri="{FF2B5EF4-FFF2-40B4-BE49-F238E27FC236}">
              <a16:creationId xmlns:a16="http://schemas.microsoft.com/office/drawing/2014/main" id="{00000000-0008-0000-0200-000020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61" name="Text Box 9">
          <a:extLst>
            <a:ext uri="{FF2B5EF4-FFF2-40B4-BE49-F238E27FC236}">
              <a16:creationId xmlns:a16="http://schemas.microsoft.com/office/drawing/2014/main" id="{00000000-0008-0000-0200-000021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62" name="Text Box 10">
          <a:extLst>
            <a:ext uri="{FF2B5EF4-FFF2-40B4-BE49-F238E27FC236}">
              <a16:creationId xmlns:a16="http://schemas.microsoft.com/office/drawing/2014/main" id="{00000000-0008-0000-0200-000022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63" name="Text Box 4">
          <a:extLst>
            <a:ext uri="{FF2B5EF4-FFF2-40B4-BE49-F238E27FC236}">
              <a16:creationId xmlns:a16="http://schemas.microsoft.com/office/drawing/2014/main" id="{00000000-0008-0000-0200-000023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64" name="Text Box 5">
          <a:extLst>
            <a:ext uri="{FF2B5EF4-FFF2-40B4-BE49-F238E27FC236}">
              <a16:creationId xmlns:a16="http://schemas.microsoft.com/office/drawing/2014/main" id="{00000000-0008-0000-0200-000024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65" name="Text Box 9">
          <a:extLst>
            <a:ext uri="{FF2B5EF4-FFF2-40B4-BE49-F238E27FC236}">
              <a16:creationId xmlns:a16="http://schemas.microsoft.com/office/drawing/2014/main" id="{00000000-0008-0000-0200-000025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66" name="Text Box 10">
          <a:extLst>
            <a:ext uri="{FF2B5EF4-FFF2-40B4-BE49-F238E27FC236}">
              <a16:creationId xmlns:a16="http://schemas.microsoft.com/office/drawing/2014/main" id="{00000000-0008-0000-0200-000026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67" name="Text Box 4">
          <a:extLst>
            <a:ext uri="{FF2B5EF4-FFF2-40B4-BE49-F238E27FC236}">
              <a16:creationId xmlns:a16="http://schemas.microsoft.com/office/drawing/2014/main" id="{00000000-0008-0000-0200-000027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68" name="Text Box 5">
          <a:extLst>
            <a:ext uri="{FF2B5EF4-FFF2-40B4-BE49-F238E27FC236}">
              <a16:creationId xmlns:a16="http://schemas.microsoft.com/office/drawing/2014/main" id="{00000000-0008-0000-0200-000028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69" name="Text Box 9">
          <a:extLst>
            <a:ext uri="{FF2B5EF4-FFF2-40B4-BE49-F238E27FC236}">
              <a16:creationId xmlns:a16="http://schemas.microsoft.com/office/drawing/2014/main" id="{00000000-0008-0000-0200-000029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70" name="Text Box 10">
          <a:extLst>
            <a:ext uri="{FF2B5EF4-FFF2-40B4-BE49-F238E27FC236}">
              <a16:creationId xmlns:a16="http://schemas.microsoft.com/office/drawing/2014/main" id="{00000000-0008-0000-0200-00002A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71" name="Text Box 4">
          <a:extLst>
            <a:ext uri="{FF2B5EF4-FFF2-40B4-BE49-F238E27FC236}">
              <a16:creationId xmlns:a16="http://schemas.microsoft.com/office/drawing/2014/main" id="{00000000-0008-0000-0200-00002B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72" name="Text Box 5">
          <a:extLst>
            <a:ext uri="{FF2B5EF4-FFF2-40B4-BE49-F238E27FC236}">
              <a16:creationId xmlns:a16="http://schemas.microsoft.com/office/drawing/2014/main" id="{00000000-0008-0000-0200-00002C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73" name="Text Box 9">
          <a:extLst>
            <a:ext uri="{FF2B5EF4-FFF2-40B4-BE49-F238E27FC236}">
              <a16:creationId xmlns:a16="http://schemas.microsoft.com/office/drawing/2014/main" id="{00000000-0008-0000-0200-00002D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74" name="Text Box 10">
          <a:extLst>
            <a:ext uri="{FF2B5EF4-FFF2-40B4-BE49-F238E27FC236}">
              <a16:creationId xmlns:a16="http://schemas.microsoft.com/office/drawing/2014/main" id="{00000000-0008-0000-0200-00002E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75" name="Text Box 4">
          <a:extLst>
            <a:ext uri="{FF2B5EF4-FFF2-40B4-BE49-F238E27FC236}">
              <a16:creationId xmlns:a16="http://schemas.microsoft.com/office/drawing/2014/main" id="{00000000-0008-0000-0200-00002F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76" name="Text Box 5">
          <a:extLst>
            <a:ext uri="{FF2B5EF4-FFF2-40B4-BE49-F238E27FC236}">
              <a16:creationId xmlns:a16="http://schemas.microsoft.com/office/drawing/2014/main" id="{00000000-0008-0000-0200-000030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77" name="Text Box 9">
          <a:extLst>
            <a:ext uri="{FF2B5EF4-FFF2-40B4-BE49-F238E27FC236}">
              <a16:creationId xmlns:a16="http://schemas.microsoft.com/office/drawing/2014/main" id="{00000000-0008-0000-0200-000031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78" name="Text Box 10">
          <a:extLst>
            <a:ext uri="{FF2B5EF4-FFF2-40B4-BE49-F238E27FC236}">
              <a16:creationId xmlns:a16="http://schemas.microsoft.com/office/drawing/2014/main" id="{00000000-0008-0000-0200-000032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79" name="Text Box 4">
          <a:extLst>
            <a:ext uri="{FF2B5EF4-FFF2-40B4-BE49-F238E27FC236}">
              <a16:creationId xmlns:a16="http://schemas.microsoft.com/office/drawing/2014/main" id="{00000000-0008-0000-0200-000033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80" name="Text Box 5">
          <a:extLst>
            <a:ext uri="{FF2B5EF4-FFF2-40B4-BE49-F238E27FC236}">
              <a16:creationId xmlns:a16="http://schemas.microsoft.com/office/drawing/2014/main" id="{00000000-0008-0000-0200-000034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81" name="Text Box 9">
          <a:extLst>
            <a:ext uri="{FF2B5EF4-FFF2-40B4-BE49-F238E27FC236}">
              <a16:creationId xmlns:a16="http://schemas.microsoft.com/office/drawing/2014/main" id="{00000000-0008-0000-0200-000035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82" name="Text Box 10">
          <a:extLst>
            <a:ext uri="{FF2B5EF4-FFF2-40B4-BE49-F238E27FC236}">
              <a16:creationId xmlns:a16="http://schemas.microsoft.com/office/drawing/2014/main" id="{00000000-0008-0000-0200-000036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83" name="Text Box 4">
          <a:extLst>
            <a:ext uri="{FF2B5EF4-FFF2-40B4-BE49-F238E27FC236}">
              <a16:creationId xmlns:a16="http://schemas.microsoft.com/office/drawing/2014/main" id="{00000000-0008-0000-0200-000037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84" name="Text Box 5">
          <a:extLst>
            <a:ext uri="{FF2B5EF4-FFF2-40B4-BE49-F238E27FC236}">
              <a16:creationId xmlns:a16="http://schemas.microsoft.com/office/drawing/2014/main" id="{00000000-0008-0000-0200-000038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85" name="Text Box 9">
          <a:extLst>
            <a:ext uri="{FF2B5EF4-FFF2-40B4-BE49-F238E27FC236}">
              <a16:creationId xmlns:a16="http://schemas.microsoft.com/office/drawing/2014/main" id="{00000000-0008-0000-0200-000039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386" name="Text Box 10">
          <a:extLst>
            <a:ext uri="{FF2B5EF4-FFF2-40B4-BE49-F238E27FC236}">
              <a16:creationId xmlns:a16="http://schemas.microsoft.com/office/drawing/2014/main" id="{00000000-0008-0000-0200-00003A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87" name="Text Box 4">
          <a:extLst>
            <a:ext uri="{FF2B5EF4-FFF2-40B4-BE49-F238E27FC236}">
              <a16:creationId xmlns:a16="http://schemas.microsoft.com/office/drawing/2014/main" id="{00000000-0008-0000-0200-00003B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88" name="Text Box 5">
          <a:extLst>
            <a:ext uri="{FF2B5EF4-FFF2-40B4-BE49-F238E27FC236}">
              <a16:creationId xmlns:a16="http://schemas.microsoft.com/office/drawing/2014/main" id="{00000000-0008-0000-0200-00003C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89" name="Text Box 9">
          <a:extLst>
            <a:ext uri="{FF2B5EF4-FFF2-40B4-BE49-F238E27FC236}">
              <a16:creationId xmlns:a16="http://schemas.microsoft.com/office/drawing/2014/main" id="{00000000-0008-0000-0200-00003D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90" name="Text Box 10">
          <a:extLst>
            <a:ext uri="{FF2B5EF4-FFF2-40B4-BE49-F238E27FC236}">
              <a16:creationId xmlns:a16="http://schemas.microsoft.com/office/drawing/2014/main" id="{00000000-0008-0000-0200-00003E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91" name="Text Box 4">
          <a:extLst>
            <a:ext uri="{FF2B5EF4-FFF2-40B4-BE49-F238E27FC236}">
              <a16:creationId xmlns:a16="http://schemas.microsoft.com/office/drawing/2014/main" id="{00000000-0008-0000-0200-00003F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92" name="Text Box 5">
          <a:extLst>
            <a:ext uri="{FF2B5EF4-FFF2-40B4-BE49-F238E27FC236}">
              <a16:creationId xmlns:a16="http://schemas.microsoft.com/office/drawing/2014/main" id="{00000000-0008-0000-0200-000040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93" name="Text Box 9">
          <a:extLst>
            <a:ext uri="{FF2B5EF4-FFF2-40B4-BE49-F238E27FC236}">
              <a16:creationId xmlns:a16="http://schemas.microsoft.com/office/drawing/2014/main" id="{00000000-0008-0000-0200-000041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94" name="Text Box 10">
          <a:extLst>
            <a:ext uri="{FF2B5EF4-FFF2-40B4-BE49-F238E27FC236}">
              <a16:creationId xmlns:a16="http://schemas.microsoft.com/office/drawing/2014/main" id="{00000000-0008-0000-0200-000042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95" name="Text Box 4">
          <a:extLst>
            <a:ext uri="{FF2B5EF4-FFF2-40B4-BE49-F238E27FC236}">
              <a16:creationId xmlns:a16="http://schemas.microsoft.com/office/drawing/2014/main" id="{00000000-0008-0000-0200-000043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96" name="Text Box 5">
          <a:extLst>
            <a:ext uri="{FF2B5EF4-FFF2-40B4-BE49-F238E27FC236}">
              <a16:creationId xmlns:a16="http://schemas.microsoft.com/office/drawing/2014/main" id="{00000000-0008-0000-0200-000044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97" name="Text Box 9">
          <a:extLst>
            <a:ext uri="{FF2B5EF4-FFF2-40B4-BE49-F238E27FC236}">
              <a16:creationId xmlns:a16="http://schemas.microsoft.com/office/drawing/2014/main" id="{00000000-0008-0000-0200-000045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98" name="Text Box 10">
          <a:extLst>
            <a:ext uri="{FF2B5EF4-FFF2-40B4-BE49-F238E27FC236}">
              <a16:creationId xmlns:a16="http://schemas.microsoft.com/office/drawing/2014/main" id="{00000000-0008-0000-0200-000046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399" name="Text Box 4">
          <a:extLst>
            <a:ext uri="{FF2B5EF4-FFF2-40B4-BE49-F238E27FC236}">
              <a16:creationId xmlns:a16="http://schemas.microsoft.com/office/drawing/2014/main" id="{00000000-0008-0000-0200-000047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00" name="Text Box 5">
          <a:extLst>
            <a:ext uri="{FF2B5EF4-FFF2-40B4-BE49-F238E27FC236}">
              <a16:creationId xmlns:a16="http://schemas.microsoft.com/office/drawing/2014/main" id="{00000000-0008-0000-0200-000048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01" name="Text Box 9">
          <a:extLst>
            <a:ext uri="{FF2B5EF4-FFF2-40B4-BE49-F238E27FC236}">
              <a16:creationId xmlns:a16="http://schemas.microsoft.com/office/drawing/2014/main" id="{00000000-0008-0000-0200-000049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02" name="Text Box 10">
          <a:extLst>
            <a:ext uri="{FF2B5EF4-FFF2-40B4-BE49-F238E27FC236}">
              <a16:creationId xmlns:a16="http://schemas.microsoft.com/office/drawing/2014/main" id="{00000000-0008-0000-0200-00004A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03" name="Text Box 4">
          <a:extLst>
            <a:ext uri="{FF2B5EF4-FFF2-40B4-BE49-F238E27FC236}">
              <a16:creationId xmlns:a16="http://schemas.microsoft.com/office/drawing/2014/main" id="{00000000-0008-0000-0200-00004B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04" name="Text Box 5">
          <a:extLst>
            <a:ext uri="{FF2B5EF4-FFF2-40B4-BE49-F238E27FC236}">
              <a16:creationId xmlns:a16="http://schemas.microsoft.com/office/drawing/2014/main" id="{00000000-0008-0000-0200-00004C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05" name="Text Box 9">
          <a:extLst>
            <a:ext uri="{FF2B5EF4-FFF2-40B4-BE49-F238E27FC236}">
              <a16:creationId xmlns:a16="http://schemas.microsoft.com/office/drawing/2014/main" id="{00000000-0008-0000-0200-00004D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06" name="Text Box 10">
          <a:extLst>
            <a:ext uri="{FF2B5EF4-FFF2-40B4-BE49-F238E27FC236}">
              <a16:creationId xmlns:a16="http://schemas.microsoft.com/office/drawing/2014/main" id="{00000000-0008-0000-0200-00004E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07" name="Text Box 4">
          <a:extLst>
            <a:ext uri="{FF2B5EF4-FFF2-40B4-BE49-F238E27FC236}">
              <a16:creationId xmlns:a16="http://schemas.microsoft.com/office/drawing/2014/main" id="{00000000-0008-0000-0200-00004F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08" name="Text Box 5">
          <a:extLst>
            <a:ext uri="{FF2B5EF4-FFF2-40B4-BE49-F238E27FC236}">
              <a16:creationId xmlns:a16="http://schemas.microsoft.com/office/drawing/2014/main" id="{00000000-0008-0000-0200-000050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09" name="Text Box 9">
          <a:extLst>
            <a:ext uri="{FF2B5EF4-FFF2-40B4-BE49-F238E27FC236}">
              <a16:creationId xmlns:a16="http://schemas.microsoft.com/office/drawing/2014/main" id="{00000000-0008-0000-0200-000051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10" name="Text Box 10">
          <a:extLst>
            <a:ext uri="{FF2B5EF4-FFF2-40B4-BE49-F238E27FC236}">
              <a16:creationId xmlns:a16="http://schemas.microsoft.com/office/drawing/2014/main" id="{00000000-0008-0000-0200-000052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11" name="Text Box 4">
          <a:extLst>
            <a:ext uri="{FF2B5EF4-FFF2-40B4-BE49-F238E27FC236}">
              <a16:creationId xmlns:a16="http://schemas.microsoft.com/office/drawing/2014/main" id="{00000000-0008-0000-0200-000053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12" name="Text Box 5">
          <a:extLst>
            <a:ext uri="{FF2B5EF4-FFF2-40B4-BE49-F238E27FC236}">
              <a16:creationId xmlns:a16="http://schemas.microsoft.com/office/drawing/2014/main" id="{00000000-0008-0000-0200-000054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13" name="Text Box 9">
          <a:extLst>
            <a:ext uri="{FF2B5EF4-FFF2-40B4-BE49-F238E27FC236}">
              <a16:creationId xmlns:a16="http://schemas.microsoft.com/office/drawing/2014/main" id="{00000000-0008-0000-0200-000055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14" name="Text Box 10">
          <a:extLst>
            <a:ext uri="{FF2B5EF4-FFF2-40B4-BE49-F238E27FC236}">
              <a16:creationId xmlns:a16="http://schemas.microsoft.com/office/drawing/2014/main" id="{00000000-0008-0000-0200-000056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15" name="Text Box 4">
          <a:extLst>
            <a:ext uri="{FF2B5EF4-FFF2-40B4-BE49-F238E27FC236}">
              <a16:creationId xmlns:a16="http://schemas.microsoft.com/office/drawing/2014/main" id="{00000000-0008-0000-0200-000057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16" name="Text Box 5">
          <a:extLst>
            <a:ext uri="{FF2B5EF4-FFF2-40B4-BE49-F238E27FC236}">
              <a16:creationId xmlns:a16="http://schemas.microsoft.com/office/drawing/2014/main" id="{00000000-0008-0000-0200-000058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17" name="Text Box 9">
          <a:extLst>
            <a:ext uri="{FF2B5EF4-FFF2-40B4-BE49-F238E27FC236}">
              <a16:creationId xmlns:a16="http://schemas.microsoft.com/office/drawing/2014/main" id="{00000000-0008-0000-0200-000059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18" name="Text Box 10">
          <a:extLst>
            <a:ext uri="{FF2B5EF4-FFF2-40B4-BE49-F238E27FC236}">
              <a16:creationId xmlns:a16="http://schemas.microsoft.com/office/drawing/2014/main" id="{00000000-0008-0000-0200-00005A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19" name="Text Box 4">
          <a:extLst>
            <a:ext uri="{FF2B5EF4-FFF2-40B4-BE49-F238E27FC236}">
              <a16:creationId xmlns:a16="http://schemas.microsoft.com/office/drawing/2014/main" id="{00000000-0008-0000-0200-00005B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20" name="Text Box 5">
          <a:extLst>
            <a:ext uri="{FF2B5EF4-FFF2-40B4-BE49-F238E27FC236}">
              <a16:creationId xmlns:a16="http://schemas.microsoft.com/office/drawing/2014/main" id="{00000000-0008-0000-0200-00005C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21" name="Text Box 9">
          <a:extLst>
            <a:ext uri="{FF2B5EF4-FFF2-40B4-BE49-F238E27FC236}">
              <a16:creationId xmlns:a16="http://schemas.microsoft.com/office/drawing/2014/main" id="{00000000-0008-0000-0200-00005D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22" name="Text Box 10">
          <a:extLst>
            <a:ext uri="{FF2B5EF4-FFF2-40B4-BE49-F238E27FC236}">
              <a16:creationId xmlns:a16="http://schemas.microsoft.com/office/drawing/2014/main" id="{00000000-0008-0000-0200-00005E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23" name="Text Box 4">
          <a:extLst>
            <a:ext uri="{FF2B5EF4-FFF2-40B4-BE49-F238E27FC236}">
              <a16:creationId xmlns:a16="http://schemas.microsoft.com/office/drawing/2014/main" id="{00000000-0008-0000-0200-00005F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24" name="Text Box 5">
          <a:extLst>
            <a:ext uri="{FF2B5EF4-FFF2-40B4-BE49-F238E27FC236}">
              <a16:creationId xmlns:a16="http://schemas.microsoft.com/office/drawing/2014/main" id="{00000000-0008-0000-0200-000060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25" name="Text Box 9">
          <a:extLst>
            <a:ext uri="{FF2B5EF4-FFF2-40B4-BE49-F238E27FC236}">
              <a16:creationId xmlns:a16="http://schemas.microsoft.com/office/drawing/2014/main" id="{00000000-0008-0000-0200-000061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26" name="Text Box 10">
          <a:extLst>
            <a:ext uri="{FF2B5EF4-FFF2-40B4-BE49-F238E27FC236}">
              <a16:creationId xmlns:a16="http://schemas.microsoft.com/office/drawing/2014/main" id="{00000000-0008-0000-0200-000062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27" name="Text Box 4">
          <a:extLst>
            <a:ext uri="{FF2B5EF4-FFF2-40B4-BE49-F238E27FC236}">
              <a16:creationId xmlns:a16="http://schemas.microsoft.com/office/drawing/2014/main" id="{00000000-0008-0000-0200-000063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28" name="Text Box 5">
          <a:extLst>
            <a:ext uri="{FF2B5EF4-FFF2-40B4-BE49-F238E27FC236}">
              <a16:creationId xmlns:a16="http://schemas.microsoft.com/office/drawing/2014/main" id="{00000000-0008-0000-0200-000064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29" name="Text Box 9">
          <a:extLst>
            <a:ext uri="{FF2B5EF4-FFF2-40B4-BE49-F238E27FC236}">
              <a16:creationId xmlns:a16="http://schemas.microsoft.com/office/drawing/2014/main" id="{00000000-0008-0000-0200-000065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30" name="Text Box 10">
          <a:extLst>
            <a:ext uri="{FF2B5EF4-FFF2-40B4-BE49-F238E27FC236}">
              <a16:creationId xmlns:a16="http://schemas.microsoft.com/office/drawing/2014/main" id="{00000000-0008-0000-0200-000066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3431" name="Text Box 4">
          <a:extLst>
            <a:ext uri="{FF2B5EF4-FFF2-40B4-BE49-F238E27FC236}">
              <a16:creationId xmlns:a16="http://schemas.microsoft.com/office/drawing/2014/main" id="{00000000-0008-0000-0200-0000670D0000}"/>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3432" name="Text Box 5">
          <a:extLst>
            <a:ext uri="{FF2B5EF4-FFF2-40B4-BE49-F238E27FC236}">
              <a16:creationId xmlns:a16="http://schemas.microsoft.com/office/drawing/2014/main" id="{00000000-0008-0000-0200-0000680D0000}"/>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3433" name="Text Box 9">
          <a:extLst>
            <a:ext uri="{FF2B5EF4-FFF2-40B4-BE49-F238E27FC236}">
              <a16:creationId xmlns:a16="http://schemas.microsoft.com/office/drawing/2014/main" id="{00000000-0008-0000-0200-0000690D0000}"/>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3434" name="Text Box 10">
          <a:extLst>
            <a:ext uri="{FF2B5EF4-FFF2-40B4-BE49-F238E27FC236}">
              <a16:creationId xmlns:a16="http://schemas.microsoft.com/office/drawing/2014/main" id="{00000000-0008-0000-0200-00006A0D0000}"/>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35" name="Text Box 4">
          <a:extLst>
            <a:ext uri="{FF2B5EF4-FFF2-40B4-BE49-F238E27FC236}">
              <a16:creationId xmlns:a16="http://schemas.microsoft.com/office/drawing/2014/main" id="{00000000-0008-0000-0200-00006B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36" name="Text Box 5">
          <a:extLst>
            <a:ext uri="{FF2B5EF4-FFF2-40B4-BE49-F238E27FC236}">
              <a16:creationId xmlns:a16="http://schemas.microsoft.com/office/drawing/2014/main" id="{00000000-0008-0000-0200-00006C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37" name="Text Box 9">
          <a:extLst>
            <a:ext uri="{FF2B5EF4-FFF2-40B4-BE49-F238E27FC236}">
              <a16:creationId xmlns:a16="http://schemas.microsoft.com/office/drawing/2014/main" id="{00000000-0008-0000-0200-00006D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38" name="Text Box 10">
          <a:extLst>
            <a:ext uri="{FF2B5EF4-FFF2-40B4-BE49-F238E27FC236}">
              <a16:creationId xmlns:a16="http://schemas.microsoft.com/office/drawing/2014/main" id="{00000000-0008-0000-0200-00006E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39" name="Text Box 4">
          <a:extLst>
            <a:ext uri="{FF2B5EF4-FFF2-40B4-BE49-F238E27FC236}">
              <a16:creationId xmlns:a16="http://schemas.microsoft.com/office/drawing/2014/main" id="{00000000-0008-0000-0200-00006F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40" name="Text Box 5">
          <a:extLst>
            <a:ext uri="{FF2B5EF4-FFF2-40B4-BE49-F238E27FC236}">
              <a16:creationId xmlns:a16="http://schemas.microsoft.com/office/drawing/2014/main" id="{00000000-0008-0000-0200-000070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41" name="Text Box 9">
          <a:extLst>
            <a:ext uri="{FF2B5EF4-FFF2-40B4-BE49-F238E27FC236}">
              <a16:creationId xmlns:a16="http://schemas.microsoft.com/office/drawing/2014/main" id="{00000000-0008-0000-0200-000071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42" name="Text Box 4">
          <a:extLst>
            <a:ext uri="{FF2B5EF4-FFF2-40B4-BE49-F238E27FC236}">
              <a16:creationId xmlns:a16="http://schemas.microsoft.com/office/drawing/2014/main" id="{00000000-0008-0000-0200-000072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43" name="Text Box 5">
          <a:extLst>
            <a:ext uri="{FF2B5EF4-FFF2-40B4-BE49-F238E27FC236}">
              <a16:creationId xmlns:a16="http://schemas.microsoft.com/office/drawing/2014/main" id="{00000000-0008-0000-0200-000073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44" name="Text Box 9">
          <a:extLst>
            <a:ext uri="{FF2B5EF4-FFF2-40B4-BE49-F238E27FC236}">
              <a16:creationId xmlns:a16="http://schemas.microsoft.com/office/drawing/2014/main" id="{00000000-0008-0000-0200-000074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45" name="Text Box 10">
          <a:extLst>
            <a:ext uri="{FF2B5EF4-FFF2-40B4-BE49-F238E27FC236}">
              <a16:creationId xmlns:a16="http://schemas.microsoft.com/office/drawing/2014/main" id="{00000000-0008-0000-0200-000075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46" name="Text Box 4">
          <a:extLst>
            <a:ext uri="{FF2B5EF4-FFF2-40B4-BE49-F238E27FC236}">
              <a16:creationId xmlns:a16="http://schemas.microsoft.com/office/drawing/2014/main" id="{00000000-0008-0000-0200-000076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47" name="Text Box 5">
          <a:extLst>
            <a:ext uri="{FF2B5EF4-FFF2-40B4-BE49-F238E27FC236}">
              <a16:creationId xmlns:a16="http://schemas.microsoft.com/office/drawing/2014/main" id="{00000000-0008-0000-0200-000077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48" name="Text Box 9">
          <a:extLst>
            <a:ext uri="{FF2B5EF4-FFF2-40B4-BE49-F238E27FC236}">
              <a16:creationId xmlns:a16="http://schemas.microsoft.com/office/drawing/2014/main" id="{00000000-0008-0000-0200-000078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49" name="Text Box 4">
          <a:extLst>
            <a:ext uri="{FF2B5EF4-FFF2-40B4-BE49-F238E27FC236}">
              <a16:creationId xmlns:a16="http://schemas.microsoft.com/office/drawing/2014/main" id="{00000000-0008-0000-0200-000079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50" name="Text Box 5">
          <a:extLst>
            <a:ext uri="{FF2B5EF4-FFF2-40B4-BE49-F238E27FC236}">
              <a16:creationId xmlns:a16="http://schemas.microsoft.com/office/drawing/2014/main" id="{00000000-0008-0000-0200-00007A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51" name="Text Box 9">
          <a:extLst>
            <a:ext uri="{FF2B5EF4-FFF2-40B4-BE49-F238E27FC236}">
              <a16:creationId xmlns:a16="http://schemas.microsoft.com/office/drawing/2014/main" id="{00000000-0008-0000-0200-00007B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52" name="Text Box 4">
          <a:extLst>
            <a:ext uri="{FF2B5EF4-FFF2-40B4-BE49-F238E27FC236}">
              <a16:creationId xmlns:a16="http://schemas.microsoft.com/office/drawing/2014/main" id="{00000000-0008-0000-0200-00007C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53" name="Text Box 4">
          <a:extLst>
            <a:ext uri="{FF2B5EF4-FFF2-40B4-BE49-F238E27FC236}">
              <a16:creationId xmlns:a16="http://schemas.microsoft.com/office/drawing/2014/main" id="{00000000-0008-0000-0200-00007D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54" name="Text Box 4">
          <a:extLst>
            <a:ext uri="{FF2B5EF4-FFF2-40B4-BE49-F238E27FC236}">
              <a16:creationId xmlns:a16="http://schemas.microsoft.com/office/drawing/2014/main" id="{00000000-0008-0000-0200-00007E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55" name="Text Box 5">
          <a:extLst>
            <a:ext uri="{FF2B5EF4-FFF2-40B4-BE49-F238E27FC236}">
              <a16:creationId xmlns:a16="http://schemas.microsoft.com/office/drawing/2014/main" id="{00000000-0008-0000-0200-00007F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56" name="Text Box 9">
          <a:extLst>
            <a:ext uri="{FF2B5EF4-FFF2-40B4-BE49-F238E27FC236}">
              <a16:creationId xmlns:a16="http://schemas.microsoft.com/office/drawing/2014/main" id="{00000000-0008-0000-0200-000080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57" name="Text Box 10">
          <a:extLst>
            <a:ext uri="{FF2B5EF4-FFF2-40B4-BE49-F238E27FC236}">
              <a16:creationId xmlns:a16="http://schemas.microsoft.com/office/drawing/2014/main" id="{00000000-0008-0000-0200-000081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58" name="Text Box 4">
          <a:extLst>
            <a:ext uri="{FF2B5EF4-FFF2-40B4-BE49-F238E27FC236}">
              <a16:creationId xmlns:a16="http://schemas.microsoft.com/office/drawing/2014/main" id="{00000000-0008-0000-0200-000082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59" name="Text Box 5">
          <a:extLst>
            <a:ext uri="{FF2B5EF4-FFF2-40B4-BE49-F238E27FC236}">
              <a16:creationId xmlns:a16="http://schemas.microsoft.com/office/drawing/2014/main" id="{00000000-0008-0000-0200-000083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60" name="Text Box 9">
          <a:extLst>
            <a:ext uri="{FF2B5EF4-FFF2-40B4-BE49-F238E27FC236}">
              <a16:creationId xmlns:a16="http://schemas.microsoft.com/office/drawing/2014/main" id="{00000000-0008-0000-0200-000084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61" name="Text Box 10">
          <a:extLst>
            <a:ext uri="{FF2B5EF4-FFF2-40B4-BE49-F238E27FC236}">
              <a16:creationId xmlns:a16="http://schemas.microsoft.com/office/drawing/2014/main" id="{00000000-0008-0000-0200-000085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62" name="Text Box 4">
          <a:extLst>
            <a:ext uri="{FF2B5EF4-FFF2-40B4-BE49-F238E27FC236}">
              <a16:creationId xmlns:a16="http://schemas.microsoft.com/office/drawing/2014/main" id="{00000000-0008-0000-0200-000086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63" name="Text Box 5">
          <a:extLst>
            <a:ext uri="{FF2B5EF4-FFF2-40B4-BE49-F238E27FC236}">
              <a16:creationId xmlns:a16="http://schemas.microsoft.com/office/drawing/2014/main" id="{00000000-0008-0000-0200-000087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64" name="Text Box 9">
          <a:extLst>
            <a:ext uri="{FF2B5EF4-FFF2-40B4-BE49-F238E27FC236}">
              <a16:creationId xmlns:a16="http://schemas.microsoft.com/office/drawing/2014/main" id="{00000000-0008-0000-0200-000088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65" name="Text Box 10">
          <a:extLst>
            <a:ext uri="{FF2B5EF4-FFF2-40B4-BE49-F238E27FC236}">
              <a16:creationId xmlns:a16="http://schemas.microsoft.com/office/drawing/2014/main" id="{00000000-0008-0000-0200-000089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66" name="Text Box 4">
          <a:extLst>
            <a:ext uri="{FF2B5EF4-FFF2-40B4-BE49-F238E27FC236}">
              <a16:creationId xmlns:a16="http://schemas.microsoft.com/office/drawing/2014/main" id="{00000000-0008-0000-0200-00008A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67" name="Text Box 5">
          <a:extLst>
            <a:ext uri="{FF2B5EF4-FFF2-40B4-BE49-F238E27FC236}">
              <a16:creationId xmlns:a16="http://schemas.microsoft.com/office/drawing/2014/main" id="{00000000-0008-0000-0200-00008B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68" name="Text Box 9">
          <a:extLst>
            <a:ext uri="{FF2B5EF4-FFF2-40B4-BE49-F238E27FC236}">
              <a16:creationId xmlns:a16="http://schemas.microsoft.com/office/drawing/2014/main" id="{00000000-0008-0000-0200-00008C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69" name="Text Box 10">
          <a:extLst>
            <a:ext uri="{FF2B5EF4-FFF2-40B4-BE49-F238E27FC236}">
              <a16:creationId xmlns:a16="http://schemas.microsoft.com/office/drawing/2014/main" id="{00000000-0008-0000-0200-00008D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70" name="Text Box 4">
          <a:extLst>
            <a:ext uri="{FF2B5EF4-FFF2-40B4-BE49-F238E27FC236}">
              <a16:creationId xmlns:a16="http://schemas.microsoft.com/office/drawing/2014/main" id="{00000000-0008-0000-0200-00008E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71" name="Text Box 5">
          <a:extLst>
            <a:ext uri="{FF2B5EF4-FFF2-40B4-BE49-F238E27FC236}">
              <a16:creationId xmlns:a16="http://schemas.microsoft.com/office/drawing/2014/main" id="{00000000-0008-0000-0200-00008F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72" name="Text Box 9">
          <a:extLst>
            <a:ext uri="{FF2B5EF4-FFF2-40B4-BE49-F238E27FC236}">
              <a16:creationId xmlns:a16="http://schemas.microsoft.com/office/drawing/2014/main" id="{00000000-0008-0000-0200-000090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73" name="Text Box 10">
          <a:extLst>
            <a:ext uri="{FF2B5EF4-FFF2-40B4-BE49-F238E27FC236}">
              <a16:creationId xmlns:a16="http://schemas.microsoft.com/office/drawing/2014/main" id="{00000000-0008-0000-0200-000091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74" name="Text Box 4">
          <a:extLst>
            <a:ext uri="{FF2B5EF4-FFF2-40B4-BE49-F238E27FC236}">
              <a16:creationId xmlns:a16="http://schemas.microsoft.com/office/drawing/2014/main" id="{00000000-0008-0000-0200-000092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75" name="Text Box 5">
          <a:extLst>
            <a:ext uri="{FF2B5EF4-FFF2-40B4-BE49-F238E27FC236}">
              <a16:creationId xmlns:a16="http://schemas.microsoft.com/office/drawing/2014/main" id="{00000000-0008-0000-0200-000093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76" name="Text Box 9">
          <a:extLst>
            <a:ext uri="{FF2B5EF4-FFF2-40B4-BE49-F238E27FC236}">
              <a16:creationId xmlns:a16="http://schemas.microsoft.com/office/drawing/2014/main" id="{00000000-0008-0000-0200-000094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77" name="Text Box 10">
          <a:extLst>
            <a:ext uri="{FF2B5EF4-FFF2-40B4-BE49-F238E27FC236}">
              <a16:creationId xmlns:a16="http://schemas.microsoft.com/office/drawing/2014/main" id="{00000000-0008-0000-0200-000095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78" name="Text Box 4">
          <a:extLst>
            <a:ext uri="{FF2B5EF4-FFF2-40B4-BE49-F238E27FC236}">
              <a16:creationId xmlns:a16="http://schemas.microsoft.com/office/drawing/2014/main" id="{00000000-0008-0000-0200-000096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79" name="Text Box 5">
          <a:extLst>
            <a:ext uri="{FF2B5EF4-FFF2-40B4-BE49-F238E27FC236}">
              <a16:creationId xmlns:a16="http://schemas.microsoft.com/office/drawing/2014/main" id="{00000000-0008-0000-0200-000097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80" name="Text Box 9">
          <a:extLst>
            <a:ext uri="{FF2B5EF4-FFF2-40B4-BE49-F238E27FC236}">
              <a16:creationId xmlns:a16="http://schemas.microsoft.com/office/drawing/2014/main" id="{00000000-0008-0000-0200-000098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3481" name="Text Box 10">
          <a:extLst>
            <a:ext uri="{FF2B5EF4-FFF2-40B4-BE49-F238E27FC236}">
              <a16:creationId xmlns:a16="http://schemas.microsoft.com/office/drawing/2014/main" id="{00000000-0008-0000-0200-0000990D0000}"/>
            </a:ext>
          </a:extLst>
        </xdr:cNvPr>
        <xdr:cNvSpPr txBox="1">
          <a:spLocks noChangeArrowheads="1"/>
        </xdr:cNvSpPr>
      </xdr:nvSpPr>
      <xdr:spPr bwMode="auto">
        <a:xfrm>
          <a:off x="5246077" y="203659154"/>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82" name="Text Box 4">
          <a:extLst>
            <a:ext uri="{FF2B5EF4-FFF2-40B4-BE49-F238E27FC236}">
              <a16:creationId xmlns:a16="http://schemas.microsoft.com/office/drawing/2014/main" id="{00000000-0008-0000-0200-00009A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83" name="Text Box 5">
          <a:extLst>
            <a:ext uri="{FF2B5EF4-FFF2-40B4-BE49-F238E27FC236}">
              <a16:creationId xmlns:a16="http://schemas.microsoft.com/office/drawing/2014/main" id="{00000000-0008-0000-0200-00009B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84" name="Text Box 9">
          <a:extLst>
            <a:ext uri="{FF2B5EF4-FFF2-40B4-BE49-F238E27FC236}">
              <a16:creationId xmlns:a16="http://schemas.microsoft.com/office/drawing/2014/main" id="{00000000-0008-0000-0200-00009C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85" name="Text Box 10">
          <a:extLst>
            <a:ext uri="{FF2B5EF4-FFF2-40B4-BE49-F238E27FC236}">
              <a16:creationId xmlns:a16="http://schemas.microsoft.com/office/drawing/2014/main" id="{00000000-0008-0000-0200-00009D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86" name="Text Box 4">
          <a:extLst>
            <a:ext uri="{FF2B5EF4-FFF2-40B4-BE49-F238E27FC236}">
              <a16:creationId xmlns:a16="http://schemas.microsoft.com/office/drawing/2014/main" id="{00000000-0008-0000-0200-00009E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87" name="Text Box 5">
          <a:extLst>
            <a:ext uri="{FF2B5EF4-FFF2-40B4-BE49-F238E27FC236}">
              <a16:creationId xmlns:a16="http://schemas.microsoft.com/office/drawing/2014/main" id="{00000000-0008-0000-0200-00009F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88" name="Text Box 9">
          <a:extLst>
            <a:ext uri="{FF2B5EF4-FFF2-40B4-BE49-F238E27FC236}">
              <a16:creationId xmlns:a16="http://schemas.microsoft.com/office/drawing/2014/main" id="{00000000-0008-0000-0200-0000A0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89" name="Text Box 10">
          <a:extLst>
            <a:ext uri="{FF2B5EF4-FFF2-40B4-BE49-F238E27FC236}">
              <a16:creationId xmlns:a16="http://schemas.microsoft.com/office/drawing/2014/main" id="{00000000-0008-0000-0200-0000A1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90" name="Text Box 4">
          <a:extLst>
            <a:ext uri="{FF2B5EF4-FFF2-40B4-BE49-F238E27FC236}">
              <a16:creationId xmlns:a16="http://schemas.microsoft.com/office/drawing/2014/main" id="{00000000-0008-0000-0200-0000A2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91" name="Text Box 5">
          <a:extLst>
            <a:ext uri="{FF2B5EF4-FFF2-40B4-BE49-F238E27FC236}">
              <a16:creationId xmlns:a16="http://schemas.microsoft.com/office/drawing/2014/main" id="{00000000-0008-0000-0200-0000A3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92" name="Text Box 9">
          <a:extLst>
            <a:ext uri="{FF2B5EF4-FFF2-40B4-BE49-F238E27FC236}">
              <a16:creationId xmlns:a16="http://schemas.microsoft.com/office/drawing/2014/main" id="{00000000-0008-0000-0200-0000A4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93" name="Text Box 10">
          <a:extLst>
            <a:ext uri="{FF2B5EF4-FFF2-40B4-BE49-F238E27FC236}">
              <a16:creationId xmlns:a16="http://schemas.microsoft.com/office/drawing/2014/main" id="{00000000-0008-0000-0200-0000A5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94" name="Text Box 4">
          <a:extLst>
            <a:ext uri="{FF2B5EF4-FFF2-40B4-BE49-F238E27FC236}">
              <a16:creationId xmlns:a16="http://schemas.microsoft.com/office/drawing/2014/main" id="{00000000-0008-0000-0200-0000A6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95" name="Text Box 5">
          <a:extLst>
            <a:ext uri="{FF2B5EF4-FFF2-40B4-BE49-F238E27FC236}">
              <a16:creationId xmlns:a16="http://schemas.microsoft.com/office/drawing/2014/main" id="{00000000-0008-0000-0200-0000A7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96" name="Text Box 9">
          <a:extLst>
            <a:ext uri="{FF2B5EF4-FFF2-40B4-BE49-F238E27FC236}">
              <a16:creationId xmlns:a16="http://schemas.microsoft.com/office/drawing/2014/main" id="{00000000-0008-0000-0200-0000A8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97" name="Text Box 10">
          <a:extLst>
            <a:ext uri="{FF2B5EF4-FFF2-40B4-BE49-F238E27FC236}">
              <a16:creationId xmlns:a16="http://schemas.microsoft.com/office/drawing/2014/main" id="{00000000-0008-0000-0200-0000A9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98" name="Text Box 4">
          <a:extLst>
            <a:ext uri="{FF2B5EF4-FFF2-40B4-BE49-F238E27FC236}">
              <a16:creationId xmlns:a16="http://schemas.microsoft.com/office/drawing/2014/main" id="{00000000-0008-0000-0200-0000AA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499" name="Text Box 5">
          <a:extLst>
            <a:ext uri="{FF2B5EF4-FFF2-40B4-BE49-F238E27FC236}">
              <a16:creationId xmlns:a16="http://schemas.microsoft.com/office/drawing/2014/main" id="{00000000-0008-0000-0200-0000AB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00" name="Text Box 9">
          <a:extLst>
            <a:ext uri="{FF2B5EF4-FFF2-40B4-BE49-F238E27FC236}">
              <a16:creationId xmlns:a16="http://schemas.microsoft.com/office/drawing/2014/main" id="{00000000-0008-0000-0200-0000AC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01" name="Text Box 10">
          <a:extLst>
            <a:ext uri="{FF2B5EF4-FFF2-40B4-BE49-F238E27FC236}">
              <a16:creationId xmlns:a16="http://schemas.microsoft.com/office/drawing/2014/main" id="{00000000-0008-0000-0200-0000AD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02" name="Text Box 4">
          <a:extLst>
            <a:ext uri="{FF2B5EF4-FFF2-40B4-BE49-F238E27FC236}">
              <a16:creationId xmlns:a16="http://schemas.microsoft.com/office/drawing/2014/main" id="{00000000-0008-0000-0200-0000AE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03" name="Text Box 5">
          <a:extLst>
            <a:ext uri="{FF2B5EF4-FFF2-40B4-BE49-F238E27FC236}">
              <a16:creationId xmlns:a16="http://schemas.microsoft.com/office/drawing/2014/main" id="{00000000-0008-0000-0200-0000AF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04" name="Text Box 9">
          <a:extLst>
            <a:ext uri="{FF2B5EF4-FFF2-40B4-BE49-F238E27FC236}">
              <a16:creationId xmlns:a16="http://schemas.microsoft.com/office/drawing/2014/main" id="{00000000-0008-0000-0200-0000B0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05" name="Text Box 10">
          <a:extLst>
            <a:ext uri="{FF2B5EF4-FFF2-40B4-BE49-F238E27FC236}">
              <a16:creationId xmlns:a16="http://schemas.microsoft.com/office/drawing/2014/main" id="{00000000-0008-0000-0200-0000B1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06" name="Text Box 4">
          <a:extLst>
            <a:ext uri="{FF2B5EF4-FFF2-40B4-BE49-F238E27FC236}">
              <a16:creationId xmlns:a16="http://schemas.microsoft.com/office/drawing/2014/main" id="{00000000-0008-0000-0200-0000B2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07" name="Text Box 5">
          <a:extLst>
            <a:ext uri="{FF2B5EF4-FFF2-40B4-BE49-F238E27FC236}">
              <a16:creationId xmlns:a16="http://schemas.microsoft.com/office/drawing/2014/main" id="{00000000-0008-0000-0200-0000B3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08" name="Text Box 9">
          <a:extLst>
            <a:ext uri="{FF2B5EF4-FFF2-40B4-BE49-F238E27FC236}">
              <a16:creationId xmlns:a16="http://schemas.microsoft.com/office/drawing/2014/main" id="{00000000-0008-0000-0200-0000B4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09" name="Text Box 10">
          <a:extLst>
            <a:ext uri="{FF2B5EF4-FFF2-40B4-BE49-F238E27FC236}">
              <a16:creationId xmlns:a16="http://schemas.microsoft.com/office/drawing/2014/main" id="{00000000-0008-0000-0200-0000B5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10" name="Text Box 4">
          <a:extLst>
            <a:ext uri="{FF2B5EF4-FFF2-40B4-BE49-F238E27FC236}">
              <a16:creationId xmlns:a16="http://schemas.microsoft.com/office/drawing/2014/main" id="{00000000-0008-0000-0200-0000B6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11" name="Text Box 5">
          <a:extLst>
            <a:ext uri="{FF2B5EF4-FFF2-40B4-BE49-F238E27FC236}">
              <a16:creationId xmlns:a16="http://schemas.microsoft.com/office/drawing/2014/main" id="{00000000-0008-0000-0200-0000B7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12" name="Text Box 9">
          <a:extLst>
            <a:ext uri="{FF2B5EF4-FFF2-40B4-BE49-F238E27FC236}">
              <a16:creationId xmlns:a16="http://schemas.microsoft.com/office/drawing/2014/main" id="{00000000-0008-0000-0200-0000B8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13" name="Text Box 10">
          <a:extLst>
            <a:ext uri="{FF2B5EF4-FFF2-40B4-BE49-F238E27FC236}">
              <a16:creationId xmlns:a16="http://schemas.microsoft.com/office/drawing/2014/main" id="{00000000-0008-0000-0200-0000B9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14" name="Text Box 4">
          <a:extLst>
            <a:ext uri="{FF2B5EF4-FFF2-40B4-BE49-F238E27FC236}">
              <a16:creationId xmlns:a16="http://schemas.microsoft.com/office/drawing/2014/main" id="{00000000-0008-0000-0200-0000BA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15" name="Text Box 5">
          <a:extLst>
            <a:ext uri="{FF2B5EF4-FFF2-40B4-BE49-F238E27FC236}">
              <a16:creationId xmlns:a16="http://schemas.microsoft.com/office/drawing/2014/main" id="{00000000-0008-0000-0200-0000BB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16" name="Text Box 9">
          <a:extLst>
            <a:ext uri="{FF2B5EF4-FFF2-40B4-BE49-F238E27FC236}">
              <a16:creationId xmlns:a16="http://schemas.microsoft.com/office/drawing/2014/main" id="{00000000-0008-0000-0200-0000BC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17" name="Text Box 10">
          <a:extLst>
            <a:ext uri="{FF2B5EF4-FFF2-40B4-BE49-F238E27FC236}">
              <a16:creationId xmlns:a16="http://schemas.microsoft.com/office/drawing/2014/main" id="{00000000-0008-0000-0200-0000BD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18" name="Text Box 4">
          <a:extLst>
            <a:ext uri="{FF2B5EF4-FFF2-40B4-BE49-F238E27FC236}">
              <a16:creationId xmlns:a16="http://schemas.microsoft.com/office/drawing/2014/main" id="{00000000-0008-0000-0200-0000BE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19" name="Text Box 5">
          <a:extLst>
            <a:ext uri="{FF2B5EF4-FFF2-40B4-BE49-F238E27FC236}">
              <a16:creationId xmlns:a16="http://schemas.microsoft.com/office/drawing/2014/main" id="{00000000-0008-0000-0200-0000BF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20" name="Text Box 9">
          <a:extLst>
            <a:ext uri="{FF2B5EF4-FFF2-40B4-BE49-F238E27FC236}">
              <a16:creationId xmlns:a16="http://schemas.microsoft.com/office/drawing/2014/main" id="{00000000-0008-0000-0200-0000C0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21" name="Text Box 10">
          <a:extLst>
            <a:ext uri="{FF2B5EF4-FFF2-40B4-BE49-F238E27FC236}">
              <a16:creationId xmlns:a16="http://schemas.microsoft.com/office/drawing/2014/main" id="{00000000-0008-0000-0200-0000C1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22" name="Text Box 4">
          <a:extLst>
            <a:ext uri="{FF2B5EF4-FFF2-40B4-BE49-F238E27FC236}">
              <a16:creationId xmlns:a16="http://schemas.microsoft.com/office/drawing/2014/main" id="{00000000-0008-0000-0200-0000C2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23" name="Text Box 5">
          <a:extLst>
            <a:ext uri="{FF2B5EF4-FFF2-40B4-BE49-F238E27FC236}">
              <a16:creationId xmlns:a16="http://schemas.microsoft.com/office/drawing/2014/main" id="{00000000-0008-0000-0200-0000C3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24" name="Text Box 9">
          <a:extLst>
            <a:ext uri="{FF2B5EF4-FFF2-40B4-BE49-F238E27FC236}">
              <a16:creationId xmlns:a16="http://schemas.microsoft.com/office/drawing/2014/main" id="{00000000-0008-0000-0200-0000C4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3525" name="Text Box 10">
          <a:extLst>
            <a:ext uri="{FF2B5EF4-FFF2-40B4-BE49-F238E27FC236}">
              <a16:creationId xmlns:a16="http://schemas.microsoft.com/office/drawing/2014/main" id="{00000000-0008-0000-0200-0000C50D0000}"/>
            </a:ext>
          </a:extLst>
        </xdr:cNvPr>
        <xdr:cNvSpPr txBox="1">
          <a:spLocks noChangeArrowheads="1"/>
        </xdr:cNvSpPr>
      </xdr:nvSpPr>
      <xdr:spPr bwMode="auto">
        <a:xfrm>
          <a:off x="5246077" y="203659154"/>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3526" name="Text Box 4">
          <a:extLst>
            <a:ext uri="{FF2B5EF4-FFF2-40B4-BE49-F238E27FC236}">
              <a16:creationId xmlns:a16="http://schemas.microsoft.com/office/drawing/2014/main" id="{00000000-0008-0000-0200-0000C60D0000}"/>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3527" name="Text Box 5">
          <a:extLst>
            <a:ext uri="{FF2B5EF4-FFF2-40B4-BE49-F238E27FC236}">
              <a16:creationId xmlns:a16="http://schemas.microsoft.com/office/drawing/2014/main" id="{00000000-0008-0000-0200-0000C70D0000}"/>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3528" name="Text Box 9">
          <a:extLst>
            <a:ext uri="{FF2B5EF4-FFF2-40B4-BE49-F238E27FC236}">
              <a16:creationId xmlns:a16="http://schemas.microsoft.com/office/drawing/2014/main" id="{00000000-0008-0000-0200-0000C80D0000}"/>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3529" name="Text Box 10">
          <a:extLst>
            <a:ext uri="{FF2B5EF4-FFF2-40B4-BE49-F238E27FC236}">
              <a16:creationId xmlns:a16="http://schemas.microsoft.com/office/drawing/2014/main" id="{00000000-0008-0000-0200-0000C90D0000}"/>
            </a:ext>
          </a:extLst>
        </xdr:cNvPr>
        <xdr:cNvSpPr txBox="1">
          <a:spLocks noChangeArrowheads="1"/>
        </xdr:cNvSpPr>
      </xdr:nvSpPr>
      <xdr:spPr bwMode="auto">
        <a:xfrm>
          <a:off x="5246077" y="203659154"/>
          <a:ext cx="76200" cy="148168"/>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30" name="Text Box 4">
          <a:extLst>
            <a:ext uri="{FF2B5EF4-FFF2-40B4-BE49-F238E27FC236}">
              <a16:creationId xmlns:a16="http://schemas.microsoft.com/office/drawing/2014/main" id="{00000000-0008-0000-0200-0000CA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31" name="Text Box 5">
          <a:extLst>
            <a:ext uri="{FF2B5EF4-FFF2-40B4-BE49-F238E27FC236}">
              <a16:creationId xmlns:a16="http://schemas.microsoft.com/office/drawing/2014/main" id="{00000000-0008-0000-0200-0000CB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32" name="Text Box 9">
          <a:extLst>
            <a:ext uri="{FF2B5EF4-FFF2-40B4-BE49-F238E27FC236}">
              <a16:creationId xmlns:a16="http://schemas.microsoft.com/office/drawing/2014/main" id="{00000000-0008-0000-0200-0000CC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33" name="Text Box 10">
          <a:extLst>
            <a:ext uri="{FF2B5EF4-FFF2-40B4-BE49-F238E27FC236}">
              <a16:creationId xmlns:a16="http://schemas.microsoft.com/office/drawing/2014/main" id="{00000000-0008-0000-0200-0000CD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34" name="Text Box 4">
          <a:extLst>
            <a:ext uri="{FF2B5EF4-FFF2-40B4-BE49-F238E27FC236}">
              <a16:creationId xmlns:a16="http://schemas.microsoft.com/office/drawing/2014/main" id="{00000000-0008-0000-0200-0000CE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35" name="Text Box 5">
          <a:extLst>
            <a:ext uri="{FF2B5EF4-FFF2-40B4-BE49-F238E27FC236}">
              <a16:creationId xmlns:a16="http://schemas.microsoft.com/office/drawing/2014/main" id="{00000000-0008-0000-0200-0000CF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36" name="Text Box 9">
          <a:extLst>
            <a:ext uri="{FF2B5EF4-FFF2-40B4-BE49-F238E27FC236}">
              <a16:creationId xmlns:a16="http://schemas.microsoft.com/office/drawing/2014/main" id="{00000000-0008-0000-0200-0000D0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37" name="Text Box 4">
          <a:extLst>
            <a:ext uri="{FF2B5EF4-FFF2-40B4-BE49-F238E27FC236}">
              <a16:creationId xmlns:a16="http://schemas.microsoft.com/office/drawing/2014/main" id="{00000000-0008-0000-0200-0000D1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38" name="Text Box 5">
          <a:extLst>
            <a:ext uri="{FF2B5EF4-FFF2-40B4-BE49-F238E27FC236}">
              <a16:creationId xmlns:a16="http://schemas.microsoft.com/office/drawing/2014/main" id="{00000000-0008-0000-0200-0000D2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39" name="Text Box 9">
          <a:extLst>
            <a:ext uri="{FF2B5EF4-FFF2-40B4-BE49-F238E27FC236}">
              <a16:creationId xmlns:a16="http://schemas.microsoft.com/office/drawing/2014/main" id="{00000000-0008-0000-0200-0000D3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40" name="Text Box 10">
          <a:extLst>
            <a:ext uri="{FF2B5EF4-FFF2-40B4-BE49-F238E27FC236}">
              <a16:creationId xmlns:a16="http://schemas.microsoft.com/office/drawing/2014/main" id="{00000000-0008-0000-0200-0000D4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41" name="Text Box 4">
          <a:extLst>
            <a:ext uri="{FF2B5EF4-FFF2-40B4-BE49-F238E27FC236}">
              <a16:creationId xmlns:a16="http://schemas.microsoft.com/office/drawing/2014/main" id="{00000000-0008-0000-0200-0000D5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42" name="Text Box 5">
          <a:extLst>
            <a:ext uri="{FF2B5EF4-FFF2-40B4-BE49-F238E27FC236}">
              <a16:creationId xmlns:a16="http://schemas.microsoft.com/office/drawing/2014/main" id="{00000000-0008-0000-0200-0000D6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43" name="Text Box 9">
          <a:extLst>
            <a:ext uri="{FF2B5EF4-FFF2-40B4-BE49-F238E27FC236}">
              <a16:creationId xmlns:a16="http://schemas.microsoft.com/office/drawing/2014/main" id="{00000000-0008-0000-0200-0000D7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44" name="Text Box 4">
          <a:extLst>
            <a:ext uri="{FF2B5EF4-FFF2-40B4-BE49-F238E27FC236}">
              <a16:creationId xmlns:a16="http://schemas.microsoft.com/office/drawing/2014/main" id="{00000000-0008-0000-0200-0000D8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45" name="Text Box 5">
          <a:extLst>
            <a:ext uri="{FF2B5EF4-FFF2-40B4-BE49-F238E27FC236}">
              <a16:creationId xmlns:a16="http://schemas.microsoft.com/office/drawing/2014/main" id="{00000000-0008-0000-0200-0000D9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46" name="Text Box 9">
          <a:extLst>
            <a:ext uri="{FF2B5EF4-FFF2-40B4-BE49-F238E27FC236}">
              <a16:creationId xmlns:a16="http://schemas.microsoft.com/office/drawing/2014/main" id="{00000000-0008-0000-0200-0000DA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47" name="Text Box 4">
          <a:extLst>
            <a:ext uri="{FF2B5EF4-FFF2-40B4-BE49-F238E27FC236}">
              <a16:creationId xmlns:a16="http://schemas.microsoft.com/office/drawing/2014/main" id="{00000000-0008-0000-0200-0000DB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48" name="Text Box 4">
          <a:extLst>
            <a:ext uri="{FF2B5EF4-FFF2-40B4-BE49-F238E27FC236}">
              <a16:creationId xmlns:a16="http://schemas.microsoft.com/office/drawing/2014/main" id="{00000000-0008-0000-0200-0000DC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49" name="Text Box 4">
          <a:extLst>
            <a:ext uri="{FF2B5EF4-FFF2-40B4-BE49-F238E27FC236}">
              <a16:creationId xmlns:a16="http://schemas.microsoft.com/office/drawing/2014/main" id="{00000000-0008-0000-0200-0000DD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50" name="Text Box 5">
          <a:extLst>
            <a:ext uri="{FF2B5EF4-FFF2-40B4-BE49-F238E27FC236}">
              <a16:creationId xmlns:a16="http://schemas.microsoft.com/office/drawing/2014/main" id="{00000000-0008-0000-0200-0000DE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51" name="Text Box 9">
          <a:extLst>
            <a:ext uri="{FF2B5EF4-FFF2-40B4-BE49-F238E27FC236}">
              <a16:creationId xmlns:a16="http://schemas.microsoft.com/office/drawing/2014/main" id="{00000000-0008-0000-0200-0000DF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52" name="Text Box 10">
          <a:extLst>
            <a:ext uri="{FF2B5EF4-FFF2-40B4-BE49-F238E27FC236}">
              <a16:creationId xmlns:a16="http://schemas.microsoft.com/office/drawing/2014/main" id="{00000000-0008-0000-0200-0000E0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53" name="Text Box 4">
          <a:extLst>
            <a:ext uri="{FF2B5EF4-FFF2-40B4-BE49-F238E27FC236}">
              <a16:creationId xmlns:a16="http://schemas.microsoft.com/office/drawing/2014/main" id="{00000000-0008-0000-0200-0000E1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54" name="Text Box 5">
          <a:extLst>
            <a:ext uri="{FF2B5EF4-FFF2-40B4-BE49-F238E27FC236}">
              <a16:creationId xmlns:a16="http://schemas.microsoft.com/office/drawing/2014/main" id="{00000000-0008-0000-0200-0000E2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55" name="Text Box 9">
          <a:extLst>
            <a:ext uri="{FF2B5EF4-FFF2-40B4-BE49-F238E27FC236}">
              <a16:creationId xmlns:a16="http://schemas.microsoft.com/office/drawing/2014/main" id="{00000000-0008-0000-0200-0000E3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56" name="Text Box 10">
          <a:extLst>
            <a:ext uri="{FF2B5EF4-FFF2-40B4-BE49-F238E27FC236}">
              <a16:creationId xmlns:a16="http://schemas.microsoft.com/office/drawing/2014/main" id="{00000000-0008-0000-0200-0000E4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57" name="Text Box 4">
          <a:extLst>
            <a:ext uri="{FF2B5EF4-FFF2-40B4-BE49-F238E27FC236}">
              <a16:creationId xmlns:a16="http://schemas.microsoft.com/office/drawing/2014/main" id="{00000000-0008-0000-0200-0000E5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58" name="Text Box 5">
          <a:extLst>
            <a:ext uri="{FF2B5EF4-FFF2-40B4-BE49-F238E27FC236}">
              <a16:creationId xmlns:a16="http://schemas.microsoft.com/office/drawing/2014/main" id="{00000000-0008-0000-0200-0000E6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59" name="Text Box 9">
          <a:extLst>
            <a:ext uri="{FF2B5EF4-FFF2-40B4-BE49-F238E27FC236}">
              <a16:creationId xmlns:a16="http://schemas.microsoft.com/office/drawing/2014/main" id="{00000000-0008-0000-0200-0000E7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60" name="Text Box 10">
          <a:extLst>
            <a:ext uri="{FF2B5EF4-FFF2-40B4-BE49-F238E27FC236}">
              <a16:creationId xmlns:a16="http://schemas.microsoft.com/office/drawing/2014/main" id="{00000000-0008-0000-0200-0000E8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61" name="Text Box 4">
          <a:extLst>
            <a:ext uri="{FF2B5EF4-FFF2-40B4-BE49-F238E27FC236}">
              <a16:creationId xmlns:a16="http://schemas.microsoft.com/office/drawing/2014/main" id="{00000000-0008-0000-0200-0000E9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62" name="Text Box 5">
          <a:extLst>
            <a:ext uri="{FF2B5EF4-FFF2-40B4-BE49-F238E27FC236}">
              <a16:creationId xmlns:a16="http://schemas.microsoft.com/office/drawing/2014/main" id="{00000000-0008-0000-0200-0000EA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63" name="Text Box 9">
          <a:extLst>
            <a:ext uri="{FF2B5EF4-FFF2-40B4-BE49-F238E27FC236}">
              <a16:creationId xmlns:a16="http://schemas.microsoft.com/office/drawing/2014/main" id="{00000000-0008-0000-0200-0000EB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64" name="Text Box 10">
          <a:extLst>
            <a:ext uri="{FF2B5EF4-FFF2-40B4-BE49-F238E27FC236}">
              <a16:creationId xmlns:a16="http://schemas.microsoft.com/office/drawing/2014/main" id="{00000000-0008-0000-0200-0000EC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65" name="Text Box 4">
          <a:extLst>
            <a:ext uri="{FF2B5EF4-FFF2-40B4-BE49-F238E27FC236}">
              <a16:creationId xmlns:a16="http://schemas.microsoft.com/office/drawing/2014/main" id="{00000000-0008-0000-0200-0000ED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66" name="Text Box 5">
          <a:extLst>
            <a:ext uri="{FF2B5EF4-FFF2-40B4-BE49-F238E27FC236}">
              <a16:creationId xmlns:a16="http://schemas.microsoft.com/office/drawing/2014/main" id="{00000000-0008-0000-0200-0000EE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67" name="Text Box 9">
          <a:extLst>
            <a:ext uri="{FF2B5EF4-FFF2-40B4-BE49-F238E27FC236}">
              <a16:creationId xmlns:a16="http://schemas.microsoft.com/office/drawing/2014/main" id="{00000000-0008-0000-0200-0000EF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68" name="Text Box 10">
          <a:extLst>
            <a:ext uri="{FF2B5EF4-FFF2-40B4-BE49-F238E27FC236}">
              <a16:creationId xmlns:a16="http://schemas.microsoft.com/office/drawing/2014/main" id="{00000000-0008-0000-0200-0000F0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69" name="Text Box 4">
          <a:extLst>
            <a:ext uri="{FF2B5EF4-FFF2-40B4-BE49-F238E27FC236}">
              <a16:creationId xmlns:a16="http://schemas.microsoft.com/office/drawing/2014/main" id="{00000000-0008-0000-0200-0000F1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70" name="Text Box 5">
          <a:extLst>
            <a:ext uri="{FF2B5EF4-FFF2-40B4-BE49-F238E27FC236}">
              <a16:creationId xmlns:a16="http://schemas.microsoft.com/office/drawing/2014/main" id="{00000000-0008-0000-0200-0000F2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71" name="Text Box 9">
          <a:extLst>
            <a:ext uri="{FF2B5EF4-FFF2-40B4-BE49-F238E27FC236}">
              <a16:creationId xmlns:a16="http://schemas.microsoft.com/office/drawing/2014/main" id="{00000000-0008-0000-0200-0000F3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72" name="Text Box 10">
          <a:extLst>
            <a:ext uri="{FF2B5EF4-FFF2-40B4-BE49-F238E27FC236}">
              <a16:creationId xmlns:a16="http://schemas.microsoft.com/office/drawing/2014/main" id="{00000000-0008-0000-0200-0000F4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73" name="Text Box 4">
          <a:extLst>
            <a:ext uri="{FF2B5EF4-FFF2-40B4-BE49-F238E27FC236}">
              <a16:creationId xmlns:a16="http://schemas.microsoft.com/office/drawing/2014/main" id="{00000000-0008-0000-0200-0000F5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74" name="Text Box 5">
          <a:extLst>
            <a:ext uri="{FF2B5EF4-FFF2-40B4-BE49-F238E27FC236}">
              <a16:creationId xmlns:a16="http://schemas.microsoft.com/office/drawing/2014/main" id="{00000000-0008-0000-0200-0000F6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75" name="Text Box 9">
          <a:extLst>
            <a:ext uri="{FF2B5EF4-FFF2-40B4-BE49-F238E27FC236}">
              <a16:creationId xmlns:a16="http://schemas.microsoft.com/office/drawing/2014/main" id="{00000000-0008-0000-0200-0000F7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576" name="Text Box 10">
          <a:extLst>
            <a:ext uri="{FF2B5EF4-FFF2-40B4-BE49-F238E27FC236}">
              <a16:creationId xmlns:a16="http://schemas.microsoft.com/office/drawing/2014/main" id="{00000000-0008-0000-0200-0000F80D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77" name="Text Box 4">
          <a:extLst>
            <a:ext uri="{FF2B5EF4-FFF2-40B4-BE49-F238E27FC236}">
              <a16:creationId xmlns:a16="http://schemas.microsoft.com/office/drawing/2014/main" id="{00000000-0008-0000-0200-0000F9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78" name="Text Box 5">
          <a:extLst>
            <a:ext uri="{FF2B5EF4-FFF2-40B4-BE49-F238E27FC236}">
              <a16:creationId xmlns:a16="http://schemas.microsoft.com/office/drawing/2014/main" id="{00000000-0008-0000-0200-0000FA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79" name="Text Box 9">
          <a:extLst>
            <a:ext uri="{FF2B5EF4-FFF2-40B4-BE49-F238E27FC236}">
              <a16:creationId xmlns:a16="http://schemas.microsoft.com/office/drawing/2014/main" id="{00000000-0008-0000-0200-0000FB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80" name="Text Box 10">
          <a:extLst>
            <a:ext uri="{FF2B5EF4-FFF2-40B4-BE49-F238E27FC236}">
              <a16:creationId xmlns:a16="http://schemas.microsoft.com/office/drawing/2014/main" id="{00000000-0008-0000-0200-0000FC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81" name="Text Box 4">
          <a:extLst>
            <a:ext uri="{FF2B5EF4-FFF2-40B4-BE49-F238E27FC236}">
              <a16:creationId xmlns:a16="http://schemas.microsoft.com/office/drawing/2014/main" id="{00000000-0008-0000-0200-0000FD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82" name="Text Box 5">
          <a:extLst>
            <a:ext uri="{FF2B5EF4-FFF2-40B4-BE49-F238E27FC236}">
              <a16:creationId xmlns:a16="http://schemas.microsoft.com/office/drawing/2014/main" id="{00000000-0008-0000-0200-0000FE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83" name="Text Box 9">
          <a:extLst>
            <a:ext uri="{FF2B5EF4-FFF2-40B4-BE49-F238E27FC236}">
              <a16:creationId xmlns:a16="http://schemas.microsoft.com/office/drawing/2014/main" id="{00000000-0008-0000-0200-0000FF0D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84" name="Text Box 10">
          <a:extLst>
            <a:ext uri="{FF2B5EF4-FFF2-40B4-BE49-F238E27FC236}">
              <a16:creationId xmlns:a16="http://schemas.microsoft.com/office/drawing/2014/main" id="{00000000-0008-0000-0200-000000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85" name="Text Box 4">
          <a:extLst>
            <a:ext uri="{FF2B5EF4-FFF2-40B4-BE49-F238E27FC236}">
              <a16:creationId xmlns:a16="http://schemas.microsoft.com/office/drawing/2014/main" id="{00000000-0008-0000-0200-000001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86" name="Text Box 5">
          <a:extLst>
            <a:ext uri="{FF2B5EF4-FFF2-40B4-BE49-F238E27FC236}">
              <a16:creationId xmlns:a16="http://schemas.microsoft.com/office/drawing/2014/main" id="{00000000-0008-0000-0200-000002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87" name="Text Box 9">
          <a:extLst>
            <a:ext uri="{FF2B5EF4-FFF2-40B4-BE49-F238E27FC236}">
              <a16:creationId xmlns:a16="http://schemas.microsoft.com/office/drawing/2014/main" id="{00000000-0008-0000-0200-000003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88" name="Text Box 10">
          <a:extLst>
            <a:ext uri="{FF2B5EF4-FFF2-40B4-BE49-F238E27FC236}">
              <a16:creationId xmlns:a16="http://schemas.microsoft.com/office/drawing/2014/main" id="{00000000-0008-0000-0200-000004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89" name="Text Box 4">
          <a:extLst>
            <a:ext uri="{FF2B5EF4-FFF2-40B4-BE49-F238E27FC236}">
              <a16:creationId xmlns:a16="http://schemas.microsoft.com/office/drawing/2014/main" id="{00000000-0008-0000-0200-000005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90" name="Text Box 5">
          <a:extLst>
            <a:ext uri="{FF2B5EF4-FFF2-40B4-BE49-F238E27FC236}">
              <a16:creationId xmlns:a16="http://schemas.microsoft.com/office/drawing/2014/main" id="{00000000-0008-0000-0200-000006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91" name="Text Box 9">
          <a:extLst>
            <a:ext uri="{FF2B5EF4-FFF2-40B4-BE49-F238E27FC236}">
              <a16:creationId xmlns:a16="http://schemas.microsoft.com/office/drawing/2014/main" id="{00000000-0008-0000-0200-000007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92" name="Text Box 10">
          <a:extLst>
            <a:ext uri="{FF2B5EF4-FFF2-40B4-BE49-F238E27FC236}">
              <a16:creationId xmlns:a16="http://schemas.microsoft.com/office/drawing/2014/main" id="{00000000-0008-0000-0200-000008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93" name="Text Box 4">
          <a:extLst>
            <a:ext uri="{FF2B5EF4-FFF2-40B4-BE49-F238E27FC236}">
              <a16:creationId xmlns:a16="http://schemas.microsoft.com/office/drawing/2014/main" id="{00000000-0008-0000-0200-000009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94" name="Text Box 5">
          <a:extLst>
            <a:ext uri="{FF2B5EF4-FFF2-40B4-BE49-F238E27FC236}">
              <a16:creationId xmlns:a16="http://schemas.microsoft.com/office/drawing/2014/main" id="{00000000-0008-0000-0200-00000A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95" name="Text Box 9">
          <a:extLst>
            <a:ext uri="{FF2B5EF4-FFF2-40B4-BE49-F238E27FC236}">
              <a16:creationId xmlns:a16="http://schemas.microsoft.com/office/drawing/2014/main" id="{00000000-0008-0000-0200-00000B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96" name="Text Box 10">
          <a:extLst>
            <a:ext uri="{FF2B5EF4-FFF2-40B4-BE49-F238E27FC236}">
              <a16:creationId xmlns:a16="http://schemas.microsoft.com/office/drawing/2014/main" id="{00000000-0008-0000-0200-00000C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97" name="Text Box 4">
          <a:extLst>
            <a:ext uri="{FF2B5EF4-FFF2-40B4-BE49-F238E27FC236}">
              <a16:creationId xmlns:a16="http://schemas.microsoft.com/office/drawing/2014/main" id="{00000000-0008-0000-0200-00000D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98" name="Text Box 5">
          <a:extLst>
            <a:ext uri="{FF2B5EF4-FFF2-40B4-BE49-F238E27FC236}">
              <a16:creationId xmlns:a16="http://schemas.microsoft.com/office/drawing/2014/main" id="{00000000-0008-0000-0200-00000E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599" name="Text Box 9">
          <a:extLst>
            <a:ext uri="{FF2B5EF4-FFF2-40B4-BE49-F238E27FC236}">
              <a16:creationId xmlns:a16="http://schemas.microsoft.com/office/drawing/2014/main" id="{00000000-0008-0000-0200-00000F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00" name="Text Box 10">
          <a:extLst>
            <a:ext uri="{FF2B5EF4-FFF2-40B4-BE49-F238E27FC236}">
              <a16:creationId xmlns:a16="http://schemas.microsoft.com/office/drawing/2014/main" id="{00000000-0008-0000-0200-000010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01" name="Text Box 4">
          <a:extLst>
            <a:ext uri="{FF2B5EF4-FFF2-40B4-BE49-F238E27FC236}">
              <a16:creationId xmlns:a16="http://schemas.microsoft.com/office/drawing/2014/main" id="{00000000-0008-0000-0200-000011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02" name="Text Box 5">
          <a:extLst>
            <a:ext uri="{FF2B5EF4-FFF2-40B4-BE49-F238E27FC236}">
              <a16:creationId xmlns:a16="http://schemas.microsoft.com/office/drawing/2014/main" id="{00000000-0008-0000-0200-000012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03" name="Text Box 9">
          <a:extLst>
            <a:ext uri="{FF2B5EF4-FFF2-40B4-BE49-F238E27FC236}">
              <a16:creationId xmlns:a16="http://schemas.microsoft.com/office/drawing/2014/main" id="{00000000-0008-0000-0200-000013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04" name="Text Box 10">
          <a:extLst>
            <a:ext uri="{FF2B5EF4-FFF2-40B4-BE49-F238E27FC236}">
              <a16:creationId xmlns:a16="http://schemas.microsoft.com/office/drawing/2014/main" id="{00000000-0008-0000-0200-000014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05" name="Text Box 4">
          <a:extLst>
            <a:ext uri="{FF2B5EF4-FFF2-40B4-BE49-F238E27FC236}">
              <a16:creationId xmlns:a16="http://schemas.microsoft.com/office/drawing/2014/main" id="{00000000-0008-0000-0200-000015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06" name="Text Box 5">
          <a:extLst>
            <a:ext uri="{FF2B5EF4-FFF2-40B4-BE49-F238E27FC236}">
              <a16:creationId xmlns:a16="http://schemas.microsoft.com/office/drawing/2014/main" id="{00000000-0008-0000-0200-000016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07" name="Text Box 9">
          <a:extLst>
            <a:ext uri="{FF2B5EF4-FFF2-40B4-BE49-F238E27FC236}">
              <a16:creationId xmlns:a16="http://schemas.microsoft.com/office/drawing/2014/main" id="{00000000-0008-0000-0200-000017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08" name="Text Box 10">
          <a:extLst>
            <a:ext uri="{FF2B5EF4-FFF2-40B4-BE49-F238E27FC236}">
              <a16:creationId xmlns:a16="http://schemas.microsoft.com/office/drawing/2014/main" id="{00000000-0008-0000-0200-000018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09" name="Text Box 4">
          <a:extLst>
            <a:ext uri="{FF2B5EF4-FFF2-40B4-BE49-F238E27FC236}">
              <a16:creationId xmlns:a16="http://schemas.microsoft.com/office/drawing/2014/main" id="{00000000-0008-0000-0200-000019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10" name="Text Box 5">
          <a:extLst>
            <a:ext uri="{FF2B5EF4-FFF2-40B4-BE49-F238E27FC236}">
              <a16:creationId xmlns:a16="http://schemas.microsoft.com/office/drawing/2014/main" id="{00000000-0008-0000-0200-00001A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11" name="Text Box 9">
          <a:extLst>
            <a:ext uri="{FF2B5EF4-FFF2-40B4-BE49-F238E27FC236}">
              <a16:creationId xmlns:a16="http://schemas.microsoft.com/office/drawing/2014/main" id="{00000000-0008-0000-0200-00001B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12" name="Text Box 10">
          <a:extLst>
            <a:ext uri="{FF2B5EF4-FFF2-40B4-BE49-F238E27FC236}">
              <a16:creationId xmlns:a16="http://schemas.microsoft.com/office/drawing/2014/main" id="{00000000-0008-0000-0200-00001C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13" name="Text Box 4">
          <a:extLst>
            <a:ext uri="{FF2B5EF4-FFF2-40B4-BE49-F238E27FC236}">
              <a16:creationId xmlns:a16="http://schemas.microsoft.com/office/drawing/2014/main" id="{00000000-0008-0000-0200-00001D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14" name="Text Box 5">
          <a:extLst>
            <a:ext uri="{FF2B5EF4-FFF2-40B4-BE49-F238E27FC236}">
              <a16:creationId xmlns:a16="http://schemas.microsoft.com/office/drawing/2014/main" id="{00000000-0008-0000-0200-00001E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15" name="Text Box 9">
          <a:extLst>
            <a:ext uri="{FF2B5EF4-FFF2-40B4-BE49-F238E27FC236}">
              <a16:creationId xmlns:a16="http://schemas.microsoft.com/office/drawing/2014/main" id="{00000000-0008-0000-0200-00001F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16" name="Text Box 10">
          <a:extLst>
            <a:ext uri="{FF2B5EF4-FFF2-40B4-BE49-F238E27FC236}">
              <a16:creationId xmlns:a16="http://schemas.microsoft.com/office/drawing/2014/main" id="{00000000-0008-0000-0200-000020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17" name="Text Box 4">
          <a:extLst>
            <a:ext uri="{FF2B5EF4-FFF2-40B4-BE49-F238E27FC236}">
              <a16:creationId xmlns:a16="http://schemas.microsoft.com/office/drawing/2014/main" id="{00000000-0008-0000-0200-000021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18" name="Text Box 5">
          <a:extLst>
            <a:ext uri="{FF2B5EF4-FFF2-40B4-BE49-F238E27FC236}">
              <a16:creationId xmlns:a16="http://schemas.microsoft.com/office/drawing/2014/main" id="{00000000-0008-0000-0200-000022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19" name="Text Box 9">
          <a:extLst>
            <a:ext uri="{FF2B5EF4-FFF2-40B4-BE49-F238E27FC236}">
              <a16:creationId xmlns:a16="http://schemas.microsoft.com/office/drawing/2014/main" id="{00000000-0008-0000-0200-000023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20" name="Text Box 10">
          <a:extLst>
            <a:ext uri="{FF2B5EF4-FFF2-40B4-BE49-F238E27FC236}">
              <a16:creationId xmlns:a16="http://schemas.microsoft.com/office/drawing/2014/main" id="{00000000-0008-0000-0200-000024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8"/>
    <xdr:sp macro="" textlink="">
      <xdr:nvSpPr>
        <xdr:cNvPr id="3621" name="Text Box 4">
          <a:extLst>
            <a:ext uri="{FF2B5EF4-FFF2-40B4-BE49-F238E27FC236}">
              <a16:creationId xmlns:a16="http://schemas.microsoft.com/office/drawing/2014/main" id="{00000000-0008-0000-0200-0000250E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1050</xdr:row>
      <xdr:rowOff>0</xdr:rowOff>
    </xdr:from>
    <xdr:ext cx="76200" cy="148168"/>
    <xdr:sp macro="" textlink="">
      <xdr:nvSpPr>
        <xdr:cNvPr id="3622" name="Text Box 5">
          <a:extLst>
            <a:ext uri="{FF2B5EF4-FFF2-40B4-BE49-F238E27FC236}">
              <a16:creationId xmlns:a16="http://schemas.microsoft.com/office/drawing/2014/main" id="{00000000-0008-0000-0200-0000260E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1050</xdr:row>
      <xdr:rowOff>0</xdr:rowOff>
    </xdr:from>
    <xdr:ext cx="76200" cy="148168"/>
    <xdr:sp macro="" textlink="">
      <xdr:nvSpPr>
        <xdr:cNvPr id="3623" name="Text Box 9">
          <a:extLst>
            <a:ext uri="{FF2B5EF4-FFF2-40B4-BE49-F238E27FC236}">
              <a16:creationId xmlns:a16="http://schemas.microsoft.com/office/drawing/2014/main" id="{00000000-0008-0000-0200-0000270E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1050</xdr:row>
      <xdr:rowOff>0</xdr:rowOff>
    </xdr:from>
    <xdr:ext cx="76200" cy="148168"/>
    <xdr:sp macro="" textlink="">
      <xdr:nvSpPr>
        <xdr:cNvPr id="3624" name="Text Box 10">
          <a:extLst>
            <a:ext uri="{FF2B5EF4-FFF2-40B4-BE49-F238E27FC236}">
              <a16:creationId xmlns:a16="http://schemas.microsoft.com/office/drawing/2014/main" id="{00000000-0008-0000-0200-0000280E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25" name="Text Box 4">
          <a:extLst>
            <a:ext uri="{FF2B5EF4-FFF2-40B4-BE49-F238E27FC236}">
              <a16:creationId xmlns:a16="http://schemas.microsoft.com/office/drawing/2014/main" id="{00000000-0008-0000-0200-000029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26" name="Text Box 5">
          <a:extLst>
            <a:ext uri="{FF2B5EF4-FFF2-40B4-BE49-F238E27FC236}">
              <a16:creationId xmlns:a16="http://schemas.microsoft.com/office/drawing/2014/main" id="{00000000-0008-0000-0200-00002A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27" name="Text Box 9">
          <a:extLst>
            <a:ext uri="{FF2B5EF4-FFF2-40B4-BE49-F238E27FC236}">
              <a16:creationId xmlns:a16="http://schemas.microsoft.com/office/drawing/2014/main" id="{00000000-0008-0000-0200-00002B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28" name="Text Box 10">
          <a:extLst>
            <a:ext uri="{FF2B5EF4-FFF2-40B4-BE49-F238E27FC236}">
              <a16:creationId xmlns:a16="http://schemas.microsoft.com/office/drawing/2014/main" id="{00000000-0008-0000-0200-00002C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29" name="Text Box 4">
          <a:extLst>
            <a:ext uri="{FF2B5EF4-FFF2-40B4-BE49-F238E27FC236}">
              <a16:creationId xmlns:a16="http://schemas.microsoft.com/office/drawing/2014/main" id="{00000000-0008-0000-0200-00002D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30" name="Text Box 5">
          <a:extLst>
            <a:ext uri="{FF2B5EF4-FFF2-40B4-BE49-F238E27FC236}">
              <a16:creationId xmlns:a16="http://schemas.microsoft.com/office/drawing/2014/main" id="{00000000-0008-0000-0200-00002E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31" name="Text Box 9">
          <a:extLst>
            <a:ext uri="{FF2B5EF4-FFF2-40B4-BE49-F238E27FC236}">
              <a16:creationId xmlns:a16="http://schemas.microsoft.com/office/drawing/2014/main" id="{00000000-0008-0000-0200-00002F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32" name="Text Box 4">
          <a:extLst>
            <a:ext uri="{FF2B5EF4-FFF2-40B4-BE49-F238E27FC236}">
              <a16:creationId xmlns:a16="http://schemas.microsoft.com/office/drawing/2014/main" id="{00000000-0008-0000-0200-000030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33" name="Text Box 5">
          <a:extLst>
            <a:ext uri="{FF2B5EF4-FFF2-40B4-BE49-F238E27FC236}">
              <a16:creationId xmlns:a16="http://schemas.microsoft.com/office/drawing/2014/main" id="{00000000-0008-0000-0200-000031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34" name="Text Box 9">
          <a:extLst>
            <a:ext uri="{FF2B5EF4-FFF2-40B4-BE49-F238E27FC236}">
              <a16:creationId xmlns:a16="http://schemas.microsoft.com/office/drawing/2014/main" id="{00000000-0008-0000-0200-000032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35" name="Text Box 10">
          <a:extLst>
            <a:ext uri="{FF2B5EF4-FFF2-40B4-BE49-F238E27FC236}">
              <a16:creationId xmlns:a16="http://schemas.microsoft.com/office/drawing/2014/main" id="{00000000-0008-0000-0200-000033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36" name="Text Box 4">
          <a:extLst>
            <a:ext uri="{FF2B5EF4-FFF2-40B4-BE49-F238E27FC236}">
              <a16:creationId xmlns:a16="http://schemas.microsoft.com/office/drawing/2014/main" id="{00000000-0008-0000-0200-000034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37" name="Text Box 5">
          <a:extLst>
            <a:ext uri="{FF2B5EF4-FFF2-40B4-BE49-F238E27FC236}">
              <a16:creationId xmlns:a16="http://schemas.microsoft.com/office/drawing/2014/main" id="{00000000-0008-0000-0200-000035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38" name="Text Box 9">
          <a:extLst>
            <a:ext uri="{FF2B5EF4-FFF2-40B4-BE49-F238E27FC236}">
              <a16:creationId xmlns:a16="http://schemas.microsoft.com/office/drawing/2014/main" id="{00000000-0008-0000-0200-000036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39" name="Text Box 4">
          <a:extLst>
            <a:ext uri="{FF2B5EF4-FFF2-40B4-BE49-F238E27FC236}">
              <a16:creationId xmlns:a16="http://schemas.microsoft.com/office/drawing/2014/main" id="{00000000-0008-0000-0200-000037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40" name="Text Box 5">
          <a:extLst>
            <a:ext uri="{FF2B5EF4-FFF2-40B4-BE49-F238E27FC236}">
              <a16:creationId xmlns:a16="http://schemas.microsoft.com/office/drawing/2014/main" id="{00000000-0008-0000-0200-000038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41" name="Text Box 9">
          <a:extLst>
            <a:ext uri="{FF2B5EF4-FFF2-40B4-BE49-F238E27FC236}">
              <a16:creationId xmlns:a16="http://schemas.microsoft.com/office/drawing/2014/main" id="{00000000-0008-0000-0200-000039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42" name="Text Box 4">
          <a:extLst>
            <a:ext uri="{FF2B5EF4-FFF2-40B4-BE49-F238E27FC236}">
              <a16:creationId xmlns:a16="http://schemas.microsoft.com/office/drawing/2014/main" id="{00000000-0008-0000-0200-00003A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43" name="Text Box 4">
          <a:extLst>
            <a:ext uri="{FF2B5EF4-FFF2-40B4-BE49-F238E27FC236}">
              <a16:creationId xmlns:a16="http://schemas.microsoft.com/office/drawing/2014/main" id="{00000000-0008-0000-0200-00003B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44" name="Text Box 4">
          <a:extLst>
            <a:ext uri="{FF2B5EF4-FFF2-40B4-BE49-F238E27FC236}">
              <a16:creationId xmlns:a16="http://schemas.microsoft.com/office/drawing/2014/main" id="{00000000-0008-0000-0200-00003C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45" name="Text Box 5">
          <a:extLst>
            <a:ext uri="{FF2B5EF4-FFF2-40B4-BE49-F238E27FC236}">
              <a16:creationId xmlns:a16="http://schemas.microsoft.com/office/drawing/2014/main" id="{00000000-0008-0000-0200-00003D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46" name="Text Box 9">
          <a:extLst>
            <a:ext uri="{FF2B5EF4-FFF2-40B4-BE49-F238E27FC236}">
              <a16:creationId xmlns:a16="http://schemas.microsoft.com/office/drawing/2014/main" id="{00000000-0008-0000-0200-00003E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47" name="Text Box 10">
          <a:extLst>
            <a:ext uri="{FF2B5EF4-FFF2-40B4-BE49-F238E27FC236}">
              <a16:creationId xmlns:a16="http://schemas.microsoft.com/office/drawing/2014/main" id="{00000000-0008-0000-0200-00003F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48" name="Text Box 4">
          <a:extLst>
            <a:ext uri="{FF2B5EF4-FFF2-40B4-BE49-F238E27FC236}">
              <a16:creationId xmlns:a16="http://schemas.microsoft.com/office/drawing/2014/main" id="{00000000-0008-0000-0200-000040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49" name="Text Box 5">
          <a:extLst>
            <a:ext uri="{FF2B5EF4-FFF2-40B4-BE49-F238E27FC236}">
              <a16:creationId xmlns:a16="http://schemas.microsoft.com/office/drawing/2014/main" id="{00000000-0008-0000-0200-000041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50" name="Text Box 9">
          <a:extLst>
            <a:ext uri="{FF2B5EF4-FFF2-40B4-BE49-F238E27FC236}">
              <a16:creationId xmlns:a16="http://schemas.microsoft.com/office/drawing/2014/main" id="{00000000-0008-0000-0200-000042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51" name="Text Box 10">
          <a:extLst>
            <a:ext uri="{FF2B5EF4-FFF2-40B4-BE49-F238E27FC236}">
              <a16:creationId xmlns:a16="http://schemas.microsoft.com/office/drawing/2014/main" id="{00000000-0008-0000-0200-000043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52" name="Text Box 4">
          <a:extLst>
            <a:ext uri="{FF2B5EF4-FFF2-40B4-BE49-F238E27FC236}">
              <a16:creationId xmlns:a16="http://schemas.microsoft.com/office/drawing/2014/main" id="{00000000-0008-0000-0200-000044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53" name="Text Box 5">
          <a:extLst>
            <a:ext uri="{FF2B5EF4-FFF2-40B4-BE49-F238E27FC236}">
              <a16:creationId xmlns:a16="http://schemas.microsoft.com/office/drawing/2014/main" id="{00000000-0008-0000-0200-000045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54" name="Text Box 9">
          <a:extLst>
            <a:ext uri="{FF2B5EF4-FFF2-40B4-BE49-F238E27FC236}">
              <a16:creationId xmlns:a16="http://schemas.microsoft.com/office/drawing/2014/main" id="{00000000-0008-0000-0200-000046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55" name="Text Box 10">
          <a:extLst>
            <a:ext uri="{FF2B5EF4-FFF2-40B4-BE49-F238E27FC236}">
              <a16:creationId xmlns:a16="http://schemas.microsoft.com/office/drawing/2014/main" id="{00000000-0008-0000-0200-000047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56" name="Text Box 4">
          <a:extLst>
            <a:ext uri="{FF2B5EF4-FFF2-40B4-BE49-F238E27FC236}">
              <a16:creationId xmlns:a16="http://schemas.microsoft.com/office/drawing/2014/main" id="{00000000-0008-0000-0200-000048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57" name="Text Box 5">
          <a:extLst>
            <a:ext uri="{FF2B5EF4-FFF2-40B4-BE49-F238E27FC236}">
              <a16:creationId xmlns:a16="http://schemas.microsoft.com/office/drawing/2014/main" id="{00000000-0008-0000-0200-000049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58" name="Text Box 9">
          <a:extLst>
            <a:ext uri="{FF2B5EF4-FFF2-40B4-BE49-F238E27FC236}">
              <a16:creationId xmlns:a16="http://schemas.microsoft.com/office/drawing/2014/main" id="{00000000-0008-0000-0200-00004A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59" name="Text Box 10">
          <a:extLst>
            <a:ext uri="{FF2B5EF4-FFF2-40B4-BE49-F238E27FC236}">
              <a16:creationId xmlns:a16="http://schemas.microsoft.com/office/drawing/2014/main" id="{00000000-0008-0000-0200-00004B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60" name="Text Box 4">
          <a:extLst>
            <a:ext uri="{FF2B5EF4-FFF2-40B4-BE49-F238E27FC236}">
              <a16:creationId xmlns:a16="http://schemas.microsoft.com/office/drawing/2014/main" id="{00000000-0008-0000-0200-00004C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61" name="Text Box 5">
          <a:extLst>
            <a:ext uri="{FF2B5EF4-FFF2-40B4-BE49-F238E27FC236}">
              <a16:creationId xmlns:a16="http://schemas.microsoft.com/office/drawing/2014/main" id="{00000000-0008-0000-0200-00004D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62" name="Text Box 9">
          <a:extLst>
            <a:ext uri="{FF2B5EF4-FFF2-40B4-BE49-F238E27FC236}">
              <a16:creationId xmlns:a16="http://schemas.microsoft.com/office/drawing/2014/main" id="{00000000-0008-0000-0200-00004E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63" name="Text Box 10">
          <a:extLst>
            <a:ext uri="{FF2B5EF4-FFF2-40B4-BE49-F238E27FC236}">
              <a16:creationId xmlns:a16="http://schemas.microsoft.com/office/drawing/2014/main" id="{00000000-0008-0000-0200-00004F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64" name="Text Box 4">
          <a:extLst>
            <a:ext uri="{FF2B5EF4-FFF2-40B4-BE49-F238E27FC236}">
              <a16:creationId xmlns:a16="http://schemas.microsoft.com/office/drawing/2014/main" id="{00000000-0008-0000-0200-000050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65" name="Text Box 5">
          <a:extLst>
            <a:ext uri="{FF2B5EF4-FFF2-40B4-BE49-F238E27FC236}">
              <a16:creationId xmlns:a16="http://schemas.microsoft.com/office/drawing/2014/main" id="{00000000-0008-0000-0200-000051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66" name="Text Box 9">
          <a:extLst>
            <a:ext uri="{FF2B5EF4-FFF2-40B4-BE49-F238E27FC236}">
              <a16:creationId xmlns:a16="http://schemas.microsoft.com/office/drawing/2014/main" id="{00000000-0008-0000-0200-000052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67" name="Text Box 10">
          <a:extLst>
            <a:ext uri="{FF2B5EF4-FFF2-40B4-BE49-F238E27FC236}">
              <a16:creationId xmlns:a16="http://schemas.microsoft.com/office/drawing/2014/main" id="{00000000-0008-0000-0200-000053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68" name="Text Box 4">
          <a:extLst>
            <a:ext uri="{FF2B5EF4-FFF2-40B4-BE49-F238E27FC236}">
              <a16:creationId xmlns:a16="http://schemas.microsoft.com/office/drawing/2014/main" id="{00000000-0008-0000-0200-000054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69" name="Text Box 5">
          <a:extLst>
            <a:ext uri="{FF2B5EF4-FFF2-40B4-BE49-F238E27FC236}">
              <a16:creationId xmlns:a16="http://schemas.microsoft.com/office/drawing/2014/main" id="{00000000-0008-0000-0200-000055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70" name="Text Box 9">
          <a:extLst>
            <a:ext uri="{FF2B5EF4-FFF2-40B4-BE49-F238E27FC236}">
              <a16:creationId xmlns:a16="http://schemas.microsoft.com/office/drawing/2014/main" id="{00000000-0008-0000-0200-000056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671" name="Text Box 10">
          <a:extLst>
            <a:ext uri="{FF2B5EF4-FFF2-40B4-BE49-F238E27FC236}">
              <a16:creationId xmlns:a16="http://schemas.microsoft.com/office/drawing/2014/main" id="{00000000-0008-0000-0200-000057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72" name="Text Box 4">
          <a:extLst>
            <a:ext uri="{FF2B5EF4-FFF2-40B4-BE49-F238E27FC236}">
              <a16:creationId xmlns:a16="http://schemas.microsoft.com/office/drawing/2014/main" id="{00000000-0008-0000-0200-000058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73" name="Text Box 5">
          <a:extLst>
            <a:ext uri="{FF2B5EF4-FFF2-40B4-BE49-F238E27FC236}">
              <a16:creationId xmlns:a16="http://schemas.microsoft.com/office/drawing/2014/main" id="{00000000-0008-0000-0200-000059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74" name="Text Box 9">
          <a:extLst>
            <a:ext uri="{FF2B5EF4-FFF2-40B4-BE49-F238E27FC236}">
              <a16:creationId xmlns:a16="http://schemas.microsoft.com/office/drawing/2014/main" id="{00000000-0008-0000-0200-00005A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75" name="Text Box 10">
          <a:extLst>
            <a:ext uri="{FF2B5EF4-FFF2-40B4-BE49-F238E27FC236}">
              <a16:creationId xmlns:a16="http://schemas.microsoft.com/office/drawing/2014/main" id="{00000000-0008-0000-0200-00005B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76" name="Text Box 4">
          <a:extLst>
            <a:ext uri="{FF2B5EF4-FFF2-40B4-BE49-F238E27FC236}">
              <a16:creationId xmlns:a16="http://schemas.microsoft.com/office/drawing/2014/main" id="{00000000-0008-0000-0200-00005C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77" name="Text Box 5">
          <a:extLst>
            <a:ext uri="{FF2B5EF4-FFF2-40B4-BE49-F238E27FC236}">
              <a16:creationId xmlns:a16="http://schemas.microsoft.com/office/drawing/2014/main" id="{00000000-0008-0000-0200-00005D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78" name="Text Box 9">
          <a:extLst>
            <a:ext uri="{FF2B5EF4-FFF2-40B4-BE49-F238E27FC236}">
              <a16:creationId xmlns:a16="http://schemas.microsoft.com/office/drawing/2014/main" id="{00000000-0008-0000-0200-00005E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79" name="Text Box 10">
          <a:extLst>
            <a:ext uri="{FF2B5EF4-FFF2-40B4-BE49-F238E27FC236}">
              <a16:creationId xmlns:a16="http://schemas.microsoft.com/office/drawing/2014/main" id="{00000000-0008-0000-0200-00005F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80" name="Text Box 4">
          <a:extLst>
            <a:ext uri="{FF2B5EF4-FFF2-40B4-BE49-F238E27FC236}">
              <a16:creationId xmlns:a16="http://schemas.microsoft.com/office/drawing/2014/main" id="{00000000-0008-0000-0200-000060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81" name="Text Box 5">
          <a:extLst>
            <a:ext uri="{FF2B5EF4-FFF2-40B4-BE49-F238E27FC236}">
              <a16:creationId xmlns:a16="http://schemas.microsoft.com/office/drawing/2014/main" id="{00000000-0008-0000-0200-000061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82" name="Text Box 9">
          <a:extLst>
            <a:ext uri="{FF2B5EF4-FFF2-40B4-BE49-F238E27FC236}">
              <a16:creationId xmlns:a16="http://schemas.microsoft.com/office/drawing/2014/main" id="{00000000-0008-0000-0200-000062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83" name="Text Box 10">
          <a:extLst>
            <a:ext uri="{FF2B5EF4-FFF2-40B4-BE49-F238E27FC236}">
              <a16:creationId xmlns:a16="http://schemas.microsoft.com/office/drawing/2014/main" id="{00000000-0008-0000-0200-000063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84" name="Text Box 4">
          <a:extLst>
            <a:ext uri="{FF2B5EF4-FFF2-40B4-BE49-F238E27FC236}">
              <a16:creationId xmlns:a16="http://schemas.microsoft.com/office/drawing/2014/main" id="{00000000-0008-0000-0200-000064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85" name="Text Box 5">
          <a:extLst>
            <a:ext uri="{FF2B5EF4-FFF2-40B4-BE49-F238E27FC236}">
              <a16:creationId xmlns:a16="http://schemas.microsoft.com/office/drawing/2014/main" id="{00000000-0008-0000-0200-000065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86" name="Text Box 9">
          <a:extLst>
            <a:ext uri="{FF2B5EF4-FFF2-40B4-BE49-F238E27FC236}">
              <a16:creationId xmlns:a16="http://schemas.microsoft.com/office/drawing/2014/main" id="{00000000-0008-0000-0200-000066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87" name="Text Box 10">
          <a:extLst>
            <a:ext uri="{FF2B5EF4-FFF2-40B4-BE49-F238E27FC236}">
              <a16:creationId xmlns:a16="http://schemas.microsoft.com/office/drawing/2014/main" id="{00000000-0008-0000-0200-000067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88" name="Text Box 4">
          <a:extLst>
            <a:ext uri="{FF2B5EF4-FFF2-40B4-BE49-F238E27FC236}">
              <a16:creationId xmlns:a16="http://schemas.microsoft.com/office/drawing/2014/main" id="{00000000-0008-0000-0200-000068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89" name="Text Box 5">
          <a:extLst>
            <a:ext uri="{FF2B5EF4-FFF2-40B4-BE49-F238E27FC236}">
              <a16:creationId xmlns:a16="http://schemas.microsoft.com/office/drawing/2014/main" id="{00000000-0008-0000-0200-000069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90" name="Text Box 9">
          <a:extLst>
            <a:ext uri="{FF2B5EF4-FFF2-40B4-BE49-F238E27FC236}">
              <a16:creationId xmlns:a16="http://schemas.microsoft.com/office/drawing/2014/main" id="{00000000-0008-0000-0200-00006A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91" name="Text Box 10">
          <a:extLst>
            <a:ext uri="{FF2B5EF4-FFF2-40B4-BE49-F238E27FC236}">
              <a16:creationId xmlns:a16="http://schemas.microsoft.com/office/drawing/2014/main" id="{00000000-0008-0000-0200-00006B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92" name="Text Box 4">
          <a:extLst>
            <a:ext uri="{FF2B5EF4-FFF2-40B4-BE49-F238E27FC236}">
              <a16:creationId xmlns:a16="http://schemas.microsoft.com/office/drawing/2014/main" id="{00000000-0008-0000-0200-00006C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93" name="Text Box 5">
          <a:extLst>
            <a:ext uri="{FF2B5EF4-FFF2-40B4-BE49-F238E27FC236}">
              <a16:creationId xmlns:a16="http://schemas.microsoft.com/office/drawing/2014/main" id="{00000000-0008-0000-0200-00006D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94" name="Text Box 9">
          <a:extLst>
            <a:ext uri="{FF2B5EF4-FFF2-40B4-BE49-F238E27FC236}">
              <a16:creationId xmlns:a16="http://schemas.microsoft.com/office/drawing/2014/main" id="{00000000-0008-0000-0200-00006E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95" name="Text Box 10">
          <a:extLst>
            <a:ext uri="{FF2B5EF4-FFF2-40B4-BE49-F238E27FC236}">
              <a16:creationId xmlns:a16="http://schemas.microsoft.com/office/drawing/2014/main" id="{00000000-0008-0000-0200-00006F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96" name="Text Box 4">
          <a:extLst>
            <a:ext uri="{FF2B5EF4-FFF2-40B4-BE49-F238E27FC236}">
              <a16:creationId xmlns:a16="http://schemas.microsoft.com/office/drawing/2014/main" id="{00000000-0008-0000-0200-000070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97" name="Text Box 5">
          <a:extLst>
            <a:ext uri="{FF2B5EF4-FFF2-40B4-BE49-F238E27FC236}">
              <a16:creationId xmlns:a16="http://schemas.microsoft.com/office/drawing/2014/main" id="{00000000-0008-0000-0200-000071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98" name="Text Box 9">
          <a:extLst>
            <a:ext uri="{FF2B5EF4-FFF2-40B4-BE49-F238E27FC236}">
              <a16:creationId xmlns:a16="http://schemas.microsoft.com/office/drawing/2014/main" id="{00000000-0008-0000-0200-000072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699" name="Text Box 10">
          <a:extLst>
            <a:ext uri="{FF2B5EF4-FFF2-40B4-BE49-F238E27FC236}">
              <a16:creationId xmlns:a16="http://schemas.microsoft.com/office/drawing/2014/main" id="{00000000-0008-0000-0200-000073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00" name="Text Box 4">
          <a:extLst>
            <a:ext uri="{FF2B5EF4-FFF2-40B4-BE49-F238E27FC236}">
              <a16:creationId xmlns:a16="http://schemas.microsoft.com/office/drawing/2014/main" id="{00000000-0008-0000-0200-000074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01" name="Text Box 5">
          <a:extLst>
            <a:ext uri="{FF2B5EF4-FFF2-40B4-BE49-F238E27FC236}">
              <a16:creationId xmlns:a16="http://schemas.microsoft.com/office/drawing/2014/main" id="{00000000-0008-0000-0200-000075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02" name="Text Box 9">
          <a:extLst>
            <a:ext uri="{FF2B5EF4-FFF2-40B4-BE49-F238E27FC236}">
              <a16:creationId xmlns:a16="http://schemas.microsoft.com/office/drawing/2014/main" id="{00000000-0008-0000-0200-000076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03" name="Text Box 10">
          <a:extLst>
            <a:ext uri="{FF2B5EF4-FFF2-40B4-BE49-F238E27FC236}">
              <a16:creationId xmlns:a16="http://schemas.microsoft.com/office/drawing/2014/main" id="{00000000-0008-0000-0200-000077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04" name="Text Box 4">
          <a:extLst>
            <a:ext uri="{FF2B5EF4-FFF2-40B4-BE49-F238E27FC236}">
              <a16:creationId xmlns:a16="http://schemas.microsoft.com/office/drawing/2014/main" id="{00000000-0008-0000-0200-000078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05" name="Text Box 5">
          <a:extLst>
            <a:ext uri="{FF2B5EF4-FFF2-40B4-BE49-F238E27FC236}">
              <a16:creationId xmlns:a16="http://schemas.microsoft.com/office/drawing/2014/main" id="{00000000-0008-0000-0200-000079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06" name="Text Box 9">
          <a:extLst>
            <a:ext uri="{FF2B5EF4-FFF2-40B4-BE49-F238E27FC236}">
              <a16:creationId xmlns:a16="http://schemas.microsoft.com/office/drawing/2014/main" id="{00000000-0008-0000-0200-00007A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07" name="Text Box 10">
          <a:extLst>
            <a:ext uri="{FF2B5EF4-FFF2-40B4-BE49-F238E27FC236}">
              <a16:creationId xmlns:a16="http://schemas.microsoft.com/office/drawing/2014/main" id="{00000000-0008-0000-0200-00007B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08" name="Text Box 4">
          <a:extLst>
            <a:ext uri="{FF2B5EF4-FFF2-40B4-BE49-F238E27FC236}">
              <a16:creationId xmlns:a16="http://schemas.microsoft.com/office/drawing/2014/main" id="{00000000-0008-0000-0200-00007C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09" name="Text Box 5">
          <a:extLst>
            <a:ext uri="{FF2B5EF4-FFF2-40B4-BE49-F238E27FC236}">
              <a16:creationId xmlns:a16="http://schemas.microsoft.com/office/drawing/2014/main" id="{00000000-0008-0000-0200-00007D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10" name="Text Box 9">
          <a:extLst>
            <a:ext uri="{FF2B5EF4-FFF2-40B4-BE49-F238E27FC236}">
              <a16:creationId xmlns:a16="http://schemas.microsoft.com/office/drawing/2014/main" id="{00000000-0008-0000-0200-00007E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11" name="Text Box 10">
          <a:extLst>
            <a:ext uri="{FF2B5EF4-FFF2-40B4-BE49-F238E27FC236}">
              <a16:creationId xmlns:a16="http://schemas.microsoft.com/office/drawing/2014/main" id="{00000000-0008-0000-0200-00007F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12" name="Text Box 4">
          <a:extLst>
            <a:ext uri="{FF2B5EF4-FFF2-40B4-BE49-F238E27FC236}">
              <a16:creationId xmlns:a16="http://schemas.microsoft.com/office/drawing/2014/main" id="{00000000-0008-0000-0200-000080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13" name="Text Box 5">
          <a:extLst>
            <a:ext uri="{FF2B5EF4-FFF2-40B4-BE49-F238E27FC236}">
              <a16:creationId xmlns:a16="http://schemas.microsoft.com/office/drawing/2014/main" id="{00000000-0008-0000-0200-000081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14" name="Text Box 9">
          <a:extLst>
            <a:ext uri="{FF2B5EF4-FFF2-40B4-BE49-F238E27FC236}">
              <a16:creationId xmlns:a16="http://schemas.microsoft.com/office/drawing/2014/main" id="{00000000-0008-0000-0200-000082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15" name="Text Box 10">
          <a:extLst>
            <a:ext uri="{FF2B5EF4-FFF2-40B4-BE49-F238E27FC236}">
              <a16:creationId xmlns:a16="http://schemas.microsoft.com/office/drawing/2014/main" id="{00000000-0008-0000-0200-000083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8"/>
    <xdr:sp macro="" textlink="">
      <xdr:nvSpPr>
        <xdr:cNvPr id="3716" name="Text Box 4">
          <a:extLst>
            <a:ext uri="{FF2B5EF4-FFF2-40B4-BE49-F238E27FC236}">
              <a16:creationId xmlns:a16="http://schemas.microsoft.com/office/drawing/2014/main" id="{00000000-0008-0000-0200-0000840E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1050</xdr:row>
      <xdr:rowOff>0</xdr:rowOff>
    </xdr:from>
    <xdr:ext cx="76200" cy="148168"/>
    <xdr:sp macro="" textlink="">
      <xdr:nvSpPr>
        <xdr:cNvPr id="3717" name="Text Box 5">
          <a:extLst>
            <a:ext uri="{FF2B5EF4-FFF2-40B4-BE49-F238E27FC236}">
              <a16:creationId xmlns:a16="http://schemas.microsoft.com/office/drawing/2014/main" id="{00000000-0008-0000-0200-0000850E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1050</xdr:row>
      <xdr:rowOff>0</xdr:rowOff>
    </xdr:from>
    <xdr:ext cx="76200" cy="148168"/>
    <xdr:sp macro="" textlink="">
      <xdr:nvSpPr>
        <xdr:cNvPr id="3718" name="Text Box 9">
          <a:extLst>
            <a:ext uri="{FF2B5EF4-FFF2-40B4-BE49-F238E27FC236}">
              <a16:creationId xmlns:a16="http://schemas.microsoft.com/office/drawing/2014/main" id="{00000000-0008-0000-0200-0000860E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1050</xdr:row>
      <xdr:rowOff>0</xdr:rowOff>
    </xdr:from>
    <xdr:ext cx="76200" cy="148168"/>
    <xdr:sp macro="" textlink="">
      <xdr:nvSpPr>
        <xdr:cNvPr id="3719" name="Text Box 10">
          <a:extLst>
            <a:ext uri="{FF2B5EF4-FFF2-40B4-BE49-F238E27FC236}">
              <a16:creationId xmlns:a16="http://schemas.microsoft.com/office/drawing/2014/main" id="{00000000-0008-0000-0200-0000870E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20" name="Text Box 4">
          <a:extLst>
            <a:ext uri="{FF2B5EF4-FFF2-40B4-BE49-F238E27FC236}">
              <a16:creationId xmlns:a16="http://schemas.microsoft.com/office/drawing/2014/main" id="{00000000-0008-0000-0200-000088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21" name="Text Box 5">
          <a:extLst>
            <a:ext uri="{FF2B5EF4-FFF2-40B4-BE49-F238E27FC236}">
              <a16:creationId xmlns:a16="http://schemas.microsoft.com/office/drawing/2014/main" id="{00000000-0008-0000-0200-000089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22" name="Text Box 9">
          <a:extLst>
            <a:ext uri="{FF2B5EF4-FFF2-40B4-BE49-F238E27FC236}">
              <a16:creationId xmlns:a16="http://schemas.microsoft.com/office/drawing/2014/main" id="{00000000-0008-0000-0200-00008A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23" name="Text Box 10">
          <a:extLst>
            <a:ext uri="{FF2B5EF4-FFF2-40B4-BE49-F238E27FC236}">
              <a16:creationId xmlns:a16="http://schemas.microsoft.com/office/drawing/2014/main" id="{00000000-0008-0000-0200-00008B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24" name="Text Box 4">
          <a:extLst>
            <a:ext uri="{FF2B5EF4-FFF2-40B4-BE49-F238E27FC236}">
              <a16:creationId xmlns:a16="http://schemas.microsoft.com/office/drawing/2014/main" id="{00000000-0008-0000-0200-00008C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25" name="Text Box 5">
          <a:extLst>
            <a:ext uri="{FF2B5EF4-FFF2-40B4-BE49-F238E27FC236}">
              <a16:creationId xmlns:a16="http://schemas.microsoft.com/office/drawing/2014/main" id="{00000000-0008-0000-0200-00008D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26" name="Text Box 9">
          <a:extLst>
            <a:ext uri="{FF2B5EF4-FFF2-40B4-BE49-F238E27FC236}">
              <a16:creationId xmlns:a16="http://schemas.microsoft.com/office/drawing/2014/main" id="{00000000-0008-0000-0200-00008E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27" name="Text Box 4">
          <a:extLst>
            <a:ext uri="{FF2B5EF4-FFF2-40B4-BE49-F238E27FC236}">
              <a16:creationId xmlns:a16="http://schemas.microsoft.com/office/drawing/2014/main" id="{00000000-0008-0000-0200-00008F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28" name="Text Box 5">
          <a:extLst>
            <a:ext uri="{FF2B5EF4-FFF2-40B4-BE49-F238E27FC236}">
              <a16:creationId xmlns:a16="http://schemas.microsoft.com/office/drawing/2014/main" id="{00000000-0008-0000-0200-000090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29" name="Text Box 9">
          <a:extLst>
            <a:ext uri="{FF2B5EF4-FFF2-40B4-BE49-F238E27FC236}">
              <a16:creationId xmlns:a16="http://schemas.microsoft.com/office/drawing/2014/main" id="{00000000-0008-0000-0200-000091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30" name="Text Box 10">
          <a:extLst>
            <a:ext uri="{FF2B5EF4-FFF2-40B4-BE49-F238E27FC236}">
              <a16:creationId xmlns:a16="http://schemas.microsoft.com/office/drawing/2014/main" id="{00000000-0008-0000-0200-000092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31" name="Text Box 4">
          <a:extLst>
            <a:ext uri="{FF2B5EF4-FFF2-40B4-BE49-F238E27FC236}">
              <a16:creationId xmlns:a16="http://schemas.microsoft.com/office/drawing/2014/main" id="{00000000-0008-0000-0200-000093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32" name="Text Box 5">
          <a:extLst>
            <a:ext uri="{FF2B5EF4-FFF2-40B4-BE49-F238E27FC236}">
              <a16:creationId xmlns:a16="http://schemas.microsoft.com/office/drawing/2014/main" id="{00000000-0008-0000-0200-000094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33" name="Text Box 9">
          <a:extLst>
            <a:ext uri="{FF2B5EF4-FFF2-40B4-BE49-F238E27FC236}">
              <a16:creationId xmlns:a16="http://schemas.microsoft.com/office/drawing/2014/main" id="{00000000-0008-0000-0200-000095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34" name="Text Box 4">
          <a:extLst>
            <a:ext uri="{FF2B5EF4-FFF2-40B4-BE49-F238E27FC236}">
              <a16:creationId xmlns:a16="http://schemas.microsoft.com/office/drawing/2014/main" id="{00000000-0008-0000-0200-000096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35" name="Text Box 5">
          <a:extLst>
            <a:ext uri="{FF2B5EF4-FFF2-40B4-BE49-F238E27FC236}">
              <a16:creationId xmlns:a16="http://schemas.microsoft.com/office/drawing/2014/main" id="{00000000-0008-0000-0200-000097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36" name="Text Box 9">
          <a:extLst>
            <a:ext uri="{FF2B5EF4-FFF2-40B4-BE49-F238E27FC236}">
              <a16:creationId xmlns:a16="http://schemas.microsoft.com/office/drawing/2014/main" id="{00000000-0008-0000-0200-000098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37" name="Text Box 4">
          <a:extLst>
            <a:ext uri="{FF2B5EF4-FFF2-40B4-BE49-F238E27FC236}">
              <a16:creationId xmlns:a16="http://schemas.microsoft.com/office/drawing/2014/main" id="{00000000-0008-0000-0200-000099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38" name="Text Box 4">
          <a:extLst>
            <a:ext uri="{FF2B5EF4-FFF2-40B4-BE49-F238E27FC236}">
              <a16:creationId xmlns:a16="http://schemas.microsoft.com/office/drawing/2014/main" id="{00000000-0008-0000-0200-00009A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39" name="Text Box 4">
          <a:extLst>
            <a:ext uri="{FF2B5EF4-FFF2-40B4-BE49-F238E27FC236}">
              <a16:creationId xmlns:a16="http://schemas.microsoft.com/office/drawing/2014/main" id="{00000000-0008-0000-0200-00009B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40" name="Text Box 5">
          <a:extLst>
            <a:ext uri="{FF2B5EF4-FFF2-40B4-BE49-F238E27FC236}">
              <a16:creationId xmlns:a16="http://schemas.microsoft.com/office/drawing/2014/main" id="{00000000-0008-0000-0200-00009C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41" name="Text Box 9">
          <a:extLst>
            <a:ext uri="{FF2B5EF4-FFF2-40B4-BE49-F238E27FC236}">
              <a16:creationId xmlns:a16="http://schemas.microsoft.com/office/drawing/2014/main" id="{00000000-0008-0000-0200-00009D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42" name="Text Box 10">
          <a:extLst>
            <a:ext uri="{FF2B5EF4-FFF2-40B4-BE49-F238E27FC236}">
              <a16:creationId xmlns:a16="http://schemas.microsoft.com/office/drawing/2014/main" id="{00000000-0008-0000-0200-00009E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43" name="Text Box 4">
          <a:extLst>
            <a:ext uri="{FF2B5EF4-FFF2-40B4-BE49-F238E27FC236}">
              <a16:creationId xmlns:a16="http://schemas.microsoft.com/office/drawing/2014/main" id="{00000000-0008-0000-0200-00009F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44" name="Text Box 5">
          <a:extLst>
            <a:ext uri="{FF2B5EF4-FFF2-40B4-BE49-F238E27FC236}">
              <a16:creationId xmlns:a16="http://schemas.microsoft.com/office/drawing/2014/main" id="{00000000-0008-0000-0200-0000A0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45" name="Text Box 9">
          <a:extLst>
            <a:ext uri="{FF2B5EF4-FFF2-40B4-BE49-F238E27FC236}">
              <a16:creationId xmlns:a16="http://schemas.microsoft.com/office/drawing/2014/main" id="{00000000-0008-0000-0200-0000A1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46" name="Text Box 10">
          <a:extLst>
            <a:ext uri="{FF2B5EF4-FFF2-40B4-BE49-F238E27FC236}">
              <a16:creationId xmlns:a16="http://schemas.microsoft.com/office/drawing/2014/main" id="{00000000-0008-0000-0200-0000A2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47" name="Text Box 4">
          <a:extLst>
            <a:ext uri="{FF2B5EF4-FFF2-40B4-BE49-F238E27FC236}">
              <a16:creationId xmlns:a16="http://schemas.microsoft.com/office/drawing/2014/main" id="{00000000-0008-0000-0200-0000A3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48" name="Text Box 5">
          <a:extLst>
            <a:ext uri="{FF2B5EF4-FFF2-40B4-BE49-F238E27FC236}">
              <a16:creationId xmlns:a16="http://schemas.microsoft.com/office/drawing/2014/main" id="{00000000-0008-0000-0200-0000A4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49" name="Text Box 9">
          <a:extLst>
            <a:ext uri="{FF2B5EF4-FFF2-40B4-BE49-F238E27FC236}">
              <a16:creationId xmlns:a16="http://schemas.microsoft.com/office/drawing/2014/main" id="{00000000-0008-0000-0200-0000A5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50" name="Text Box 10">
          <a:extLst>
            <a:ext uri="{FF2B5EF4-FFF2-40B4-BE49-F238E27FC236}">
              <a16:creationId xmlns:a16="http://schemas.microsoft.com/office/drawing/2014/main" id="{00000000-0008-0000-0200-0000A6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51" name="Text Box 4">
          <a:extLst>
            <a:ext uri="{FF2B5EF4-FFF2-40B4-BE49-F238E27FC236}">
              <a16:creationId xmlns:a16="http://schemas.microsoft.com/office/drawing/2014/main" id="{00000000-0008-0000-0200-0000A7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52" name="Text Box 5">
          <a:extLst>
            <a:ext uri="{FF2B5EF4-FFF2-40B4-BE49-F238E27FC236}">
              <a16:creationId xmlns:a16="http://schemas.microsoft.com/office/drawing/2014/main" id="{00000000-0008-0000-0200-0000A8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53" name="Text Box 9">
          <a:extLst>
            <a:ext uri="{FF2B5EF4-FFF2-40B4-BE49-F238E27FC236}">
              <a16:creationId xmlns:a16="http://schemas.microsoft.com/office/drawing/2014/main" id="{00000000-0008-0000-0200-0000A9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54" name="Text Box 10">
          <a:extLst>
            <a:ext uri="{FF2B5EF4-FFF2-40B4-BE49-F238E27FC236}">
              <a16:creationId xmlns:a16="http://schemas.microsoft.com/office/drawing/2014/main" id="{00000000-0008-0000-0200-0000AA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55" name="Text Box 4">
          <a:extLst>
            <a:ext uri="{FF2B5EF4-FFF2-40B4-BE49-F238E27FC236}">
              <a16:creationId xmlns:a16="http://schemas.microsoft.com/office/drawing/2014/main" id="{00000000-0008-0000-0200-0000AB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56" name="Text Box 5">
          <a:extLst>
            <a:ext uri="{FF2B5EF4-FFF2-40B4-BE49-F238E27FC236}">
              <a16:creationId xmlns:a16="http://schemas.microsoft.com/office/drawing/2014/main" id="{00000000-0008-0000-0200-0000AC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57" name="Text Box 9">
          <a:extLst>
            <a:ext uri="{FF2B5EF4-FFF2-40B4-BE49-F238E27FC236}">
              <a16:creationId xmlns:a16="http://schemas.microsoft.com/office/drawing/2014/main" id="{00000000-0008-0000-0200-0000AD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58" name="Text Box 10">
          <a:extLst>
            <a:ext uri="{FF2B5EF4-FFF2-40B4-BE49-F238E27FC236}">
              <a16:creationId xmlns:a16="http://schemas.microsoft.com/office/drawing/2014/main" id="{00000000-0008-0000-0200-0000AE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59" name="Text Box 4">
          <a:extLst>
            <a:ext uri="{FF2B5EF4-FFF2-40B4-BE49-F238E27FC236}">
              <a16:creationId xmlns:a16="http://schemas.microsoft.com/office/drawing/2014/main" id="{00000000-0008-0000-0200-0000AF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60" name="Text Box 5">
          <a:extLst>
            <a:ext uri="{FF2B5EF4-FFF2-40B4-BE49-F238E27FC236}">
              <a16:creationId xmlns:a16="http://schemas.microsoft.com/office/drawing/2014/main" id="{00000000-0008-0000-0200-0000B0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61" name="Text Box 9">
          <a:extLst>
            <a:ext uri="{FF2B5EF4-FFF2-40B4-BE49-F238E27FC236}">
              <a16:creationId xmlns:a16="http://schemas.microsoft.com/office/drawing/2014/main" id="{00000000-0008-0000-0200-0000B1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62" name="Text Box 10">
          <a:extLst>
            <a:ext uri="{FF2B5EF4-FFF2-40B4-BE49-F238E27FC236}">
              <a16:creationId xmlns:a16="http://schemas.microsoft.com/office/drawing/2014/main" id="{00000000-0008-0000-0200-0000B2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63" name="Text Box 4">
          <a:extLst>
            <a:ext uri="{FF2B5EF4-FFF2-40B4-BE49-F238E27FC236}">
              <a16:creationId xmlns:a16="http://schemas.microsoft.com/office/drawing/2014/main" id="{00000000-0008-0000-0200-0000B3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64" name="Text Box 5">
          <a:extLst>
            <a:ext uri="{FF2B5EF4-FFF2-40B4-BE49-F238E27FC236}">
              <a16:creationId xmlns:a16="http://schemas.microsoft.com/office/drawing/2014/main" id="{00000000-0008-0000-0200-0000B4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65" name="Text Box 9">
          <a:extLst>
            <a:ext uri="{FF2B5EF4-FFF2-40B4-BE49-F238E27FC236}">
              <a16:creationId xmlns:a16="http://schemas.microsoft.com/office/drawing/2014/main" id="{00000000-0008-0000-0200-0000B5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52400"/>
    <xdr:sp macro="" textlink="">
      <xdr:nvSpPr>
        <xdr:cNvPr id="3766" name="Text Box 10">
          <a:extLst>
            <a:ext uri="{FF2B5EF4-FFF2-40B4-BE49-F238E27FC236}">
              <a16:creationId xmlns:a16="http://schemas.microsoft.com/office/drawing/2014/main" id="{00000000-0008-0000-0200-0000B60E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67" name="Text Box 4">
          <a:extLst>
            <a:ext uri="{FF2B5EF4-FFF2-40B4-BE49-F238E27FC236}">
              <a16:creationId xmlns:a16="http://schemas.microsoft.com/office/drawing/2014/main" id="{00000000-0008-0000-0200-0000B7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68" name="Text Box 5">
          <a:extLst>
            <a:ext uri="{FF2B5EF4-FFF2-40B4-BE49-F238E27FC236}">
              <a16:creationId xmlns:a16="http://schemas.microsoft.com/office/drawing/2014/main" id="{00000000-0008-0000-0200-0000B8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69" name="Text Box 9">
          <a:extLst>
            <a:ext uri="{FF2B5EF4-FFF2-40B4-BE49-F238E27FC236}">
              <a16:creationId xmlns:a16="http://schemas.microsoft.com/office/drawing/2014/main" id="{00000000-0008-0000-0200-0000B9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70" name="Text Box 10">
          <a:extLst>
            <a:ext uri="{FF2B5EF4-FFF2-40B4-BE49-F238E27FC236}">
              <a16:creationId xmlns:a16="http://schemas.microsoft.com/office/drawing/2014/main" id="{00000000-0008-0000-0200-0000BA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71" name="Text Box 4">
          <a:extLst>
            <a:ext uri="{FF2B5EF4-FFF2-40B4-BE49-F238E27FC236}">
              <a16:creationId xmlns:a16="http://schemas.microsoft.com/office/drawing/2014/main" id="{00000000-0008-0000-0200-0000BB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72" name="Text Box 5">
          <a:extLst>
            <a:ext uri="{FF2B5EF4-FFF2-40B4-BE49-F238E27FC236}">
              <a16:creationId xmlns:a16="http://schemas.microsoft.com/office/drawing/2014/main" id="{00000000-0008-0000-0200-0000BC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73" name="Text Box 9">
          <a:extLst>
            <a:ext uri="{FF2B5EF4-FFF2-40B4-BE49-F238E27FC236}">
              <a16:creationId xmlns:a16="http://schemas.microsoft.com/office/drawing/2014/main" id="{00000000-0008-0000-0200-0000BD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74" name="Text Box 10">
          <a:extLst>
            <a:ext uri="{FF2B5EF4-FFF2-40B4-BE49-F238E27FC236}">
              <a16:creationId xmlns:a16="http://schemas.microsoft.com/office/drawing/2014/main" id="{00000000-0008-0000-0200-0000BE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75" name="Text Box 4">
          <a:extLst>
            <a:ext uri="{FF2B5EF4-FFF2-40B4-BE49-F238E27FC236}">
              <a16:creationId xmlns:a16="http://schemas.microsoft.com/office/drawing/2014/main" id="{00000000-0008-0000-0200-0000BF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76" name="Text Box 5">
          <a:extLst>
            <a:ext uri="{FF2B5EF4-FFF2-40B4-BE49-F238E27FC236}">
              <a16:creationId xmlns:a16="http://schemas.microsoft.com/office/drawing/2014/main" id="{00000000-0008-0000-0200-0000C0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77" name="Text Box 9">
          <a:extLst>
            <a:ext uri="{FF2B5EF4-FFF2-40B4-BE49-F238E27FC236}">
              <a16:creationId xmlns:a16="http://schemas.microsoft.com/office/drawing/2014/main" id="{00000000-0008-0000-0200-0000C1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78" name="Text Box 10">
          <a:extLst>
            <a:ext uri="{FF2B5EF4-FFF2-40B4-BE49-F238E27FC236}">
              <a16:creationId xmlns:a16="http://schemas.microsoft.com/office/drawing/2014/main" id="{00000000-0008-0000-0200-0000C2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79" name="Text Box 4">
          <a:extLst>
            <a:ext uri="{FF2B5EF4-FFF2-40B4-BE49-F238E27FC236}">
              <a16:creationId xmlns:a16="http://schemas.microsoft.com/office/drawing/2014/main" id="{00000000-0008-0000-0200-0000C3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80" name="Text Box 5">
          <a:extLst>
            <a:ext uri="{FF2B5EF4-FFF2-40B4-BE49-F238E27FC236}">
              <a16:creationId xmlns:a16="http://schemas.microsoft.com/office/drawing/2014/main" id="{00000000-0008-0000-0200-0000C4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81" name="Text Box 9">
          <a:extLst>
            <a:ext uri="{FF2B5EF4-FFF2-40B4-BE49-F238E27FC236}">
              <a16:creationId xmlns:a16="http://schemas.microsoft.com/office/drawing/2014/main" id="{00000000-0008-0000-0200-0000C5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82" name="Text Box 10">
          <a:extLst>
            <a:ext uri="{FF2B5EF4-FFF2-40B4-BE49-F238E27FC236}">
              <a16:creationId xmlns:a16="http://schemas.microsoft.com/office/drawing/2014/main" id="{00000000-0008-0000-0200-0000C6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83" name="Text Box 4">
          <a:extLst>
            <a:ext uri="{FF2B5EF4-FFF2-40B4-BE49-F238E27FC236}">
              <a16:creationId xmlns:a16="http://schemas.microsoft.com/office/drawing/2014/main" id="{00000000-0008-0000-0200-0000C7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84" name="Text Box 5">
          <a:extLst>
            <a:ext uri="{FF2B5EF4-FFF2-40B4-BE49-F238E27FC236}">
              <a16:creationId xmlns:a16="http://schemas.microsoft.com/office/drawing/2014/main" id="{00000000-0008-0000-0200-0000C8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85" name="Text Box 9">
          <a:extLst>
            <a:ext uri="{FF2B5EF4-FFF2-40B4-BE49-F238E27FC236}">
              <a16:creationId xmlns:a16="http://schemas.microsoft.com/office/drawing/2014/main" id="{00000000-0008-0000-0200-0000C9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86" name="Text Box 10">
          <a:extLst>
            <a:ext uri="{FF2B5EF4-FFF2-40B4-BE49-F238E27FC236}">
              <a16:creationId xmlns:a16="http://schemas.microsoft.com/office/drawing/2014/main" id="{00000000-0008-0000-0200-0000CA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87" name="Text Box 4">
          <a:extLst>
            <a:ext uri="{FF2B5EF4-FFF2-40B4-BE49-F238E27FC236}">
              <a16:creationId xmlns:a16="http://schemas.microsoft.com/office/drawing/2014/main" id="{00000000-0008-0000-0200-0000CB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88" name="Text Box 5">
          <a:extLst>
            <a:ext uri="{FF2B5EF4-FFF2-40B4-BE49-F238E27FC236}">
              <a16:creationId xmlns:a16="http://schemas.microsoft.com/office/drawing/2014/main" id="{00000000-0008-0000-0200-0000CC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89" name="Text Box 9">
          <a:extLst>
            <a:ext uri="{FF2B5EF4-FFF2-40B4-BE49-F238E27FC236}">
              <a16:creationId xmlns:a16="http://schemas.microsoft.com/office/drawing/2014/main" id="{00000000-0008-0000-0200-0000CD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90" name="Text Box 10">
          <a:extLst>
            <a:ext uri="{FF2B5EF4-FFF2-40B4-BE49-F238E27FC236}">
              <a16:creationId xmlns:a16="http://schemas.microsoft.com/office/drawing/2014/main" id="{00000000-0008-0000-0200-0000CE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91" name="Text Box 4">
          <a:extLst>
            <a:ext uri="{FF2B5EF4-FFF2-40B4-BE49-F238E27FC236}">
              <a16:creationId xmlns:a16="http://schemas.microsoft.com/office/drawing/2014/main" id="{00000000-0008-0000-0200-0000CF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92" name="Text Box 5">
          <a:extLst>
            <a:ext uri="{FF2B5EF4-FFF2-40B4-BE49-F238E27FC236}">
              <a16:creationId xmlns:a16="http://schemas.microsoft.com/office/drawing/2014/main" id="{00000000-0008-0000-0200-0000D0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93" name="Text Box 9">
          <a:extLst>
            <a:ext uri="{FF2B5EF4-FFF2-40B4-BE49-F238E27FC236}">
              <a16:creationId xmlns:a16="http://schemas.microsoft.com/office/drawing/2014/main" id="{00000000-0008-0000-0200-0000D1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94" name="Text Box 10">
          <a:extLst>
            <a:ext uri="{FF2B5EF4-FFF2-40B4-BE49-F238E27FC236}">
              <a16:creationId xmlns:a16="http://schemas.microsoft.com/office/drawing/2014/main" id="{00000000-0008-0000-0200-0000D2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95" name="Text Box 4">
          <a:extLst>
            <a:ext uri="{FF2B5EF4-FFF2-40B4-BE49-F238E27FC236}">
              <a16:creationId xmlns:a16="http://schemas.microsoft.com/office/drawing/2014/main" id="{00000000-0008-0000-0200-0000D3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96" name="Text Box 5">
          <a:extLst>
            <a:ext uri="{FF2B5EF4-FFF2-40B4-BE49-F238E27FC236}">
              <a16:creationId xmlns:a16="http://schemas.microsoft.com/office/drawing/2014/main" id="{00000000-0008-0000-0200-0000D4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97" name="Text Box 9">
          <a:extLst>
            <a:ext uri="{FF2B5EF4-FFF2-40B4-BE49-F238E27FC236}">
              <a16:creationId xmlns:a16="http://schemas.microsoft.com/office/drawing/2014/main" id="{00000000-0008-0000-0200-0000D5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98" name="Text Box 10">
          <a:extLst>
            <a:ext uri="{FF2B5EF4-FFF2-40B4-BE49-F238E27FC236}">
              <a16:creationId xmlns:a16="http://schemas.microsoft.com/office/drawing/2014/main" id="{00000000-0008-0000-0200-0000D6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799" name="Text Box 4">
          <a:extLst>
            <a:ext uri="{FF2B5EF4-FFF2-40B4-BE49-F238E27FC236}">
              <a16:creationId xmlns:a16="http://schemas.microsoft.com/office/drawing/2014/main" id="{00000000-0008-0000-0200-0000D7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800" name="Text Box 5">
          <a:extLst>
            <a:ext uri="{FF2B5EF4-FFF2-40B4-BE49-F238E27FC236}">
              <a16:creationId xmlns:a16="http://schemas.microsoft.com/office/drawing/2014/main" id="{00000000-0008-0000-0200-0000D8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801" name="Text Box 9">
          <a:extLst>
            <a:ext uri="{FF2B5EF4-FFF2-40B4-BE49-F238E27FC236}">
              <a16:creationId xmlns:a16="http://schemas.microsoft.com/office/drawing/2014/main" id="{00000000-0008-0000-0200-0000D9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802" name="Text Box 10">
          <a:extLst>
            <a:ext uri="{FF2B5EF4-FFF2-40B4-BE49-F238E27FC236}">
              <a16:creationId xmlns:a16="http://schemas.microsoft.com/office/drawing/2014/main" id="{00000000-0008-0000-0200-0000DA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803" name="Text Box 4">
          <a:extLst>
            <a:ext uri="{FF2B5EF4-FFF2-40B4-BE49-F238E27FC236}">
              <a16:creationId xmlns:a16="http://schemas.microsoft.com/office/drawing/2014/main" id="{00000000-0008-0000-0200-0000DB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804" name="Text Box 5">
          <a:extLst>
            <a:ext uri="{FF2B5EF4-FFF2-40B4-BE49-F238E27FC236}">
              <a16:creationId xmlns:a16="http://schemas.microsoft.com/office/drawing/2014/main" id="{00000000-0008-0000-0200-0000DC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805" name="Text Box 9">
          <a:extLst>
            <a:ext uri="{FF2B5EF4-FFF2-40B4-BE49-F238E27FC236}">
              <a16:creationId xmlns:a16="http://schemas.microsoft.com/office/drawing/2014/main" id="{00000000-0008-0000-0200-0000DD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806" name="Text Box 10">
          <a:extLst>
            <a:ext uri="{FF2B5EF4-FFF2-40B4-BE49-F238E27FC236}">
              <a16:creationId xmlns:a16="http://schemas.microsoft.com/office/drawing/2014/main" id="{00000000-0008-0000-0200-0000DE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807" name="Text Box 4">
          <a:extLst>
            <a:ext uri="{FF2B5EF4-FFF2-40B4-BE49-F238E27FC236}">
              <a16:creationId xmlns:a16="http://schemas.microsoft.com/office/drawing/2014/main" id="{00000000-0008-0000-0200-0000DF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808" name="Text Box 5">
          <a:extLst>
            <a:ext uri="{FF2B5EF4-FFF2-40B4-BE49-F238E27FC236}">
              <a16:creationId xmlns:a16="http://schemas.microsoft.com/office/drawing/2014/main" id="{00000000-0008-0000-0200-0000E0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809" name="Text Box 9">
          <a:extLst>
            <a:ext uri="{FF2B5EF4-FFF2-40B4-BE49-F238E27FC236}">
              <a16:creationId xmlns:a16="http://schemas.microsoft.com/office/drawing/2014/main" id="{00000000-0008-0000-0200-0000E1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7"/>
    <xdr:sp macro="" textlink="">
      <xdr:nvSpPr>
        <xdr:cNvPr id="3810" name="Text Box 10">
          <a:extLst>
            <a:ext uri="{FF2B5EF4-FFF2-40B4-BE49-F238E27FC236}">
              <a16:creationId xmlns:a16="http://schemas.microsoft.com/office/drawing/2014/main" id="{00000000-0008-0000-0200-0000E20E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1050</xdr:row>
      <xdr:rowOff>0</xdr:rowOff>
    </xdr:from>
    <xdr:ext cx="76200" cy="148168"/>
    <xdr:sp macro="" textlink="">
      <xdr:nvSpPr>
        <xdr:cNvPr id="3811" name="Text Box 4">
          <a:extLst>
            <a:ext uri="{FF2B5EF4-FFF2-40B4-BE49-F238E27FC236}">
              <a16:creationId xmlns:a16="http://schemas.microsoft.com/office/drawing/2014/main" id="{00000000-0008-0000-0200-0000E30E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1050</xdr:row>
      <xdr:rowOff>0</xdr:rowOff>
    </xdr:from>
    <xdr:ext cx="76200" cy="148168"/>
    <xdr:sp macro="" textlink="">
      <xdr:nvSpPr>
        <xdr:cNvPr id="3812" name="Text Box 5">
          <a:extLst>
            <a:ext uri="{FF2B5EF4-FFF2-40B4-BE49-F238E27FC236}">
              <a16:creationId xmlns:a16="http://schemas.microsoft.com/office/drawing/2014/main" id="{00000000-0008-0000-0200-0000E40E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1050</xdr:row>
      <xdr:rowOff>0</xdr:rowOff>
    </xdr:from>
    <xdr:ext cx="76200" cy="148168"/>
    <xdr:sp macro="" textlink="">
      <xdr:nvSpPr>
        <xdr:cNvPr id="3813" name="Text Box 9">
          <a:extLst>
            <a:ext uri="{FF2B5EF4-FFF2-40B4-BE49-F238E27FC236}">
              <a16:creationId xmlns:a16="http://schemas.microsoft.com/office/drawing/2014/main" id="{00000000-0008-0000-0200-0000E50E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1050</xdr:row>
      <xdr:rowOff>0</xdr:rowOff>
    </xdr:from>
    <xdr:ext cx="76200" cy="148168"/>
    <xdr:sp macro="" textlink="">
      <xdr:nvSpPr>
        <xdr:cNvPr id="3814" name="Text Box 10">
          <a:extLst>
            <a:ext uri="{FF2B5EF4-FFF2-40B4-BE49-F238E27FC236}">
              <a16:creationId xmlns:a16="http://schemas.microsoft.com/office/drawing/2014/main" id="{00000000-0008-0000-0200-0000E60E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15" name="Text Box 4">
          <a:extLst>
            <a:ext uri="{FF2B5EF4-FFF2-40B4-BE49-F238E27FC236}">
              <a16:creationId xmlns:a16="http://schemas.microsoft.com/office/drawing/2014/main" id="{00000000-0008-0000-0200-0000E70E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16" name="Text Box 5">
          <a:extLst>
            <a:ext uri="{FF2B5EF4-FFF2-40B4-BE49-F238E27FC236}">
              <a16:creationId xmlns:a16="http://schemas.microsoft.com/office/drawing/2014/main" id="{00000000-0008-0000-0200-0000E80E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17" name="Text Box 9">
          <a:extLst>
            <a:ext uri="{FF2B5EF4-FFF2-40B4-BE49-F238E27FC236}">
              <a16:creationId xmlns:a16="http://schemas.microsoft.com/office/drawing/2014/main" id="{00000000-0008-0000-0200-0000E90E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18" name="Text Box 10">
          <a:extLst>
            <a:ext uri="{FF2B5EF4-FFF2-40B4-BE49-F238E27FC236}">
              <a16:creationId xmlns:a16="http://schemas.microsoft.com/office/drawing/2014/main" id="{00000000-0008-0000-0200-0000EA0E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19" name="Text Box 4">
          <a:extLst>
            <a:ext uri="{FF2B5EF4-FFF2-40B4-BE49-F238E27FC236}">
              <a16:creationId xmlns:a16="http://schemas.microsoft.com/office/drawing/2014/main" id="{00000000-0008-0000-0200-0000EB0E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20" name="Text Box 5">
          <a:extLst>
            <a:ext uri="{FF2B5EF4-FFF2-40B4-BE49-F238E27FC236}">
              <a16:creationId xmlns:a16="http://schemas.microsoft.com/office/drawing/2014/main" id="{00000000-0008-0000-0200-0000EC0E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21" name="Text Box 9">
          <a:extLst>
            <a:ext uri="{FF2B5EF4-FFF2-40B4-BE49-F238E27FC236}">
              <a16:creationId xmlns:a16="http://schemas.microsoft.com/office/drawing/2014/main" id="{00000000-0008-0000-0200-0000ED0E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22" name="Text Box 4">
          <a:extLst>
            <a:ext uri="{FF2B5EF4-FFF2-40B4-BE49-F238E27FC236}">
              <a16:creationId xmlns:a16="http://schemas.microsoft.com/office/drawing/2014/main" id="{00000000-0008-0000-0200-0000EE0E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23" name="Text Box 5">
          <a:extLst>
            <a:ext uri="{FF2B5EF4-FFF2-40B4-BE49-F238E27FC236}">
              <a16:creationId xmlns:a16="http://schemas.microsoft.com/office/drawing/2014/main" id="{00000000-0008-0000-0200-0000EF0E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24" name="Text Box 9">
          <a:extLst>
            <a:ext uri="{FF2B5EF4-FFF2-40B4-BE49-F238E27FC236}">
              <a16:creationId xmlns:a16="http://schemas.microsoft.com/office/drawing/2014/main" id="{00000000-0008-0000-0200-0000F00E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25" name="Text Box 10">
          <a:extLst>
            <a:ext uri="{FF2B5EF4-FFF2-40B4-BE49-F238E27FC236}">
              <a16:creationId xmlns:a16="http://schemas.microsoft.com/office/drawing/2014/main" id="{00000000-0008-0000-0200-0000F10E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26" name="Text Box 4">
          <a:extLst>
            <a:ext uri="{FF2B5EF4-FFF2-40B4-BE49-F238E27FC236}">
              <a16:creationId xmlns:a16="http://schemas.microsoft.com/office/drawing/2014/main" id="{00000000-0008-0000-0200-0000F20E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27" name="Text Box 5">
          <a:extLst>
            <a:ext uri="{FF2B5EF4-FFF2-40B4-BE49-F238E27FC236}">
              <a16:creationId xmlns:a16="http://schemas.microsoft.com/office/drawing/2014/main" id="{00000000-0008-0000-0200-0000F30E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28" name="Text Box 9">
          <a:extLst>
            <a:ext uri="{FF2B5EF4-FFF2-40B4-BE49-F238E27FC236}">
              <a16:creationId xmlns:a16="http://schemas.microsoft.com/office/drawing/2014/main" id="{00000000-0008-0000-0200-0000F40E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29" name="Text Box 4">
          <a:extLst>
            <a:ext uri="{FF2B5EF4-FFF2-40B4-BE49-F238E27FC236}">
              <a16:creationId xmlns:a16="http://schemas.microsoft.com/office/drawing/2014/main" id="{00000000-0008-0000-0200-0000F50E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30" name="Text Box 5">
          <a:extLst>
            <a:ext uri="{FF2B5EF4-FFF2-40B4-BE49-F238E27FC236}">
              <a16:creationId xmlns:a16="http://schemas.microsoft.com/office/drawing/2014/main" id="{00000000-0008-0000-0200-0000F60E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31" name="Text Box 9">
          <a:extLst>
            <a:ext uri="{FF2B5EF4-FFF2-40B4-BE49-F238E27FC236}">
              <a16:creationId xmlns:a16="http://schemas.microsoft.com/office/drawing/2014/main" id="{00000000-0008-0000-0200-0000F70E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32" name="Text Box 4">
          <a:extLst>
            <a:ext uri="{FF2B5EF4-FFF2-40B4-BE49-F238E27FC236}">
              <a16:creationId xmlns:a16="http://schemas.microsoft.com/office/drawing/2014/main" id="{00000000-0008-0000-0200-0000F80E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33" name="Text Box 4">
          <a:extLst>
            <a:ext uri="{FF2B5EF4-FFF2-40B4-BE49-F238E27FC236}">
              <a16:creationId xmlns:a16="http://schemas.microsoft.com/office/drawing/2014/main" id="{00000000-0008-0000-0200-0000F90E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34" name="Text Box 4">
          <a:extLst>
            <a:ext uri="{FF2B5EF4-FFF2-40B4-BE49-F238E27FC236}">
              <a16:creationId xmlns:a16="http://schemas.microsoft.com/office/drawing/2014/main" id="{00000000-0008-0000-0200-0000FA0E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35" name="Text Box 5">
          <a:extLst>
            <a:ext uri="{FF2B5EF4-FFF2-40B4-BE49-F238E27FC236}">
              <a16:creationId xmlns:a16="http://schemas.microsoft.com/office/drawing/2014/main" id="{00000000-0008-0000-0200-0000FB0E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36" name="Text Box 9">
          <a:extLst>
            <a:ext uri="{FF2B5EF4-FFF2-40B4-BE49-F238E27FC236}">
              <a16:creationId xmlns:a16="http://schemas.microsoft.com/office/drawing/2014/main" id="{00000000-0008-0000-0200-0000FC0E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37" name="Text Box 10">
          <a:extLst>
            <a:ext uri="{FF2B5EF4-FFF2-40B4-BE49-F238E27FC236}">
              <a16:creationId xmlns:a16="http://schemas.microsoft.com/office/drawing/2014/main" id="{00000000-0008-0000-0200-0000FD0E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38" name="Text Box 4">
          <a:extLst>
            <a:ext uri="{FF2B5EF4-FFF2-40B4-BE49-F238E27FC236}">
              <a16:creationId xmlns:a16="http://schemas.microsoft.com/office/drawing/2014/main" id="{00000000-0008-0000-0200-0000FE0E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39" name="Text Box 5">
          <a:extLst>
            <a:ext uri="{FF2B5EF4-FFF2-40B4-BE49-F238E27FC236}">
              <a16:creationId xmlns:a16="http://schemas.microsoft.com/office/drawing/2014/main" id="{00000000-0008-0000-0200-0000FF0E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40" name="Text Box 9">
          <a:extLst>
            <a:ext uri="{FF2B5EF4-FFF2-40B4-BE49-F238E27FC236}">
              <a16:creationId xmlns:a16="http://schemas.microsoft.com/office/drawing/2014/main" id="{00000000-0008-0000-0200-000000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41" name="Text Box 10">
          <a:extLst>
            <a:ext uri="{FF2B5EF4-FFF2-40B4-BE49-F238E27FC236}">
              <a16:creationId xmlns:a16="http://schemas.microsoft.com/office/drawing/2014/main" id="{00000000-0008-0000-0200-000001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42" name="Text Box 4">
          <a:extLst>
            <a:ext uri="{FF2B5EF4-FFF2-40B4-BE49-F238E27FC236}">
              <a16:creationId xmlns:a16="http://schemas.microsoft.com/office/drawing/2014/main" id="{00000000-0008-0000-0200-000002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43" name="Text Box 5">
          <a:extLst>
            <a:ext uri="{FF2B5EF4-FFF2-40B4-BE49-F238E27FC236}">
              <a16:creationId xmlns:a16="http://schemas.microsoft.com/office/drawing/2014/main" id="{00000000-0008-0000-0200-000003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44" name="Text Box 9">
          <a:extLst>
            <a:ext uri="{FF2B5EF4-FFF2-40B4-BE49-F238E27FC236}">
              <a16:creationId xmlns:a16="http://schemas.microsoft.com/office/drawing/2014/main" id="{00000000-0008-0000-0200-000004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45" name="Text Box 10">
          <a:extLst>
            <a:ext uri="{FF2B5EF4-FFF2-40B4-BE49-F238E27FC236}">
              <a16:creationId xmlns:a16="http://schemas.microsoft.com/office/drawing/2014/main" id="{00000000-0008-0000-0200-000005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46" name="Text Box 4">
          <a:extLst>
            <a:ext uri="{FF2B5EF4-FFF2-40B4-BE49-F238E27FC236}">
              <a16:creationId xmlns:a16="http://schemas.microsoft.com/office/drawing/2014/main" id="{00000000-0008-0000-0200-000006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47" name="Text Box 5">
          <a:extLst>
            <a:ext uri="{FF2B5EF4-FFF2-40B4-BE49-F238E27FC236}">
              <a16:creationId xmlns:a16="http://schemas.microsoft.com/office/drawing/2014/main" id="{00000000-0008-0000-0200-000007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48" name="Text Box 9">
          <a:extLst>
            <a:ext uri="{FF2B5EF4-FFF2-40B4-BE49-F238E27FC236}">
              <a16:creationId xmlns:a16="http://schemas.microsoft.com/office/drawing/2014/main" id="{00000000-0008-0000-0200-000008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49" name="Text Box 10">
          <a:extLst>
            <a:ext uri="{FF2B5EF4-FFF2-40B4-BE49-F238E27FC236}">
              <a16:creationId xmlns:a16="http://schemas.microsoft.com/office/drawing/2014/main" id="{00000000-0008-0000-0200-000009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50" name="Text Box 4">
          <a:extLst>
            <a:ext uri="{FF2B5EF4-FFF2-40B4-BE49-F238E27FC236}">
              <a16:creationId xmlns:a16="http://schemas.microsoft.com/office/drawing/2014/main" id="{00000000-0008-0000-0200-00000A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51" name="Text Box 5">
          <a:extLst>
            <a:ext uri="{FF2B5EF4-FFF2-40B4-BE49-F238E27FC236}">
              <a16:creationId xmlns:a16="http://schemas.microsoft.com/office/drawing/2014/main" id="{00000000-0008-0000-0200-00000B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52" name="Text Box 9">
          <a:extLst>
            <a:ext uri="{FF2B5EF4-FFF2-40B4-BE49-F238E27FC236}">
              <a16:creationId xmlns:a16="http://schemas.microsoft.com/office/drawing/2014/main" id="{00000000-0008-0000-0200-00000C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53" name="Text Box 10">
          <a:extLst>
            <a:ext uri="{FF2B5EF4-FFF2-40B4-BE49-F238E27FC236}">
              <a16:creationId xmlns:a16="http://schemas.microsoft.com/office/drawing/2014/main" id="{00000000-0008-0000-0200-00000D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54" name="Text Box 4">
          <a:extLst>
            <a:ext uri="{FF2B5EF4-FFF2-40B4-BE49-F238E27FC236}">
              <a16:creationId xmlns:a16="http://schemas.microsoft.com/office/drawing/2014/main" id="{00000000-0008-0000-0200-00000E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55" name="Text Box 5">
          <a:extLst>
            <a:ext uri="{FF2B5EF4-FFF2-40B4-BE49-F238E27FC236}">
              <a16:creationId xmlns:a16="http://schemas.microsoft.com/office/drawing/2014/main" id="{00000000-0008-0000-0200-00000F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56" name="Text Box 9">
          <a:extLst>
            <a:ext uri="{FF2B5EF4-FFF2-40B4-BE49-F238E27FC236}">
              <a16:creationId xmlns:a16="http://schemas.microsoft.com/office/drawing/2014/main" id="{00000000-0008-0000-0200-000010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57" name="Text Box 10">
          <a:extLst>
            <a:ext uri="{FF2B5EF4-FFF2-40B4-BE49-F238E27FC236}">
              <a16:creationId xmlns:a16="http://schemas.microsoft.com/office/drawing/2014/main" id="{00000000-0008-0000-0200-000011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58" name="Text Box 4">
          <a:extLst>
            <a:ext uri="{FF2B5EF4-FFF2-40B4-BE49-F238E27FC236}">
              <a16:creationId xmlns:a16="http://schemas.microsoft.com/office/drawing/2014/main" id="{00000000-0008-0000-0200-000012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59" name="Text Box 5">
          <a:extLst>
            <a:ext uri="{FF2B5EF4-FFF2-40B4-BE49-F238E27FC236}">
              <a16:creationId xmlns:a16="http://schemas.microsoft.com/office/drawing/2014/main" id="{00000000-0008-0000-0200-000013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60" name="Text Box 9">
          <a:extLst>
            <a:ext uri="{FF2B5EF4-FFF2-40B4-BE49-F238E27FC236}">
              <a16:creationId xmlns:a16="http://schemas.microsoft.com/office/drawing/2014/main" id="{00000000-0008-0000-0200-000014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861" name="Text Box 10">
          <a:extLst>
            <a:ext uri="{FF2B5EF4-FFF2-40B4-BE49-F238E27FC236}">
              <a16:creationId xmlns:a16="http://schemas.microsoft.com/office/drawing/2014/main" id="{00000000-0008-0000-0200-000015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62" name="Text Box 4">
          <a:extLst>
            <a:ext uri="{FF2B5EF4-FFF2-40B4-BE49-F238E27FC236}">
              <a16:creationId xmlns:a16="http://schemas.microsoft.com/office/drawing/2014/main" id="{00000000-0008-0000-0200-000016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63" name="Text Box 5">
          <a:extLst>
            <a:ext uri="{FF2B5EF4-FFF2-40B4-BE49-F238E27FC236}">
              <a16:creationId xmlns:a16="http://schemas.microsoft.com/office/drawing/2014/main" id="{00000000-0008-0000-0200-000017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64" name="Text Box 9">
          <a:extLst>
            <a:ext uri="{FF2B5EF4-FFF2-40B4-BE49-F238E27FC236}">
              <a16:creationId xmlns:a16="http://schemas.microsoft.com/office/drawing/2014/main" id="{00000000-0008-0000-0200-000018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65" name="Text Box 10">
          <a:extLst>
            <a:ext uri="{FF2B5EF4-FFF2-40B4-BE49-F238E27FC236}">
              <a16:creationId xmlns:a16="http://schemas.microsoft.com/office/drawing/2014/main" id="{00000000-0008-0000-0200-000019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66" name="Text Box 4">
          <a:extLst>
            <a:ext uri="{FF2B5EF4-FFF2-40B4-BE49-F238E27FC236}">
              <a16:creationId xmlns:a16="http://schemas.microsoft.com/office/drawing/2014/main" id="{00000000-0008-0000-0200-00001A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67" name="Text Box 5">
          <a:extLst>
            <a:ext uri="{FF2B5EF4-FFF2-40B4-BE49-F238E27FC236}">
              <a16:creationId xmlns:a16="http://schemas.microsoft.com/office/drawing/2014/main" id="{00000000-0008-0000-0200-00001B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68" name="Text Box 9">
          <a:extLst>
            <a:ext uri="{FF2B5EF4-FFF2-40B4-BE49-F238E27FC236}">
              <a16:creationId xmlns:a16="http://schemas.microsoft.com/office/drawing/2014/main" id="{00000000-0008-0000-0200-00001C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69" name="Text Box 10">
          <a:extLst>
            <a:ext uri="{FF2B5EF4-FFF2-40B4-BE49-F238E27FC236}">
              <a16:creationId xmlns:a16="http://schemas.microsoft.com/office/drawing/2014/main" id="{00000000-0008-0000-0200-00001D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70" name="Text Box 4">
          <a:extLst>
            <a:ext uri="{FF2B5EF4-FFF2-40B4-BE49-F238E27FC236}">
              <a16:creationId xmlns:a16="http://schemas.microsoft.com/office/drawing/2014/main" id="{00000000-0008-0000-0200-00001E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71" name="Text Box 5">
          <a:extLst>
            <a:ext uri="{FF2B5EF4-FFF2-40B4-BE49-F238E27FC236}">
              <a16:creationId xmlns:a16="http://schemas.microsoft.com/office/drawing/2014/main" id="{00000000-0008-0000-0200-00001F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72" name="Text Box 9">
          <a:extLst>
            <a:ext uri="{FF2B5EF4-FFF2-40B4-BE49-F238E27FC236}">
              <a16:creationId xmlns:a16="http://schemas.microsoft.com/office/drawing/2014/main" id="{00000000-0008-0000-0200-000020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73" name="Text Box 10">
          <a:extLst>
            <a:ext uri="{FF2B5EF4-FFF2-40B4-BE49-F238E27FC236}">
              <a16:creationId xmlns:a16="http://schemas.microsoft.com/office/drawing/2014/main" id="{00000000-0008-0000-0200-000021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74" name="Text Box 4">
          <a:extLst>
            <a:ext uri="{FF2B5EF4-FFF2-40B4-BE49-F238E27FC236}">
              <a16:creationId xmlns:a16="http://schemas.microsoft.com/office/drawing/2014/main" id="{00000000-0008-0000-0200-000022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75" name="Text Box 5">
          <a:extLst>
            <a:ext uri="{FF2B5EF4-FFF2-40B4-BE49-F238E27FC236}">
              <a16:creationId xmlns:a16="http://schemas.microsoft.com/office/drawing/2014/main" id="{00000000-0008-0000-0200-000023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76" name="Text Box 9">
          <a:extLst>
            <a:ext uri="{FF2B5EF4-FFF2-40B4-BE49-F238E27FC236}">
              <a16:creationId xmlns:a16="http://schemas.microsoft.com/office/drawing/2014/main" id="{00000000-0008-0000-0200-000024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77" name="Text Box 10">
          <a:extLst>
            <a:ext uri="{FF2B5EF4-FFF2-40B4-BE49-F238E27FC236}">
              <a16:creationId xmlns:a16="http://schemas.microsoft.com/office/drawing/2014/main" id="{00000000-0008-0000-0200-000025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78" name="Text Box 4">
          <a:extLst>
            <a:ext uri="{FF2B5EF4-FFF2-40B4-BE49-F238E27FC236}">
              <a16:creationId xmlns:a16="http://schemas.microsoft.com/office/drawing/2014/main" id="{00000000-0008-0000-0200-000026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79" name="Text Box 5">
          <a:extLst>
            <a:ext uri="{FF2B5EF4-FFF2-40B4-BE49-F238E27FC236}">
              <a16:creationId xmlns:a16="http://schemas.microsoft.com/office/drawing/2014/main" id="{00000000-0008-0000-0200-000027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80" name="Text Box 9">
          <a:extLst>
            <a:ext uri="{FF2B5EF4-FFF2-40B4-BE49-F238E27FC236}">
              <a16:creationId xmlns:a16="http://schemas.microsoft.com/office/drawing/2014/main" id="{00000000-0008-0000-0200-000028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81" name="Text Box 10">
          <a:extLst>
            <a:ext uri="{FF2B5EF4-FFF2-40B4-BE49-F238E27FC236}">
              <a16:creationId xmlns:a16="http://schemas.microsoft.com/office/drawing/2014/main" id="{00000000-0008-0000-0200-000029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82" name="Text Box 4">
          <a:extLst>
            <a:ext uri="{FF2B5EF4-FFF2-40B4-BE49-F238E27FC236}">
              <a16:creationId xmlns:a16="http://schemas.microsoft.com/office/drawing/2014/main" id="{00000000-0008-0000-0200-00002A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83" name="Text Box 5">
          <a:extLst>
            <a:ext uri="{FF2B5EF4-FFF2-40B4-BE49-F238E27FC236}">
              <a16:creationId xmlns:a16="http://schemas.microsoft.com/office/drawing/2014/main" id="{00000000-0008-0000-0200-00002B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84" name="Text Box 9">
          <a:extLst>
            <a:ext uri="{FF2B5EF4-FFF2-40B4-BE49-F238E27FC236}">
              <a16:creationId xmlns:a16="http://schemas.microsoft.com/office/drawing/2014/main" id="{00000000-0008-0000-0200-00002C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85" name="Text Box 10">
          <a:extLst>
            <a:ext uri="{FF2B5EF4-FFF2-40B4-BE49-F238E27FC236}">
              <a16:creationId xmlns:a16="http://schemas.microsoft.com/office/drawing/2014/main" id="{00000000-0008-0000-0200-00002D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86" name="Text Box 4">
          <a:extLst>
            <a:ext uri="{FF2B5EF4-FFF2-40B4-BE49-F238E27FC236}">
              <a16:creationId xmlns:a16="http://schemas.microsoft.com/office/drawing/2014/main" id="{00000000-0008-0000-0200-00002E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87" name="Text Box 5">
          <a:extLst>
            <a:ext uri="{FF2B5EF4-FFF2-40B4-BE49-F238E27FC236}">
              <a16:creationId xmlns:a16="http://schemas.microsoft.com/office/drawing/2014/main" id="{00000000-0008-0000-0200-00002F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88" name="Text Box 9">
          <a:extLst>
            <a:ext uri="{FF2B5EF4-FFF2-40B4-BE49-F238E27FC236}">
              <a16:creationId xmlns:a16="http://schemas.microsoft.com/office/drawing/2014/main" id="{00000000-0008-0000-0200-000030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89" name="Text Box 10">
          <a:extLst>
            <a:ext uri="{FF2B5EF4-FFF2-40B4-BE49-F238E27FC236}">
              <a16:creationId xmlns:a16="http://schemas.microsoft.com/office/drawing/2014/main" id="{00000000-0008-0000-0200-000031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90" name="Text Box 4">
          <a:extLst>
            <a:ext uri="{FF2B5EF4-FFF2-40B4-BE49-F238E27FC236}">
              <a16:creationId xmlns:a16="http://schemas.microsoft.com/office/drawing/2014/main" id="{00000000-0008-0000-0200-000032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91" name="Text Box 5">
          <a:extLst>
            <a:ext uri="{FF2B5EF4-FFF2-40B4-BE49-F238E27FC236}">
              <a16:creationId xmlns:a16="http://schemas.microsoft.com/office/drawing/2014/main" id="{00000000-0008-0000-0200-000033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92" name="Text Box 9">
          <a:extLst>
            <a:ext uri="{FF2B5EF4-FFF2-40B4-BE49-F238E27FC236}">
              <a16:creationId xmlns:a16="http://schemas.microsoft.com/office/drawing/2014/main" id="{00000000-0008-0000-0200-000034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93" name="Text Box 10">
          <a:extLst>
            <a:ext uri="{FF2B5EF4-FFF2-40B4-BE49-F238E27FC236}">
              <a16:creationId xmlns:a16="http://schemas.microsoft.com/office/drawing/2014/main" id="{00000000-0008-0000-0200-000035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94" name="Text Box 4">
          <a:extLst>
            <a:ext uri="{FF2B5EF4-FFF2-40B4-BE49-F238E27FC236}">
              <a16:creationId xmlns:a16="http://schemas.microsoft.com/office/drawing/2014/main" id="{00000000-0008-0000-0200-000036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95" name="Text Box 5">
          <a:extLst>
            <a:ext uri="{FF2B5EF4-FFF2-40B4-BE49-F238E27FC236}">
              <a16:creationId xmlns:a16="http://schemas.microsoft.com/office/drawing/2014/main" id="{00000000-0008-0000-0200-000037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96" name="Text Box 9">
          <a:extLst>
            <a:ext uri="{FF2B5EF4-FFF2-40B4-BE49-F238E27FC236}">
              <a16:creationId xmlns:a16="http://schemas.microsoft.com/office/drawing/2014/main" id="{00000000-0008-0000-0200-000038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97" name="Text Box 10">
          <a:extLst>
            <a:ext uri="{FF2B5EF4-FFF2-40B4-BE49-F238E27FC236}">
              <a16:creationId xmlns:a16="http://schemas.microsoft.com/office/drawing/2014/main" id="{00000000-0008-0000-0200-000039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98" name="Text Box 4">
          <a:extLst>
            <a:ext uri="{FF2B5EF4-FFF2-40B4-BE49-F238E27FC236}">
              <a16:creationId xmlns:a16="http://schemas.microsoft.com/office/drawing/2014/main" id="{00000000-0008-0000-0200-00003A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899" name="Text Box 5">
          <a:extLst>
            <a:ext uri="{FF2B5EF4-FFF2-40B4-BE49-F238E27FC236}">
              <a16:creationId xmlns:a16="http://schemas.microsoft.com/office/drawing/2014/main" id="{00000000-0008-0000-0200-00003B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00" name="Text Box 9">
          <a:extLst>
            <a:ext uri="{FF2B5EF4-FFF2-40B4-BE49-F238E27FC236}">
              <a16:creationId xmlns:a16="http://schemas.microsoft.com/office/drawing/2014/main" id="{00000000-0008-0000-0200-00003C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01" name="Text Box 10">
          <a:extLst>
            <a:ext uri="{FF2B5EF4-FFF2-40B4-BE49-F238E27FC236}">
              <a16:creationId xmlns:a16="http://schemas.microsoft.com/office/drawing/2014/main" id="{00000000-0008-0000-0200-00003D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02" name="Text Box 4">
          <a:extLst>
            <a:ext uri="{FF2B5EF4-FFF2-40B4-BE49-F238E27FC236}">
              <a16:creationId xmlns:a16="http://schemas.microsoft.com/office/drawing/2014/main" id="{00000000-0008-0000-0200-00003E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03" name="Text Box 5">
          <a:extLst>
            <a:ext uri="{FF2B5EF4-FFF2-40B4-BE49-F238E27FC236}">
              <a16:creationId xmlns:a16="http://schemas.microsoft.com/office/drawing/2014/main" id="{00000000-0008-0000-0200-00003F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04" name="Text Box 9">
          <a:extLst>
            <a:ext uri="{FF2B5EF4-FFF2-40B4-BE49-F238E27FC236}">
              <a16:creationId xmlns:a16="http://schemas.microsoft.com/office/drawing/2014/main" id="{00000000-0008-0000-0200-000040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05" name="Text Box 10">
          <a:extLst>
            <a:ext uri="{FF2B5EF4-FFF2-40B4-BE49-F238E27FC236}">
              <a16:creationId xmlns:a16="http://schemas.microsoft.com/office/drawing/2014/main" id="{00000000-0008-0000-0200-000041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3906" name="Text Box 4">
          <a:extLst>
            <a:ext uri="{FF2B5EF4-FFF2-40B4-BE49-F238E27FC236}">
              <a16:creationId xmlns:a16="http://schemas.microsoft.com/office/drawing/2014/main" id="{00000000-0008-0000-0200-0000420F000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3907" name="Text Box 5">
          <a:extLst>
            <a:ext uri="{FF2B5EF4-FFF2-40B4-BE49-F238E27FC236}">
              <a16:creationId xmlns:a16="http://schemas.microsoft.com/office/drawing/2014/main" id="{00000000-0008-0000-0200-0000430F000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3908" name="Text Box 9">
          <a:extLst>
            <a:ext uri="{FF2B5EF4-FFF2-40B4-BE49-F238E27FC236}">
              <a16:creationId xmlns:a16="http://schemas.microsoft.com/office/drawing/2014/main" id="{00000000-0008-0000-0200-0000440F000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3909" name="Text Box 10">
          <a:extLst>
            <a:ext uri="{FF2B5EF4-FFF2-40B4-BE49-F238E27FC236}">
              <a16:creationId xmlns:a16="http://schemas.microsoft.com/office/drawing/2014/main" id="{00000000-0008-0000-0200-0000450F000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10" name="Text Box 4">
          <a:extLst>
            <a:ext uri="{FF2B5EF4-FFF2-40B4-BE49-F238E27FC236}">
              <a16:creationId xmlns:a16="http://schemas.microsoft.com/office/drawing/2014/main" id="{00000000-0008-0000-0200-000046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11" name="Text Box 5">
          <a:extLst>
            <a:ext uri="{FF2B5EF4-FFF2-40B4-BE49-F238E27FC236}">
              <a16:creationId xmlns:a16="http://schemas.microsoft.com/office/drawing/2014/main" id="{00000000-0008-0000-0200-000047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12" name="Text Box 9">
          <a:extLst>
            <a:ext uri="{FF2B5EF4-FFF2-40B4-BE49-F238E27FC236}">
              <a16:creationId xmlns:a16="http://schemas.microsoft.com/office/drawing/2014/main" id="{00000000-0008-0000-0200-000048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13" name="Text Box 10">
          <a:extLst>
            <a:ext uri="{FF2B5EF4-FFF2-40B4-BE49-F238E27FC236}">
              <a16:creationId xmlns:a16="http://schemas.microsoft.com/office/drawing/2014/main" id="{00000000-0008-0000-0200-000049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14" name="Text Box 4">
          <a:extLst>
            <a:ext uri="{FF2B5EF4-FFF2-40B4-BE49-F238E27FC236}">
              <a16:creationId xmlns:a16="http://schemas.microsoft.com/office/drawing/2014/main" id="{00000000-0008-0000-0200-00004A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15" name="Text Box 5">
          <a:extLst>
            <a:ext uri="{FF2B5EF4-FFF2-40B4-BE49-F238E27FC236}">
              <a16:creationId xmlns:a16="http://schemas.microsoft.com/office/drawing/2014/main" id="{00000000-0008-0000-0200-00004B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16" name="Text Box 9">
          <a:extLst>
            <a:ext uri="{FF2B5EF4-FFF2-40B4-BE49-F238E27FC236}">
              <a16:creationId xmlns:a16="http://schemas.microsoft.com/office/drawing/2014/main" id="{00000000-0008-0000-0200-00004C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17" name="Text Box 4">
          <a:extLst>
            <a:ext uri="{FF2B5EF4-FFF2-40B4-BE49-F238E27FC236}">
              <a16:creationId xmlns:a16="http://schemas.microsoft.com/office/drawing/2014/main" id="{00000000-0008-0000-0200-00004D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18" name="Text Box 5">
          <a:extLst>
            <a:ext uri="{FF2B5EF4-FFF2-40B4-BE49-F238E27FC236}">
              <a16:creationId xmlns:a16="http://schemas.microsoft.com/office/drawing/2014/main" id="{00000000-0008-0000-0200-00004E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19" name="Text Box 9">
          <a:extLst>
            <a:ext uri="{FF2B5EF4-FFF2-40B4-BE49-F238E27FC236}">
              <a16:creationId xmlns:a16="http://schemas.microsoft.com/office/drawing/2014/main" id="{00000000-0008-0000-0200-00004F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20" name="Text Box 10">
          <a:extLst>
            <a:ext uri="{FF2B5EF4-FFF2-40B4-BE49-F238E27FC236}">
              <a16:creationId xmlns:a16="http://schemas.microsoft.com/office/drawing/2014/main" id="{00000000-0008-0000-0200-000050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21" name="Text Box 4">
          <a:extLst>
            <a:ext uri="{FF2B5EF4-FFF2-40B4-BE49-F238E27FC236}">
              <a16:creationId xmlns:a16="http://schemas.microsoft.com/office/drawing/2014/main" id="{00000000-0008-0000-0200-000051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22" name="Text Box 5">
          <a:extLst>
            <a:ext uri="{FF2B5EF4-FFF2-40B4-BE49-F238E27FC236}">
              <a16:creationId xmlns:a16="http://schemas.microsoft.com/office/drawing/2014/main" id="{00000000-0008-0000-0200-000052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23" name="Text Box 9">
          <a:extLst>
            <a:ext uri="{FF2B5EF4-FFF2-40B4-BE49-F238E27FC236}">
              <a16:creationId xmlns:a16="http://schemas.microsoft.com/office/drawing/2014/main" id="{00000000-0008-0000-0200-000053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24" name="Text Box 4">
          <a:extLst>
            <a:ext uri="{FF2B5EF4-FFF2-40B4-BE49-F238E27FC236}">
              <a16:creationId xmlns:a16="http://schemas.microsoft.com/office/drawing/2014/main" id="{00000000-0008-0000-0200-000054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25" name="Text Box 5">
          <a:extLst>
            <a:ext uri="{FF2B5EF4-FFF2-40B4-BE49-F238E27FC236}">
              <a16:creationId xmlns:a16="http://schemas.microsoft.com/office/drawing/2014/main" id="{00000000-0008-0000-0200-000055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26" name="Text Box 9">
          <a:extLst>
            <a:ext uri="{FF2B5EF4-FFF2-40B4-BE49-F238E27FC236}">
              <a16:creationId xmlns:a16="http://schemas.microsoft.com/office/drawing/2014/main" id="{00000000-0008-0000-0200-000056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27" name="Text Box 4">
          <a:extLst>
            <a:ext uri="{FF2B5EF4-FFF2-40B4-BE49-F238E27FC236}">
              <a16:creationId xmlns:a16="http://schemas.microsoft.com/office/drawing/2014/main" id="{00000000-0008-0000-0200-000057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28" name="Text Box 4">
          <a:extLst>
            <a:ext uri="{FF2B5EF4-FFF2-40B4-BE49-F238E27FC236}">
              <a16:creationId xmlns:a16="http://schemas.microsoft.com/office/drawing/2014/main" id="{00000000-0008-0000-0200-000058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29" name="Text Box 4">
          <a:extLst>
            <a:ext uri="{FF2B5EF4-FFF2-40B4-BE49-F238E27FC236}">
              <a16:creationId xmlns:a16="http://schemas.microsoft.com/office/drawing/2014/main" id="{00000000-0008-0000-0200-000059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30" name="Text Box 5">
          <a:extLst>
            <a:ext uri="{FF2B5EF4-FFF2-40B4-BE49-F238E27FC236}">
              <a16:creationId xmlns:a16="http://schemas.microsoft.com/office/drawing/2014/main" id="{00000000-0008-0000-0200-00005A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31" name="Text Box 9">
          <a:extLst>
            <a:ext uri="{FF2B5EF4-FFF2-40B4-BE49-F238E27FC236}">
              <a16:creationId xmlns:a16="http://schemas.microsoft.com/office/drawing/2014/main" id="{00000000-0008-0000-0200-00005B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32" name="Text Box 10">
          <a:extLst>
            <a:ext uri="{FF2B5EF4-FFF2-40B4-BE49-F238E27FC236}">
              <a16:creationId xmlns:a16="http://schemas.microsoft.com/office/drawing/2014/main" id="{00000000-0008-0000-0200-00005C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33" name="Text Box 4">
          <a:extLst>
            <a:ext uri="{FF2B5EF4-FFF2-40B4-BE49-F238E27FC236}">
              <a16:creationId xmlns:a16="http://schemas.microsoft.com/office/drawing/2014/main" id="{00000000-0008-0000-0200-00005D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34" name="Text Box 5">
          <a:extLst>
            <a:ext uri="{FF2B5EF4-FFF2-40B4-BE49-F238E27FC236}">
              <a16:creationId xmlns:a16="http://schemas.microsoft.com/office/drawing/2014/main" id="{00000000-0008-0000-0200-00005E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35" name="Text Box 9">
          <a:extLst>
            <a:ext uri="{FF2B5EF4-FFF2-40B4-BE49-F238E27FC236}">
              <a16:creationId xmlns:a16="http://schemas.microsoft.com/office/drawing/2014/main" id="{00000000-0008-0000-0200-00005F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36" name="Text Box 10">
          <a:extLst>
            <a:ext uri="{FF2B5EF4-FFF2-40B4-BE49-F238E27FC236}">
              <a16:creationId xmlns:a16="http://schemas.microsoft.com/office/drawing/2014/main" id="{00000000-0008-0000-0200-000060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37" name="Text Box 4">
          <a:extLst>
            <a:ext uri="{FF2B5EF4-FFF2-40B4-BE49-F238E27FC236}">
              <a16:creationId xmlns:a16="http://schemas.microsoft.com/office/drawing/2014/main" id="{00000000-0008-0000-0200-000061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38" name="Text Box 5">
          <a:extLst>
            <a:ext uri="{FF2B5EF4-FFF2-40B4-BE49-F238E27FC236}">
              <a16:creationId xmlns:a16="http://schemas.microsoft.com/office/drawing/2014/main" id="{00000000-0008-0000-0200-000062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39" name="Text Box 9">
          <a:extLst>
            <a:ext uri="{FF2B5EF4-FFF2-40B4-BE49-F238E27FC236}">
              <a16:creationId xmlns:a16="http://schemas.microsoft.com/office/drawing/2014/main" id="{00000000-0008-0000-0200-000063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40" name="Text Box 10">
          <a:extLst>
            <a:ext uri="{FF2B5EF4-FFF2-40B4-BE49-F238E27FC236}">
              <a16:creationId xmlns:a16="http://schemas.microsoft.com/office/drawing/2014/main" id="{00000000-0008-0000-0200-000064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41" name="Text Box 4">
          <a:extLst>
            <a:ext uri="{FF2B5EF4-FFF2-40B4-BE49-F238E27FC236}">
              <a16:creationId xmlns:a16="http://schemas.microsoft.com/office/drawing/2014/main" id="{00000000-0008-0000-0200-000065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42" name="Text Box 5">
          <a:extLst>
            <a:ext uri="{FF2B5EF4-FFF2-40B4-BE49-F238E27FC236}">
              <a16:creationId xmlns:a16="http://schemas.microsoft.com/office/drawing/2014/main" id="{00000000-0008-0000-0200-000066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43" name="Text Box 9">
          <a:extLst>
            <a:ext uri="{FF2B5EF4-FFF2-40B4-BE49-F238E27FC236}">
              <a16:creationId xmlns:a16="http://schemas.microsoft.com/office/drawing/2014/main" id="{00000000-0008-0000-0200-000067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44" name="Text Box 10">
          <a:extLst>
            <a:ext uri="{FF2B5EF4-FFF2-40B4-BE49-F238E27FC236}">
              <a16:creationId xmlns:a16="http://schemas.microsoft.com/office/drawing/2014/main" id="{00000000-0008-0000-0200-000068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45" name="Text Box 4">
          <a:extLst>
            <a:ext uri="{FF2B5EF4-FFF2-40B4-BE49-F238E27FC236}">
              <a16:creationId xmlns:a16="http://schemas.microsoft.com/office/drawing/2014/main" id="{00000000-0008-0000-0200-000069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46" name="Text Box 5">
          <a:extLst>
            <a:ext uri="{FF2B5EF4-FFF2-40B4-BE49-F238E27FC236}">
              <a16:creationId xmlns:a16="http://schemas.microsoft.com/office/drawing/2014/main" id="{00000000-0008-0000-0200-00006A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47" name="Text Box 9">
          <a:extLst>
            <a:ext uri="{FF2B5EF4-FFF2-40B4-BE49-F238E27FC236}">
              <a16:creationId xmlns:a16="http://schemas.microsoft.com/office/drawing/2014/main" id="{00000000-0008-0000-0200-00006B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48" name="Text Box 10">
          <a:extLst>
            <a:ext uri="{FF2B5EF4-FFF2-40B4-BE49-F238E27FC236}">
              <a16:creationId xmlns:a16="http://schemas.microsoft.com/office/drawing/2014/main" id="{00000000-0008-0000-0200-00006C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49" name="Text Box 4">
          <a:extLst>
            <a:ext uri="{FF2B5EF4-FFF2-40B4-BE49-F238E27FC236}">
              <a16:creationId xmlns:a16="http://schemas.microsoft.com/office/drawing/2014/main" id="{00000000-0008-0000-0200-00006D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50" name="Text Box 5">
          <a:extLst>
            <a:ext uri="{FF2B5EF4-FFF2-40B4-BE49-F238E27FC236}">
              <a16:creationId xmlns:a16="http://schemas.microsoft.com/office/drawing/2014/main" id="{00000000-0008-0000-0200-00006E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51" name="Text Box 9">
          <a:extLst>
            <a:ext uri="{FF2B5EF4-FFF2-40B4-BE49-F238E27FC236}">
              <a16:creationId xmlns:a16="http://schemas.microsoft.com/office/drawing/2014/main" id="{00000000-0008-0000-0200-00006F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52" name="Text Box 10">
          <a:extLst>
            <a:ext uri="{FF2B5EF4-FFF2-40B4-BE49-F238E27FC236}">
              <a16:creationId xmlns:a16="http://schemas.microsoft.com/office/drawing/2014/main" id="{00000000-0008-0000-0200-000070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53" name="Text Box 4">
          <a:extLst>
            <a:ext uri="{FF2B5EF4-FFF2-40B4-BE49-F238E27FC236}">
              <a16:creationId xmlns:a16="http://schemas.microsoft.com/office/drawing/2014/main" id="{00000000-0008-0000-0200-000071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54" name="Text Box 5">
          <a:extLst>
            <a:ext uri="{FF2B5EF4-FFF2-40B4-BE49-F238E27FC236}">
              <a16:creationId xmlns:a16="http://schemas.microsoft.com/office/drawing/2014/main" id="{00000000-0008-0000-0200-000072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55" name="Text Box 9">
          <a:extLst>
            <a:ext uri="{FF2B5EF4-FFF2-40B4-BE49-F238E27FC236}">
              <a16:creationId xmlns:a16="http://schemas.microsoft.com/office/drawing/2014/main" id="{00000000-0008-0000-0200-000073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3956" name="Text Box 10">
          <a:extLst>
            <a:ext uri="{FF2B5EF4-FFF2-40B4-BE49-F238E27FC236}">
              <a16:creationId xmlns:a16="http://schemas.microsoft.com/office/drawing/2014/main" id="{00000000-0008-0000-0200-000074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57" name="Text Box 4">
          <a:extLst>
            <a:ext uri="{FF2B5EF4-FFF2-40B4-BE49-F238E27FC236}">
              <a16:creationId xmlns:a16="http://schemas.microsoft.com/office/drawing/2014/main" id="{00000000-0008-0000-0200-000075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58" name="Text Box 5">
          <a:extLst>
            <a:ext uri="{FF2B5EF4-FFF2-40B4-BE49-F238E27FC236}">
              <a16:creationId xmlns:a16="http://schemas.microsoft.com/office/drawing/2014/main" id="{00000000-0008-0000-0200-000076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59" name="Text Box 9">
          <a:extLst>
            <a:ext uri="{FF2B5EF4-FFF2-40B4-BE49-F238E27FC236}">
              <a16:creationId xmlns:a16="http://schemas.microsoft.com/office/drawing/2014/main" id="{00000000-0008-0000-0200-000077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60" name="Text Box 10">
          <a:extLst>
            <a:ext uri="{FF2B5EF4-FFF2-40B4-BE49-F238E27FC236}">
              <a16:creationId xmlns:a16="http://schemas.microsoft.com/office/drawing/2014/main" id="{00000000-0008-0000-0200-000078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61" name="Text Box 4">
          <a:extLst>
            <a:ext uri="{FF2B5EF4-FFF2-40B4-BE49-F238E27FC236}">
              <a16:creationId xmlns:a16="http://schemas.microsoft.com/office/drawing/2014/main" id="{00000000-0008-0000-0200-000079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62" name="Text Box 5">
          <a:extLst>
            <a:ext uri="{FF2B5EF4-FFF2-40B4-BE49-F238E27FC236}">
              <a16:creationId xmlns:a16="http://schemas.microsoft.com/office/drawing/2014/main" id="{00000000-0008-0000-0200-00007A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63" name="Text Box 9">
          <a:extLst>
            <a:ext uri="{FF2B5EF4-FFF2-40B4-BE49-F238E27FC236}">
              <a16:creationId xmlns:a16="http://schemas.microsoft.com/office/drawing/2014/main" id="{00000000-0008-0000-0200-00007B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64" name="Text Box 10">
          <a:extLst>
            <a:ext uri="{FF2B5EF4-FFF2-40B4-BE49-F238E27FC236}">
              <a16:creationId xmlns:a16="http://schemas.microsoft.com/office/drawing/2014/main" id="{00000000-0008-0000-0200-00007C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65" name="Text Box 4">
          <a:extLst>
            <a:ext uri="{FF2B5EF4-FFF2-40B4-BE49-F238E27FC236}">
              <a16:creationId xmlns:a16="http://schemas.microsoft.com/office/drawing/2014/main" id="{00000000-0008-0000-0200-00007D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66" name="Text Box 5">
          <a:extLst>
            <a:ext uri="{FF2B5EF4-FFF2-40B4-BE49-F238E27FC236}">
              <a16:creationId xmlns:a16="http://schemas.microsoft.com/office/drawing/2014/main" id="{00000000-0008-0000-0200-00007E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67" name="Text Box 9">
          <a:extLst>
            <a:ext uri="{FF2B5EF4-FFF2-40B4-BE49-F238E27FC236}">
              <a16:creationId xmlns:a16="http://schemas.microsoft.com/office/drawing/2014/main" id="{00000000-0008-0000-0200-00007F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68" name="Text Box 10">
          <a:extLst>
            <a:ext uri="{FF2B5EF4-FFF2-40B4-BE49-F238E27FC236}">
              <a16:creationId xmlns:a16="http://schemas.microsoft.com/office/drawing/2014/main" id="{00000000-0008-0000-0200-000080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69" name="Text Box 4">
          <a:extLst>
            <a:ext uri="{FF2B5EF4-FFF2-40B4-BE49-F238E27FC236}">
              <a16:creationId xmlns:a16="http://schemas.microsoft.com/office/drawing/2014/main" id="{00000000-0008-0000-0200-000081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70" name="Text Box 5">
          <a:extLst>
            <a:ext uri="{FF2B5EF4-FFF2-40B4-BE49-F238E27FC236}">
              <a16:creationId xmlns:a16="http://schemas.microsoft.com/office/drawing/2014/main" id="{00000000-0008-0000-0200-000082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71" name="Text Box 9">
          <a:extLst>
            <a:ext uri="{FF2B5EF4-FFF2-40B4-BE49-F238E27FC236}">
              <a16:creationId xmlns:a16="http://schemas.microsoft.com/office/drawing/2014/main" id="{00000000-0008-0000-0200-000083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72" name="Text Box 10">
          <a:extLst>
            <a:ext uri="{FF2B5EF4-FFF2-40B4-BE49-F238E27FC236}">
              <a16:creationId xmlns:a16="http://schemas.microsoft.com/office/drawing/2014/main" id="{00000000-0008-0000-0200-000084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73" name="Text Box 4">
          <a:extLst>
            <a:ext uri="{FF2B5EF4-FFF2-40B4-BE49-F238E27FC236}">
              <a16:creationId xmlns:a16="http://schemas.microsoft.com/office/drawing/2014/main" id="{00000000-0008-0000-0200-000085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74" name="Text Box 5">
          <a:extLst>
            <a:ext uri="{FF2B5EF4-FFF2-40B4-BE49-F238E27FC236}">
              <a16:creationId xmlns:a16="http://schemas.microsoft.com/office/drawing/2014/main" id="{00000000-0008-0000-0200-000086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75" name="Text Box 9">
          <a:extLst>
            <a:ext uri="{FF2B5EF4-FFF2-40B4-BE49-F238E27FC236}">
              <a16:creationId xmlns:a16="http://schemas.microsoft.com/office/drawing/2014/main" id="{00000000-0008-0000-0200-000087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76" name="Text Box 10">
          <a:extLst>
            <a:ext uri="{FF2B5EF4-FFF2-40B4-BE49-F238E27FC236}">
              <a16:creationId xmlns:a16="http://schemas.microsoft.com/office/drawing/2014/main" id="{00000000-0008-0000-0200-000088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77" name="Text Box 4">
          <a:extLst>
            <a:ext uri="{FF2B5EF4-FFF2-40B4-BE49-F238E27FC236}">
              <a16:creationId xmlns:a16="http://schemas.microsoft.com/office/drawing/2014/main" id="{00000000-0008-0000-0200-000089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78" name="Text Box 5">
          <a:extLst>
            <a:ext uri="{FF2B5EF4-FFF2-40B4-BE49-F238E27FC236}">
              <a16:creationId xmlns:a16="http://schemas.microsoft.com/office/drawing/2014/main" id="{00000000-0008-0000-0200-00008A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79" name="Text Box 9">
          <a:extLst>
            <a:ext uri="{FF2B5EF4-FFF2-40B4-BE49-F238E27FC236}">
              <a16:creationId xmlns:a16="http://schemas.microsoft.com/office/drawing/2014/main" id="{00000000-0008-0000-0200-00008B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80" name="Text Box 10">
          <a:extLst>
            <a:ext uri="{FF2B5EF4-FFF2-40B4-BE49-F238E27FC236}">
              <a16:creationId xmlns:a16="http://schemas.microsoft.com/office/drawing/2014/main" id="{00000000-0008-0000-0200-00008C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81" name="Text Box 4">
          <a:extLst>
            <a:ext uri="{FF2B5EF4-FFF2-40B4-BE49-F238E27FC236}">
              <a16:creationId xmlns:a16="http://schemas.microsoft.com/office/drawing/2014/main" id="{00000000-0008-0000-0200-00008D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82" name="Text Box 5">
          <a:extLst>
            <a:ext uri="{FF2B5EF4-FFF2-40B4-BE49-F238E27FC236}">
              <a16:creationId xmlns:a16="http://schemas.microsoft.com/office/drawing/2014/main" id="{00000000-0008-0000-0200-00008E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83" name="Text Box 9">
          <a:extLst>
            <a:ext uri="{FF2B5EF4-FFF2-40B4-BE49-F238E27FC236}">
              <a16:creationId xmlns:a16="http://schemas.microsoft.com/office/drawing/2014/main" id="{00000000-0008-0000-0200-00008F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84" name="Text Box 10">
          <a:extLst>
            <a:ext uri="{FF2B5EF4-FFF2-40B4-BE49-F238E27FC236}">
              <a16:creationId xmlns:a16="http://schemas.microsoft.com/office/drawing/2014/main" id="{00000000-0008-0000-0200-000090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85" name="Text Box 4">
          <a:extLst>
            <a:ext uri="{FF2B5EF4-FFF2-40B4-BE49-F238E27FC236}">
              <a16:creationId xmlns:a16="http://schemas.microsoft.com/office/drawing/2014/main" id="{00000000-0008-0000-0200-000091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86" name="Text Box 5">
          <a:extLst>
            <a:ext uri="{FF2B5EF4-FFF2-40B4-BE49-F238E27FC236}">
              <a16:creationId xmlns:a16="http://schemas.microsoft.com/office/drawing/2014/main" id="{00000000-0008-0000-0200-000092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87" name="Text Box 9">
          <a:extLst>
            <a:ext uri="{FF2B5EF4-FFF2-40B4-BE49-F238E27FC236}">
              <a16:creationId xmlns:a16="http://schemas.microsoft.com/office/drawing/2014/main" id="{00000000-0008-0000-0200-000093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88" name="Text Box 10">
          <a:extLst>
            <a:ext uri="{FF2B5EF4-FFF2-40B4-BE49-F238E27FC236}">
              <a16:creationId xmlns:a16="http://schemas.microsoft.com/office/drawing/2014/main" id="{00000000-0008-0000-0200-000094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89" name="Text Box 4">
          <a:extLst>
            <a:ext uri="{FF2B5EF4-FFF2-40B4-BE49-F238E27FC236}">
              <a16:creationId xmlns:a16="http://schemas.microsoft.com/office/drawing/2014/main" id="{00000000-0008-0000-0200-000095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90" name="Text Box 5">
          <a:extLst>
            <a:ext uri="{FF2B5EF4-FFF2-40B4-BE49-F238E27FC236}">
              <a16:creationId xmlns:a16="http://schemas.microsoft.com/office/drawing/2014/main" id="{00000000-0008-0000-0200-000096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91" name="Text Box 9">
          <a:extLst>
            <a:ext uri="{FF2B5EF4-FFF2-40B4-BE49-F238E27FC236}">
              <a16:creationId xmlns:a16="http://schemas.microsoft.com/office/drawing/2014/main" id="{00000000-0008-0000-0200-000097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92" name="Text Box 10">
          <a:extLst>
            <a:ext uri="{FF2B5EF4-FFF2-40B4-BE49-F238E27FC236}">
              <a16:creationId xmlns:a16="http://schemas.microsoft.com/office/drawing/2014/main" id="{00000000-0008-0000-0200-000098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93" name="Text Box 4">
          <a:extLst>
            <a:ext uri="{FF2B5EF4-FFF2-40B4-BE49-F238E27FC236}">
              <a16:creationId xmlns:a16="http://schemas.microsoft.com/office/drawing/2014/main" id="{00000000-0008-0000-0200-000099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94" name="Text Box 5">
          <a:extLst>
            <a:ext uri="{FF2B5EF4-FFF2-40B4-BE49-F238E27FC236}">
              <a16:creationId xmlns:a16="http://schemas.microsoft.com/office/drawing/2014/main" id="{00000000-0008-0000-0200-00009A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95" name="Text Box 9">
          <a:extLst>
            <a:ext uri="{FF2B5EF4-FFF2-40B4-BE49-F238E27FC236}">
              <a16:creationId xmlns:a16="http://schemas.microsoft.com/office/drawing/2014/main" id="{00000000-0008-0000-0200-00009B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96" name="Text Box 10">
          <a:extLst>
            <a:ext uri="{FF2B5EF4-FFF2-40B4-BE49-F238E27FC236}">
              <a16:creationId xmlns:a16="http://schemas.microsoft.com/office/drawing/2014/main" id="{00000000-0008-0000-0200-00009C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97" name="Text Box 4">
          <a:extLst>
            <a:ext uri="{FF2B5EF4-FFF2-40B4-BE49-F238E27FC236}">
              <a16:creationId xmlns:a16="http://schemas.microsoft.com/office/drawing/2014/main" id="{00000000-0008-0000-0200-00009D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98" name="Text Box 5">
          <a:extLst>
            <a:ext uri="{FF2B5EF4-FFF2-40B4-BE49-F238E27FC236}">
              <a16:creationId xmlns:a16="http://schemas.microsoft.com/office/drawing/2014/main" id="{00000000-0008-0000-0200-00009E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3999" name="Text Box 9">
          <a:extLst>
            <a:ext uri="{FF2B5EF4-FFF2-40B4-BE49-F238E27FC236}">
              <a16:creationId xmlns:a16="http://schemas.microsoft.com/office/drawing/2014/main" id="{00000000-0008-0000-0200-00009F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00" name="Text Box 10">
          <a:extLst>
            <a:ext uri="{FF2B5EF4-FFF2-40B4-BE49-F238E27FC236}">
              <a16:creationId xmlns:a16="http://schemas.microsoft.com/office/drawing/2014/main" id="{00000000-0008-0000-0200-0000A0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4001" name="Text Box 4">
          <a:extLst>
            <a:ext uri="{FF2B5EF4-FFF2-40B4-BE49-F238E27FC236}">
              <a16:creationId xmlns:a16="http://schemas.microsoft.com/office/drawing/2014/main" id="{00000000-0008-0000-0200-0000A10F000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4002" name="Text Box 5">
          <a:extLst>
            <a:ext uri="{FF2B5EF4-FFF2-40B4-BE49-F238E27FC236}">
              <a16:creationId xmlns:a16="http://schemas.microsoft.com/office/drawing/2014/main" id="{00000000-0008-0000-0200-0000A20F000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4003" name="Text Box 9">
          <a:extLst>
            <a:ext uri="{FF2B5EF4-FFF2-40B4-BE49-F238E27FC236}">
              <a16:creationId xmlns:a16="http://schemas.microsoft.com/office/drawing/2014/main" id="{00000000-0008-0000-0200-0000A30F000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4004" name="Text Box 10">
          <a:extLst>
            <a:ext uri="{FF2B5EF4-FFF2-40B4-BE49-F238E27FC236}">
              <a16:creationId xmlns:a16="http://schemas.microsoft.com/office/drawing/2014/main" id="{00000000-0008-0000-0200-0000A40F000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05" name="Text Box 4">
          <a:extLst>
            <a:ext uri="{FF2B5EF4-FFF2-40B4-BE49-F238E27FC236}">
              <a16:creationId xmlns:a16="http://schemas.microsoft.com/office/drawing/2014/main" id="{00000000-0008-0000-0200-0000A5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06" name="Text Box 5">
          <a:extLst>
            <a:ext uri="{FF2B5EF4-FFF2-40B4-BE49-F238E27FC236}">
              <a16:creationId xmlns:a16="http://schemas.microsoft.com/office/drawing/2014/main" id="{00000000-0008-0000-0200-0000A6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07" name="Text Box 9">
          <a:extLst>
            <a:ext uri="{FF2B5EF4-FFF2-40B4-BE49-F238E27FC236}">
              <a16:creationId xmlns:a16="http://schemas.microsoft.com/office/drawing/2014/main" id="{00000000-0008-0000-0200-0000A7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08" name="Text Box 10">
          <a:extLst>
            <a:ext uri="{FF2B5EF4-FFF2-40B4-BE49-F238E27FC236}">
              <a16:creationId xmlns:a16="http://schemas.microsoft.com/office/drawing/2014/main" id="{00000000-0008-0000-0200-0000A8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09" name="Text Box 4">
          <a:extLst>
            <a:ext uri="{FF2B5EF4-FFF2-40B4-BE49-F238E27FC236}">
              <a16:creationId xmlns:a16="http://schemas.microsoft.com/office/drawing/2014/main" id="{00000000-0008-0000-0200-0000A9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10" name="Text Box 5">
          <a:extLst>
            <a:ext uri="{FF2B5EF4-FFF2-40B4-BE49-F238E27FC236}">
              <a16:creationId xmlns:a16="http://schemas.microsoft.com/office/drawing/2014/main" id="{00000000-0008-0000-0200-0000AA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11" name="Text Box 9">
          <a:extLst>
            <a:ext uri="{FF2B5EF4-FFF2-40B4-BE49-F238E27FC236}">
              <a16:creationId xmlns:a16="http://schemas.microsoft.com/office/drawing/2014/main" id="{00000000-0008-0000-0200-0000AB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12" name="Text Box 4">
          <a:extLst>
            <a:ext uri="{FF2B5EF4-FFF2-40B4-BE49-F238E27FC236}">
              <a16:creationId xmlns:a16="http://schemas.microsoft.com/office/drawing/2014/main" id="{00000000-0008-0000-0200-0000AC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13" name="Text Box 5">
          <a:extLst>
            <a:ext uri="{FF2B5EF4-FFF2-40B4-BE49-F238E27FC236}">
              <a16:creationId xmlns:a16="http://schemas.microsoft.com/office/drawing/2014/main" id="{00000000-0008-0000-0200-0000AD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14" name="Text Box 9">
          <a:extLst>
            <a:ext uri="{FF2B5EF4-FFF2-40B4-BE49-F238E27FC236}">
              <a16:creationId xmlns:a16="http://schemas.microsoft.com/office/drawing/2014/main" id="{00000000-0008-0000-0200-0000AE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15" name="Text Box 10">
          <a:extLst>
            <a:ext uri="{FF2B5EF4-FFF2-40B4-BE49-F238E27FC236}">
              <a16:creationId xmlns:a16="http://schemas.microsoft.com/office/drawing/2014/main" id="{00000000-0008-0000-0200-0000AF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16" name="Text Box 4">
          <a:extLst>
            <a:ext uri="{FF2B5EF4-FFF2-40B4-BE49-F238E27FC236}">
              <a16:creationId xmlns:a16="http://schemas.microsoft.com/office/drawing/2014/main" id="{00000000-0008-0000-0200-0000B0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17" name="Text Box 5">
          <a:extLst>
            <a:ext uri="{FF2B5EF4-FFF2-40B4-BE49-F238E27FC236}">
              <a16:creationId xmlns:a16="http://schemas.microsoft.com/office/drawing/2014/main" id="{00000000-0008-0000-0200-0000B1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18" name="Text Box 9">
          <a:extLst>
            <a:ext uri="{FF2B5EF4-FFF2-40B4-BE49-F238E27FC236}">
              <a16:creationId xmlns:a16="http://schemas.microsoft.com/office/drawing/2014/main" id="{00000000-0008-0000-0200-0000B2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19" name="Text Box 4">
          <a:extLst>
            <a:ext uri="{FF2B5EF4-FFF2-40B4-BE49-F238E27FC236}">
              <a16:creationId xmlns:a16="http://schemas.microsoft.com/office/drawing/2014/main" id="{00000000-0008-0000-0200-0000B3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20" name="Text Box 5">
          <a:extLst>
            <a:ext uri="{FF2B5EF4-FFF2-40B4-BE49-F238E27FC236}">
              <a16:creationId xmlns:a16="http://schemas.microsoft.com/office/drawing/2014/main" id="{00000000-0008-0000-0200-0000B4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21" name="Text Box 9">
          <a:extLst>
            <a:ext uri="{FF2B5EF4-FFF2-40B4-BE49-F238E27FC236}">
              <a16:creationId xmlns:a16="http://schemas.microsoft.com/office/drawing/2014/main" id="{00000000-0008-0000-0200-0000B5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22" name="Text Box 4">
          <a:extLst>
            <a:ext uri="{FF2B5EF4-FFF2-40B4-BE49-F238E27FC236}">
              <a16:creationId xmlns:a16="http://schemas.microsoft.com/office/drawing/2014/main" id="{00000000-0008-0000-0200-0000B6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23" name="Text Box 4">
          <a:extLst>
            <a:ext uri="{FF2B5EF4-FFF2-40B4-BE49-F238E27FC236}">
              <a16:creationId xmlns:a16="http://schemas.microsoft.com/office/drawing/2014/main" id="{00000000-0008-0000-0200-0000B7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24" name="Text Box 4">
          <a:extLst>
            <a:ext uri="{FF2B5EF4-FFF2-40B4-BE49-F238E27FC236}">
              <a16:creationId xmlns:a16="http://schemas.microsoft.com/office/drawing/2014/main" id="{00000000-0008-0000-0200-0000B8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25" name="Text Box 5">
          <a:extLst>
            <a:ext uri="{FF2B5EF4-FFF2-40B4-BE49-F238E27FC236}">
              <a16:creationId xmlns:a16="http://schemas.microsoft.com/office/drawing/2014/main" id="{00000000-0008-0000-0200-0000B9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26" name="Text Box 9">
          <a:extLst>
            <a:ext uri="{FF2B5EF4-FFF2-40B4-BE49-F238E27FC236}">
              <a16:creationId xmlns:a16="http://schemas.microsoft.com/office/drawing/2014/main" id="{00000000-0008-0000-0200-0000BA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27" name="Text Box 10">
          <a:extLst>
            <a:ext uri="{FF2B5EF4-FFF2-40B4-BE49-F238E27FC236}">
              <a16:creationId xmlns:a16="http://schemas.microsoft.com/office/drawing/2014/main" id="{00000000-0008-0000-0200-0000BB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28" name="Text Box 4">
          <a:extLst>
            <a:ext uri="{FF2B5EF4-FFF2-40B4-BE49-F238E27FC236}">
              <a16:creationId xmlns:a16="http://schemas.microsoft.com/office/drawing/2014/main" id="{00000000-0008-0000-0200-0000BC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29" name="Text Box 5">
          <a:extLst>
            <a:ext uri="{FF2B5EF4-FFF2-40B4-BE49-F238E27FC236}">
              <a16:creationId xmlns:a16="http://schemas.microsoft.com/office/drawing/2014/main" id="{00000000-0008-0000-0200-0000BD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30" name="Text Box 9">
          <a:extLst>
            <a:ext uri="{FF2B5EF4-FFF2-40B4-BE49-F238E27FC236}">
              <a16:creationId xmlns:a16="http://schemas.microsoft.com/office/drawing/2014/main" id="{00000000-0008-0000-0200-0000BE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31" name="Text Box 10">
          <a:extLst>
            <a:ext uri="{FF2B5EF4-FFF2-40B4-BE49-F238E27FC236}">
              <a16:creationId xmlns:a16="http://schemas.microsoft.com/office/drawing/2014/main" id="{00000000-0008-0000-0200-0000BF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32" name="Text Box 4">
          <a:extLst>
            <a:ext uri="{FF2B5EF4-FFF2-40B4-BE49-F238E27FC236}">
              <a16:creationId xmlns:a16="http://schemas.microsoft.com/office/drawing/2014/main" id="{00000000-0008-0000-0200-0000C0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33" name="Text Box 5">
          <a:extLst>
            <a:ext uri="{FF2B5EF4-FFF2-40B4-BE49-F238E27FC236}">
              <a16:creationId xmlns:a16="http://schemas.microsoft.com/office/drawing/2014/main" id="{00000000-0008-0000-0200-0000C1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34" name="Text Box 9">
          <a:extLst>
            <a:ext uri="{FF2B5EF4-FFF2-40B4-BE49-F238E27FC236}">
              <a16:creationId xmlns:a16="http://schemas.microsoft.com/office/drawing/2014/main" id="{00000000-0008-0000-0200-0000C2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35" name="Text Box 10">
          <a:extLst>
            <a:ext uri="{FF2B5EF4-FFF2-40B4-BE49-F238E27FC236}">
              <a16:creationId xmlns:a16="http://schemas.microsoft.com/office/drawing/2014/main" id="{00000000-0008-0000-0200-0000C3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36" name="Text Box 4">
          <a:extLst>
            <a:ext uri="{FF2B5EF4-FFF2-40B4-BE49-F238E27FC236}">
              <a16:creationId xmlns:a16="http://schemas.microsoft.com/office/drawing/2014/main" id="{00000000-0008-0000-0200-0000C4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37" name="Text Box 5">
          <a:extLst>
            <a:ext uri="{FF2B5EF4-FFF2-40B4-BE49-F238E27FC236}">
              <a16:creationId xmlns:a16="http://schemas.microsoft.com/office/drawing/2014/main" id="{00000000-0008-0000-0200-0000C5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38" name="Text Box 9">
          <a:extLst>
            <a:ext uri="{FF2B5EF4-FFF2-40B4-BE49-F238E27FC236}">
              <a16:creationId xmlns:a16="http://schemas.microsoft.com/office/drawing/2014/main" id="{00000000-0008-0000-0200-0000C6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39" name="Text Box 10">
          <a:extLst>
            <a:ext uri="{FF2B5EF4-FFF2-40B4-BE49-F238E27FC236}">
              <a16:creationId xmlns:a16="http://schemas.microsoft.com/office/drawing/2014/main" id="{00000000-0008-0000-0200-0000C7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40" name="Text Box 4">
          <a:extLst>
            <a:ext uri="{FF2B5EF4-FFF2-40B4-BE49-F238E27FC236}">
              <a16:creationId xmlns:a16="http://schemas.microsoft.com/office/drawing/2014/main" id="{00000000-0008-0000-0200-0000C8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41" name="Text Box 5">
          <a:extLst>
            <a:ext uri="{FF2B5EF4-FFF2-40B4-BE49-F238E27FC236}">
              <a16:creationId xmlns:a16="http://schemas.microsoft.com/office/drawing/2014/main" id="{00000000-0008-0000-0200-0000C9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42" name="Text Box 9">
          <a:extLst>
            <a:ext uri="{FF2B5EF4-FFF2-40B4-BE49-F238E27FC236}">
              <a16:creationId xmlns:a16="http://schemas.microsoft.com/office/drawing/2014/main" id="{00000000-0008-0000-0200-0000CA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43" name="Text Box 10">
          <a:extLst>
            <a:ext uri="{FF2B5EF4-FFF2-40B4-BE49-F238E27FC236}">
              <a16:creationId xmlns:a16="http://schemas.microsoft.com/office/drawing/2014/main" id="{00000000-0008-0000-0200-0000CB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44" name="Text Box 4">
          <a:extLst>
            <a:ext uri="{FF2B5EF4-FFF2-40B4-BE49-F238E27FC236}">
              <a16:creationId xmlns:a16="http://schemas.microsoft.com/office/drawing/2014/main" id="{00000000-0008-0000-0200-0000CC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45" name="Text Box 5">
          <a:extLst>
            <a:ext uri="{FF2B5EF4-FFF2-40B4-BE49-F238E27FC236}">
              <a16:creationId xmlns:a16="http://schemas.microsoft.com/office/drawing/2014/main" id="{00000000-0008-0000-0200-0000CD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46" name="Text Box 9">
          <a:extLst>
            <a:ext uri="{FF2B5EF4-FFF2-40B4-BE49-F238E27FC236}">
              <a16:creationId xmlns:a16="http://schemas.microsoft.com/office/drawing/2014/main" id="{00000000-0008-0000-0200-0000CE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47" name="Text Box 10">
          <a:extLst>
            <a:ext uri="{FF2B5EF4-FFF2-40B4-BE49-F238E27FC236}">
              <a16:creationId xmlns:a16="http://schemas.microsoft.com/office/drawing/2014/main" id="{00000000-0008-0000-0200-0000CF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48" name="Text Box 4">
          <a:extLst>
            <a:ext uri="{FF2B5EF4-FFF2-40B4-BE49-F238E27FC236}">
              <a16:creationId xmlns:a16="http://schemas.microsoft.com/office/drawing/2014/main" id="{00000000-0008-0000-0200-0000D0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49" name="Text Box 5">
          <a:extLst>
            <a:ext uri="{FF2B5EF4-FFF2-40B4-BE49-F238E27FC236}">
              <a16:creationId xmlns:a16="http://schemas.microsoft.com/office/drawing/2014/main" id="{00000000-0008-0000-0200-0000D1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50" name="Text Box 9">
          <a:extLst>
            <a:ext uri="{FF2B5EF4-FFF2-40B4-BE49-F238E27FC236}">
              <a16:creationId xmlns:a16="http://schemas.microsoft.com/office/drawing/2014/main" id="{00000000-0008-0000-0200-0000D2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051" name="Text Box 10">
          <a:extLst>
            <a:ext uri="{FF2B5EF4-FFF2-40B4-BE49-F238E27FC236}">
              <a16:creationId xmlns:a16="http://schemas.microsoft.com/office/drawing/2014/main" id="{00000000-0008-0000-0200-0000D30F0000}"/>
            </a:ext>
          </a:extLst>
        </xdr:cNvPr>
        <xdr:cNvSpPr txBox="1">
          <a:spLocks noChangeArrowheads="1"/>
        </xdr:cNvSpPr>
      </xdr:nvSpPr>
      <xdr:spPr bwMode="auto">
        <a:xfrm>
          <a:off x="5246077" y="203966885"/>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52" name="Text Box 4">
          <a:extLst>
            <a:ext uri="{FF2B5EF4-FFF2-40B4-BE49-F238E27FC236}">
              <a16:creationId xmlns:a16="http://schemas.microsoft.com/office/drawing/2014/main" id="{00000000-0008-0000-0200-0000D4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53" name="Text Box 5">
          <a:extLst>
            <a:ext uri="{FF2B5EF4-FFF2-40B4-BE49-F238E27FC236}">
              <a16:creationId xmlns:a16="http://schemas.microsoft.com/office/drawing/2014/main" id="{00000000-0008-0000-0200-0000D5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54" name="Text Box 9">
          <a:extLst>
            <a:ext uri="{FF2B5EF4-FFF2-40B4-BE49-F238E27FC236}">
              <a16:creationId xmlns:a16="http://schemas.microsoft.com/office/drawing/2014/main" id="{00000000-0008-0000-0200-0000D6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55" name="Text Box 10">
          <a:extLst>
            <a:ext uri="{FF2B5EF4-FFF2-40B4-BE49-F238E27FC236}">
              <a16:creationId xmlns:a16="http://schemas.microsoft.com/office/drawing/2014/main" id="{00000000-0008-0000-0200-0000D7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56" name="Text Box 4">
          <a:extLst>
            <a:ext uri="{FF2B5EF4-FFF2-40B4-BE49-F238E27FC236}">
              <a16:creationId xmlns:a16="http://schemas.microsoft.com/office/drawing/2014/main" id="{00000000-0008-0000-0200-0000D8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57" name="Text Box 5">
          <a:extLst>
            <a:ext uri="{FF2B5EF4-FFF2-40B4-BE49-F238E27FC236}">
              <a16:creationId xmlns:a16="http://schemas.microsoft.com/office/drawing/2014/main" id="{00000000-0008-0000-0200-0000D9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58" name="Text Box 9">
          <a:extLst>
            <a:ext uri="{FF2B5EF4-FFF2-40B4-BE49-F238E27FC236}">
              <a16:creationId xmlns:a16="http://schemas.microsoft.com/office/drawing/2014/main" id="{00000000-0008-0000-0200-0000DA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59" name="Text Box 10">
          <a:extLst>
            <a:ext uri="{FF2B5EF4-FFF2-40B4-BE49-F238E27FC236}">
              <a16:creationId xmlns:a16="http://schemas.microsoft.com/office/drawing/2014/main" id="{00000000-0008-0000-0200-0000DB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60" name="Text Box 4">
          <a:extLst>
            <a:ext uri="{FF2B5EF4-FFF2-40B4-BE49-F238E27FC236}">
              <a16:creationId xmlns:a16="http://schemas.microsoft.com/office/drawing/2014/main" id="{00000000-0008-0000-0200-0000DC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61" name="Text Box 5">
          <a:extLst>
            <a:ext uri="{FF2B5EF4-FFF2-40B4-BE49-F238E27FC236}">
              <a16:creationId xmlns:a16="http://schemas.microsoft.com/office/drawing/2014/main" id="{00000000-0008-0000-0200-0000DD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62" name="Text Box 9">
          <a:extLst>
            <a:ext uri="{FF2B5EF4-FFF2-40B4-BE49-F238E27FC236}">
              <a16:creationId xmlns:a16="http://schemas.microsoft.com/office/drawing/2014/main" id="{00000000-0008-0000-0200-0000DE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63" name="Text Box 10">
          <a:extLst>
            <a:ext uri="{FF2B5EF4-FFF2-40B4-BE49-F238E27FC236}">
              <a16:creationId xmlns:a16="http://schemas.microsoft.com/office/drawing/2014/main" id="{00000000-0008-0000-0200-0000DF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64" name="Text Box 4">
          <a:extLst>
            <a:ext uri="{FF2B5EF4-FFF2-40B4-BE49-F238E27FC236}">
              <a16:creationId xmlns:a16="http://schemas.microsoft.com/office/drawing/2014/main" id="{00000000-0008-0000-0200-0000E0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65" name="Text Box 5">
          <a:extLst>
            <a:ext uri="{FF2B5EF4-FFF2-40B4-BE49-F238E27FC236}">
              <a16:creationId xmlns:a16="http://schemas.microsoft.com/office/drawing/2014/main" id="{00000000-0008-0000-0200-0000E1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66" name="Text Box 9">
          <a:extLst>
            <a:ext uri="{FF2B5EF4-FFF2-40B4-BE49-F238E27FC236}">
              <a16:creationId xmlns:a16="http://schemas.microsoft.com/office/drawing/2014/main" id="{00000000-0008-0000-0200-0000E2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67" name="Text Box 10">
          <a:extLst>
            <a:ext uri="{FF2B5EF4-FFF2-40B4-BE49-F238E27FC236}">
              <a16:creationId xmlns:a16="http://schemas.microsoft.com/office/drawing/2014/main" id="{00000000-0008-0000-0200-0000E3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68" name="Text Box 4">
          <a:extLst>
            <a:ext uri="{FF2B5EF4-FFF2-40B4-BE49-F238E27FC236}">
              <a16:creationId xmlns:a16="http://schemas.microsoft.com/office/drawing/2014/main" id="{00000000-0008-0000-0200-0000E4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69" name="Text Box 5">
          <a:extLst>
            <a:ext uri="{FF2B5EF4-FFF2-40B4-BE49-F238E27FC236}">
              <a16:creationId xmlns:a16="http://schemas.microsoft.com/office/drawing/2014/main" id="{00000000-0008-0000-0200-0000E5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70" name="Text Box 9">
          <a:extLst>
            <a:ext uri="{FF2B5EF4-FFF2-40B4-BE49-F238E27FC236}">
              <a16:creationId xmlns:a16="http://schemas.microsoft.com/office/drawing/2014/main" id="{00000000-0008-0000-0200-0000E6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71" name="Text Box 10">
          <a:extLst>
            <a:ext uri="{FF2B5EF4-FFF2-40B4-BE49-F238E27FC236}">
              <a16:creationId xmlns:a16="http://schemas.microsoft.com/office/drawing/2014/main" id="{00000000-0008-0000-0200-0000E7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72" name="Text Box 4">
          <a:extLst>
            <a:ext uri="{FF2B5EF4-FFF2-40B4-BE49-F238E27FC236}">
              <a16:creationId xmlns:a16="http://schemas.microsoft.com/office/drawing/2014/main" id="{00000000-0008-0000-0200-0000E8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73" name="Text Box 5">
          <a:extLst>
            <a:ext uri="{FF2B5EF4-FFF2-40B4-BE49-F238E27FC236}">
              <a16:creationId xmlns:a16="http://schemas.microsoft.com/office/drawing/2014/main" id="{00000000-0008-0000-0200-0000E9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74" name="Text Box 9">
          <a:extLst>
            <a:ext uri="{FF2B5EF4-FFF2-40B4-BE49-F238E27FC236}">
              <a16:creationId xmlns:a16="http://schemas.microsoft.com/office/drawing/2014/main" id="{00000000-0008-0000-0200-0000EA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75" name="Text Box 10">
          <a:extLst>
            <a:ext uri="{FF2B5EF4-FFF2-40B4-BE49-F238E27FC236}">
              <a16:creationId xmlns:a16="http://schemas.microsoft.com/office/drawing/2014/main" id="{00000000-0008-0000-0200-0000EB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76" name="Text Box 4">
          <a:extLst>
            <a:ext uri="{FF2B5EF4-FFF2-40B4-BE49-F238E27FC236}">
              <a16:creationId xmlns:a16="http://schemas.microsoft.com/office/drawing/2014/main" id="{00000000-0008-0000-0200-0000EC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77" name="Text Box 5">
          <a:extLst>
            <a:ext uri="{FF2B5EF4-FFF2-40B4-BE49-F238E27FC236}">
              <a16:creationId xmlns:a16="http://schemas.microsoft.com/office/drawing/2014/main" id="{00000000-0008-0000-0200-0000ED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78" name="Text Box 9">
          <a:extLst>
            <a:ext uri="{FF2B5EF4-FFF2-40B4-BE49-F238E27FC236}">
              <a16:creationId xmlns:a16="http://schemas.microsoft.com/office/drawing/2014/main" id="{00000000-0008-0000-0200-0000EE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79" name="Text Box 10">
          <a:extLst>
            <a:ext uri="{FF2B5EF4-FFF2-40B4-BE49-F238E27FC236}">
              <a16:creationId xmlns:a16="http://schemas.microsoft.com/office/drawing/2014/main" id="{00000000-0008-0000-0200-0000EF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80" name="Text Box 4">
          <a:extLst>
            <a:ext uri="{FF2B5EF4-FFF2-40B4-BE49-F238E27FC236}">
              <a16:creationId xmlns:a16="http://schemas.microsoft.com/office/drawing/2014/main" id="{00000000-0008-0000-0200-0000F0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81" name="Text Box 5">
          <a:extLst>
            <a:ext uri="{FF2B5EF4-FFF2-40B4-BE49-F238E27FC236}">
              <a16:creationId xmlns:a16="http://schemas.microsoft.com/office/drawing/2014/main" id="{00000000-0008-0000-0200-0000F1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82" name="Text Box 9">
          <a:extLst>
            <a:ext uri="{FF2B5EF4-FFF2-40B4-BE49-F238E27FC236}">
              <a16:creationId xmlns:a16="http://schemas.microsoft.com/office/drawing/2014/main" id="{00000000-0008-0000-0200-0000F2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83" name="Text Box 10">
          <a:extLst>
            <a:ext uri="{FF2B5EF4-FFF2-40B4-BE49-F238E27FC236}">
              <a16:creationId xmlns:a16="http://schemas.microsoft.com/office/drawing/2014/main" id="{00000000-0008-0000-0200-0000F3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84" name="Text Box 4">
          <a:extLst>
            <a:ext uri="{FF2B5EF4-FFF2-40B4-BE49-F238E27FC236}">
              <a16:creationId xmlns:a16="http://schemas.microsoft.com/office/drawing/2014/main" id="{00000000-0008-0000-0200-0000F4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85" name="Text Box 5">
          <a:extLst>
            <a:ext uri="{FF2B5EF4-FFF2-40B4-BE49-F238E27FC236}">
              <a16:creationId xmlns:a16="http://schemas.microsoft.com/office/drawing/2014/main" id="{00000000-0008-0000-0200-0000F5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86" name="Text Box 9">
          <a:extLst>
            <a:ext uri="{FF2B5EF4-FFF2-40B4-BE49-F238E27FC236}">
              <a16:creationId xmlns:a16="http://schemas.microsoft.com/office/drawing/2014/main" id="{00000000-0008-0000-0200-0000F6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87" name="Text Box 10">
          <a:extLst>
            <a:ext uri="{FF2B5EF4-FFF2-40B4-BE49-F238E27FC236}">
              <a16:creationId xmlns:a16="http://schemas.microsoft.com/office/drawing/2014/main" id="{00000000-0008-0000-0200-0000F7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88" name="Text Box 4">
          <a:extLst>
            <a:ext uri="{FF2B5EF4-FFF2-40B4-BE49-F238E27FC236}">
              <a16:creationId xmlns:a16="http://schemas.microsoft.com/office/drawing/2014/main" id="{00000000-0008-0000-0200-0000F8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89" name="Text Box 5">
          <a:extLst>
            <a:ext uri="{FF2B5EF4-FFF2-40B4-BE49-F238E27FC236}">
              <a16:creationId xmlns:a16="http://schemas.microsoft.com/office/drawing/2014/main" id="{00000000-0008-0000-0200-0000F9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90" name="Text Box 9">
          <a:extLst>
            <a:ext uri="{FF2B5EF4-FFF2-40B4-BE49-F238E27FC236}">
              <a16:creationId xmlns:a16="http://schemas.microsoft.com/office/drawing/2014/main" id="{00000000-0008-0000-0200-0000FA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91" name="Text Box 10">
          <a:extLst>
            <a:ext uri="{FF2B5EF4-FFF2-40B4-BE49-F238E27FC236}">
              <a16:creationId xmlns:a16="http://schemas.microsoft.com/office/drawing/2014/main" id="{00000000-0008-0000-0200-0000FB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92" name="Text Box 4">
          <a:extLst>
            <a:ext uri="{FF2B5EF4-FFF2-40B4-BE49-F238E27FC236}">
              <a16:creationId xmlns:a16="http://schemas.microsoft.com/office/drawing/2014/main" id="{00000000-0008-0000-0200-0000FC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93" name="Text Box 5">
          <a:extLst>
            <a:ext uri="{FF2B5EF4-FFF2-40B4-BE49-F238E27FC236}">
              <a16:creationId xmlns:a16="http://schemas.microsoft.com/office/drawing/2014/main" id="{00000000-0008-0000-0200-0000FD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94" name="Text Box 9">
          <a:extLst>
            <a:ext uri="{FF2B5EF4-FFF2-40B4-BE49-F238E27FC236}">
              <a16:creationId xmlns:a16="http://schemas.microsoft.com/office/drawing/2014/main" id="{00000000-0008-0000-0200-0000FE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095" name="Text Box 10">
          <a:extLst>
            <a:ext uri="{FF2B5EF4-FFF2-40B4-BE49-F238E27FC236}">
              <a16:creationId xmlns:a16="http://schemas.microsoft.com/office/drawing/2014/main" id="{00000000-0008-0000-0200-0000FF0F0000}"/>
            </a:ext>
          </a:extLst>
        </xdr:cNvPr>
        <xdr:cNvSpPr txBox="1">
          <a:spLocks noChangeArrowheads="1"/>
        </xdr:cNvSpPr>
      </xdr:nvSpPr>
      <xdr:spPr bwMode="auto">
        <a:xfrm>
          <a:off x="5246077" y="203966885"/>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4096" name="Text Box 4">
          <a:extLst>
            <a:ext uri="{FF2B5EF4-FFF2-40B4-BE49-F238E27FC236}">
              <a16:creationId xmlns:a16="http://schemas.microsoft.com/office/drawing/2014/main" id="{00000000-0008-0000-0200-00000010000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4097" name="Text Box 5">
          <a:extLst>
            <a:ext uri="{FF2B5EF4-FFF2-40B4-BE49-F238E27FC236}">
              <a16:creationId xmlns:a16="http://schemas.microsoft.com/office/drawing/2014/main" id="{00000000-0008-0000-0200-00000110000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4098" name="Text Box 9">
          <a:extLst>
            <a:ext uri="{FF2B5EF4-FFF2-40B4-BE49-F238E27FC236}">
              <a16:creationId xmlns:a16="http://schemas.microsoft.com/office/drawing/2014/main" id="{00000000-0008-0000-0200-00000210000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4099" name="Text Box 10">
          <a:extLst>
            <a:ext uri="{FF2B5EF4-FFF2-40B4-BE49-F238E27FC236}">
              <a16:creationId xmlns:a16="http://schemas.microsoft.com/office/drawing/2014/main" id="{00000000-0008-0000-0200-000003100000}"/>
            </a:ext>
          </a:extLst>
        </xdr:cNvPr>
        <xdr:cNvSpPr txBox="1">
          <a:spLocks noChangeArrowheads="1"/>
        </xdr:cNvSpPr>
      </xdr:nvSpPr>
      <xdr:spPr bwMode="auto">
        <a:xfrm>
          <a:off x="5246077" y="203966885"/>
          <a:ext cx="76200" cy="148168"/>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00" name="Text Box 4">
          <a:extLst>
            <a:ext uri="{FF2B5EF4-FFF2-40B4-BE49-F238E27FC236}">
              <a16:creationId xmlns:a16="http://schemas.microsoft.com/office/drawing/2014/main" id="{00000000-0008-0000-0200-000004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01" name="Text Box 5">
          <a:extLst>
            <a:ext uri="{FF2B5EF4-FFF2-40B4-BE49-F238E27FC236}">
              <a16:creationId xmlns:a16="http://schemas.microsoft.com/office/drawing/2014/main" id="{00000000-0008-0000-0200-000005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02" name="Text Box 9">
          <a:extLst>
            <a:ext uri="{FF2B5EF4-FFF2-40B4-BE49-F238E27FC236}">
              <a16:creationId xmlns:a16="http://schemas.microsoft.com/office/drawing/2014/main" id="{00000000-0008-0000-0200-000006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03" name="Text Box 10">
          <a:extLst>
            <a:ext uri="{FF2B5EF4-FFF2-40B4-BE49-F238E27FC236}">
              <a16:creationId xmlns:a16="http://schemas.microsoft.com/office/drawing/2014/main" id="{00000000-0008-0000-0200-000007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04" name="Text Box 4">
          <a:extLst>
            <a:ext uri="{FF2B5EF4-FFF2-40B4-BE49-F238E27FC236}">
              <a16:creationId xmlns:a16="http://schemas.microsoft.com/office/drawing/2014/main" id="{00000000-0008-0000-0200-000008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05" name="Text Box 5">
          <a:extLst>
            <a:ext uri="{FF2B5EF4-FFF2-40B4-BE49-F238E27FC236}">
              <a16:creationId xmlns:a16="http://schemas.microsoft.com/office/drawing/2014/main" id="{00000000-0008-0000-0200-000009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06" name="Text Box 9">
          <a:extLst>
            <a:ext uri="{FF2B5EF4-FFF2-40B4-BE49-F238E27FC236}">
              <a16:creationId xmlns:a16="http://schemas.microsoft.com/office/drawing/2014/main" id="{00000000-0008-0000-0200-00000A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07" name="Text Box 4">
          <a:extLst>
            <a:ext uri="{FF2B5EF4-FFF2-40B4-BE49-F238E27FC236}">
              <a16:creationId xmlns:a16="http://schemas.microsoft.com/office/drawing/2014/main" id="{00000000-0008-0000-0200-00000B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08" name="Text Box 5">
          <a:extLst>
            <a:ext uri="{FF2B5EF4-FFF2-40B4-BE49-F238E27FC236}">
              <a16:creationId xmlns:a16="http://schemas.microsoft.com/office/drawing/2014/main" id="{00000000-0008-0000-0200-00000C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09" name="Text Box 9">
          <a:extLst>
            <a:ext uri="{FF2B5EF4-FFF2-40B4-BE49-F238E27FC236}">
              <a16:creationId xmlns:a16="http://schemas.microsoft.com/office/drawing/2014/main" id="{00000000-0008-0000-0200-00000D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10" name="Text Box 10">
          <a:extLst>
            <a:ext uri="{FF2B5EF4-FFF2-40B4-BE49-F238E27FC236}">
              <a16:creationId xmlns:a16="http://schemas.microsoft.com/office/drawing/2014/main" id="{00000000-0008-0000-0200-00000E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11" name="Text Box 4">
          <a:extLst>
            <a:ext uri="{FF2B5EF4-FFF2-40B4-BE49-F238E27FC236}">
              <a16:creationId xmlns:a16="http://schemas.microsoft.com/office/drawing/2014/main" id="{00000000-0008-0000-0200-00000F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12" name="Text Box 5">
          <a:extLst>
            <a:ext uri="{FF2B5EF4-FFF2-40B4-BE49-F238E27FC236}">
              <a16:creationId xmlns:a16="http://schemas.microsoft.com/office/drawing/2014/main" id="{00000000-0008-0000-0200-000010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13" name="Text Box 9">
          <a:extLst>
            <a:ext uri="{FF2B5EF4-FFF2-40B4-BE49-F238E27FC236}">
              <a16:creationId xmlns:a16="http://schemas.microsoft.com/office/drawing/2014/main" id="{00000000-0008-0000-0200-000011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14" name="Text Box 4">
          <a:extLst>
            <a:ext uri="{FF2B5EF4-FFF2-40B4-BE49-F238E27FC236}">
              <a16:creationId xmlns:a16="http://schemas.microsoft.com/office/drawing/2014/main" id="{00000000-0008-0000-0200-000012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15" name="Text Box 5">
          <a:extLst>
            <a:ext uri="{FF2B5EF4-FFF2-40B4-BE49-F238E27FC236}">
              <a16:creationId xmlns:a16="http://schemas.microsoft.com/office/drawing/2014/main" id="{00000000-0008-0000-0200-000013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16" name="Text Box 9">
          <a:extLst>
            <a:ext uri="{FF2B5EF4-FFF2-40B4-BE49-F238E27FC236}">
              <a16:creationId xmlns:a16="http://schemas.microsoft.com/office/drawing/2014/main" id="{00000000-0008-0000-0200-000014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17" name="Text Box 4">
          <a:extLst>
            <a:ext uri="{FF2B5EF4-FFF2-40B4-BE49-F238E27FC236}">
              <a16:creationId xmlns:a16="http://schemas.microsoft.com/office/drawing/2014/main" id="{00000000-0008-0000-0200-000015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18" name="Text Box 4">
          <a:extLst>
            <a:ext uri="{FF2B5EF4-FFF2-40B4-BE49-F238E27FC236}">
              <a16:creationId xmlns:a16="http://schemas.microsoft.com/office/drawing/2014/main" id="{00000000-0008-0000-0200-000016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19" name="Text Box 4">
          <a:extLst>
            <a:ext uri="{FF2B5EF4-FFF2-40B4-BE49-F238E27FC236}">
              <a16:creationId xmlns:a16="http://schemas.microsoft.com/office/drawing/2014/main" id="{00000000-0008-0000-0200-000017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20" name="Text Box 5">
          <a:extLst>
            <a:ext uri="{FF2B5EF4-FFF2-40B4-BE49-F238E27FC236}">
              <a16:creationId xmlns:a16="http://schemas.microsoft.com/office/drawing/2014/main" id="{00000000-0008-0000-0200-000018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21" name="Text Box 9">
          <a:extLst>
            <a:ext uri="{FF2B5EF4-FFF2-40B4-BE49-F238E27FC236}">
              <a16:creationId xmlns:a16="http://schemas.microsoft.com/office/drawing/2014/main" id="{00000000-0008-0000-0200-000019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22" name="Text Box 10">
          <a:extLst>
            <a:ext uri="{FF2B5EF4-FFF2-40B4-BE49-F238E27FC236}">
              <a16:creationId xmlns:a16="http://schemas.microsoft.com/office/drawing/2014/main" id="{00000000-0008-0000-0200-00001A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23" name="Text Box 4">
          <a:extLst>
            <a:ext uri="{FF2B5EF4-FFF2-40B4-BE49-F238E27FC236}">
              <a16:creationId xmlns:a16="http://schemas.microsoft.com/office/drawing/2014/main" id="{00000000-0008-0000-0200-00001B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24" name="Text Box 5">
          <a:extLst>
            <a:ext uri="{FF2B5EF4-FFF2-40B4-BE49-F238E27FC236}">
              <a16:creationId xmlns:a16="http://schemas.microsoft.com/office/drawing/2014/main" id="{00000000-0008-0000-0200-00001C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25" name="Text Box 9">
          <a:extLst>
            <a:ext uri="{FF2B5EF4-FFF2-40B4-BE49-F238E27FC236}">
              <a16:creationId xmlns:a16="http://schemas.microsoft.com/office/drawing/2014/main" id="{00000000-0008-0000-0200-00001D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26" name="Text Box 10">
          <a:extLst>
            <a:ext uri="{FF2B5EF4-FFF2-40B4-BE49-F238E27FC236}">
              <a16:creationId xmlns:a16="http://schemas.microsoft.com/office/drawing/2014/main" id="{00000000-0008-0000-0200-00001E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27" name="Text Box 4">
          <a:extLst>
            <a:ext uri="{FF2B5EF4-FFF2-40B4-BE49-F238E27FC236}">
              <a16:creationId xmlns:a16="http://schemas.microsoft.com/office/drawing/2014/main" id="{00000000-0008-0000-0200-00001F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28" name="Text Box 5">
          <a:extLst>
            <a:ext uri="{FF2B5EF4-FFF2-40B4-BE49-F238E27FC236}">
              <a16:creationId xmlns:a16="http://schemas.microsoft.com/office/drawing/2014/main" id="{00000000-0008-0000-0200-000020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29" name="Text Box 9">
          <a:extLst>
            <a:ext uri="{FF2B5EF4-FFF2-40B4-BE49-F238E27FC236}">
              <a16:creationId xmlns:a16="http://schemas.microsoft.com/office/drawing/2014/main" id="{00000000-0008-0000-0200-000021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30" name="Text Box 10">
          <a:extLst>
            <a:ext uri="{FF2B5EF4-FFF2-40B4-BE49-F238E27FC236}">
              <a16:creationId xmlns:a16="http://schemas.microsoft.com/office/drawing/2014/main" id="{00000000-0008-0000-0200-000022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31" name="Text Box 4">
          <a:extLst>
            <a:ext uri="{FF2B5EF4-FFF2-40B4-BE49-F238E27FC236}">
              <a16:creationId xmlns:a16="http://schemas.microsoft.com/office/drawing/2014/main" id="{00000000-0008-0000-0200-000023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32" name="Text Box 5">
          <a:extLst>
            <a:ext uri="{FF2B5EF4-FFF2-40B4-BE49-F238E27FC236}">
              <a16:creationId xmlns:a16="http://schemas.microsoft.com/office/drawing/2014/main" id="{00000000-0008-0000-0200-000024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33" name="Text Box 9">
          <a:extLst>
            <a:ext uri="{FF2B5EF4-FFF2-40B4-BE49-F238E27FC236}">
              <a16:creationId xmlns:a16="http://schemas.microsoft.com/office/drawing/2014/main" id="{00000000-0008-0000-0200-000025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34" name="Text Box 10">
          <a:extLst>
            <a:ext uri="{FF2B5EF4-FFF2-40B4-BE49-F238E27FC236}">
              <a16:creationId xmlns:a16="http://schemas.microsoft.com/office/drawing/2014/main" id="{00000000-0008-0000-0200-000026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35" name="Text Box 4">
          <a:extLst>
            <a:ext uri="{FF2B5EF4-FFF2-40B4-BE49-F238E27FC236}">
              <a16:creationId xmlns:a16="http://schemas.microsoft.com/office/drawing/2014/main" id="{00000000-0008-0000-0200-000027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36" name="Text Box 5">
          <a:extLst>
            <a:ext uri="{FF2B5EF4-FFF2-40B4-BE49-F238E27FC236}">
              <a16:creationId xmlns:a16="http://schemas.microsoft.com/office/drawing/2014/main" id="{00000000-0008-0000-0200-000028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37" name="Text Box 9">
          <a:extLst>
            <a:ext uri="{FF2B5EF4-FFF2-40B4-BE49-F238E27FC236}">
              <a16:creationId xmlns:a16="http://schemas.microsoft.com/office/drawing/2014/main" id="{00000000-0008-0000-0200-000029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38" name="Text Box 10">
          <a:extLst>
            <a:ext uri="{FF2B5EF4-FFF2-40B4-BE49-F238E27FC236}">
              <a16:creationId xmlns:a16="http://schemas.microsoft.com/office/drawing/2014/main" id="{00000000-0008-0000-0200-00002A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39" name="Text Box 4">
          <a:extLst>
            <a:ext uri="{FF2B5EF4-FFF2-40B4-BE49-F238E27FC236}">
              <a16:creationId xmlns:a16="http://schemas.microsoft.com/office/drawing/2014/main" id="{00000000-0008-0000-0200-00002B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40" name="Text Box 5">
          <a:extLst>
            <a:ext uri="{FF2B5EF4-FFF2-40B4-BE49-F238E27FC236}">
              <a16:creationId xmlns:a16="http://schemas.microsoft.com/office/drawing/2014/main" id="{00000000-0008-0000-0200-00002C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41" name="Text Box 9">
          <a:extLst>
            <a:ext uri="{FF2B5EF4-FFF2-40B4-BE49-F238E27FC236}">
              <a16:creationId xmlns:a16="http://schemas.microsoft.com/office/drawing/2014/main" id="{00000000-0008-0000-0200-00002D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42" name="Text Box 10">
          <a:extLst>
            <a:ext uri="{FF2B5EF4-FFF2-40B4-BE49-F238E27FC236}">
              <a16:creationId xmlns:a16="http://schemas.microsoft.com/office/drawing/2014/main" id="{00000000-0008-0000-0200-00002E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43" name="Text Box 4">
          <a:extLst>
            <a:ext uri="{FF2B5EF4-FFF2-40B4-BE49-F238E27FC236}">
              <a16:creationId xmlns:a16="http://schemas.microsoft.com/office/drawing/2014/main" id="{00000000-0008-0000-0200-00002F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44" name="Text Box 5">
          <a:extLst>
            <a:ext uri="{FF2B5EF4-FFF2-40B4-BE49-F238E27FC236}">
              <a16:creationId xmlns:a16="http://schemas.microsoft.com/office/drawing/2014/main" id="{00000000-0008-0000-0200-000030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45" name="Text Box 9">
          <a:extLst>
            <a:ext uri="{FF2B5EF4-FFF2-40B4-BE49-F238E27FC236}">
              <a16:creationId xmlns:a16="http://schemas.microsoft.com/office/drawing/2014/main" id="{00000000-0008-0000-0200-000031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46" name="Text Box 10">
          <a:extLst>
            <a:ext uri="{FF2B5EF4-FFF2-40B4-BE49-F238E27FC236}">
              <a16:creationId xmlns:a16="http://schemas.microsoft.com/office/drawing/2014/main" id="{00000000-0008-0000-0200-000032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47" name="Text Box 4">
          <a:extLst>
            <a:ext uri="{FF2B5EF4-FFF2-40B4-BE49-F238E27FC236}">
              <a16:creationId xmlns:a16="http://schemas.microsoft.com/office/drawing/2014/main" id="{00000000-0008-0000-0200-000033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48" name="Text Box 5">
          <a:extLst>
            <a:ext uri="{FF2B5EF4-FFF2-40B4-BE49-F238E27FC236}">
              <a16:creationId xmlns:a16="http://schemas.microsoft.com/office/drawing/2014/main" id="{00000000-0008-0000-0200-000034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49" name="Text Box 9">
          <a:extLst>
            <a:ext uri="{FF2B5EF4-FFF2-40B4-BE49-F238E27FC236}">
              <a16:creationId xmlns:a16="http://schemas.microsoft.com/office/drawing/2014/main" id="{00000000-0008-0000-0200-000035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50" name="Text Box 10">
          <a:extLst>
            <a:ext uri="{FF2B5EF4-FFF2-40B4-BE49-F238E27FC236}">
              <a16:creationId xmlns:a16="http://schemas.microsoft.com/office/drawing/2014/main" id="{00000000-0008-0000-0200-000036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51" name="Text Box 4">
          <a:extLst>
            <a:ext uri="{FF2B5EF4-FFF2-40B4-BE49-F238E27FC236}">
              <a16:creationId xmlns:a16="http://schemas.microsoft.com/office/drawing/2014/main" id="{00000000-0008-0000-0200-000037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52" name="Text Box 5">
          <a:extLst>
            <a:ext uri="{FF2B5EF4-FFF2-40B4-BE49-F238E27FC236}">
              <a16:creationId xmlns:a16="http://schemas.microsoft.com/office/drawing/2014/main" id="{00000000-0008-0000-0200-000038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53" name="Text Box 9">
          <a:extLst>
            <a:ext uri="{FF2B5EF4-FFF2-40B4-BE49-F238E27FC236}">
              <a16:creationId xmlns:a16="http://schemas.microsoft.com/office/drawing/2014/main" id="{00000000-0008-0000-0200-000039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54" name="Text Box 10">
          <a:extLst>
            <a:ext uri="{FF2B5EF4-FFF2-40B4-BE49-F238E27FC236}">
              <a16:creationId xmlns:a16="http://schemas.microsoft.com/office/drawing/2014/main" id="{00000000-0008-0000-0200-00003A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55" name="Text Box 4">
          <a:extLst>
            <a:ext uri="{FF2B5EF4-FFF2-40B4-BE49-F238E27FC236}">
              <a16:creationId xmlns:a16="http://schemas.microsoft.com/office/drawing/2014/main" id="{00000000-0008-0000-0200-00003B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56" name="Text Box 5">
          <a:extLst>
            <a:ext uri="{FF2B5EF4-FFF2-40B4-BE49-F238E27FC236}">
              <a16:creationId xmlns:a16="http://schemas.microsoft.com/office/drawing/2014/main" id="{00000000-0008-0000-0200-00003C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57" name="Text Box 9">
          <a:extLst>
            <a:ext uri="{FF2B5EF4-FFF2-40B4-BE49-F238E27FC236}">
              <a16:creationId xmlns:a16="http://schemas.microsoft.com/office/drawing/2014/main" id="{00000000-0008-0000-0200-00003D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58" name="Text Box 10">
          <a:extLst>
            <a:ext uri="{FF2B5EF4-FFF2-40B4-BE49-F238E27FC236}">
              <a16:creationId xmlns:a16="http://schemas.microsoft.com/office/drawing/2014/main" id="{00000000-0008-0000-0200-00003E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59" name="Text Box 4">
          <a:extLst>
            <a:ext uri="{FF2B5EF4-FFF2-40B4-BE49-F238E27FC236}">
              <a16:creationId xmlns:a16="http://schemas.microsoft.com/office/drawing/2014/main" id="{00000000-0008-0000-0200-00003F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60" name="Text Box 5">
          <a:extLst>
            <a:ext uri="{FF2B5EF4-FFF2-40B4-BE49-F238E27FC236}">
              <a16:creationId xmlns:a16="http://schemas.microsoft.com/office/drawing/2014/main" id="{00000000-0008-0000-0200-000040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61" name="Text Box 9">
          <a:extLst>
            <a:ext uri="{FF2B5EF4-FFF2-40B4-BE49-F238E27FC236}">
              <a16:creationId xmlns:a16="http://schemas.microsoft.com/office/drawing/2014/main" id="{00000000-0008-0000-0200-000041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62" name="Text Box 10">
          <a:extLst>
            <a:ext uri="{FF2B5EF4-FFF2-40B4-BE49-F238E27FC236}">
              <a16:creationId xmlns:a16="http://schemas.microsoft.com/office/drawing/2014/main" id="{00000000-0008-0000-0200-000042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63" name="Text Box 4">
          <a:extLst>
            <a:ext uri="{FF2B5EF4-FFF2-40B4-BE49-F238E27FC236}">
              <a16:creationId xmlns:a16="http://schemas.microsoft.com/office/drawing/2014/main" id="{00000000-0008-0000-0200-000043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64" name="Text Box 5">
          <a:extLst>
            <a:ext uri="{FF2B5EF4-FFF2-40B4-BE49-F238E27FC236}">
              <a16:creationId xmlns:a16="http://schemas.microsoft.com/office/drawing/2014/main" id="{00000000-0008-0000-0200-000044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65" name="Text Box 9">
          <a:extLst>
            <a:ext uri="{FF2B5EF4-FFF2-40B4-BE49-F238E27FC236}">
              <a16:creationId xmlns:a16="http://schemas.microsoft.com/office/drawing/2014/main" id="{00000000-0008-0000-0200-000045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66" name="Text Box 10">
          <a:extLst>
            <a:ext uri="{FF2B5EF4-FFF2-40B4-BE49-F238E27FC236}">
              <a16:creationId xmlns:a16="http://schemas.microsoft.com/office/drawing/2014/main" id="{00000000-0008-0000-0200-000046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67" name="Text Box 4">
          <a:extLst>
            <a:ext uri="{FF2B5EF4-FFF2-40B4-BE49-F238E27FC236}">
              <a16:creationId xmlns:a16="http://schemas.microsoft.com/office/drawing/2014/main" id="{00000000-0008-0000-0200-000047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68" name="Text Box 5">
          <a:extLst>
            <a:ext uri="{FF2B5EF4-FFF2-40B4-BE49-F238E27FC236}">
              <a16:creationId xmlns:a16="http://schemas.microsoft.com/office/drawing/2014/main" id="{00000000-0008-0000-0200-000048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69" name="Text Box 9">
          <a:extLst>
            <a:ext uri="{FF2B5EF4-FFF2-40B4-BE49-F238E27FC236}">
              <a16:creationId xmlns:a16="http://schemas.microsoft.com/office/drawing/2014/main" id="{00000000-0008-0000-0200-000049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70" name="Text Box 10">
          <a:extLst>
            <a:ext uri="{FF2B5EF4-FFF2-40B4-BE49-F238E27FC236}">
              <a16:creationId xmlns:a16="http://schemas.microsoft.com/office/drawing/2014/main" id="{00000000-0008-0000-0200-00004A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71" name="Text Box 4">
          <a:extLst>
            <a:ext uri="{FF2B5EF4-FFF2-40B4-BE49-F238E27FC236}">
              <a16:creationId xmlns:a16="http://schemas.microsoft.com/office/drawing/2014/main" id="{00000000-0008-0000-0200-00004B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72" name="Text Box 5">
          <a:extLst>
            <a:ext uri="{FF2B5EF4-FFF2-40B4-BE49-F238E27FC236}">
              <a16:creationId xmlns:a16="http://schemas.microsoft.com/office/drawing/2014/main" id="{00000000-0008-0000-0200-00004C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73" name="Text Box 9">
          <a:extLst>
            <a:ext uri="{FF2B5EF4-FFF2-40B4-BE49-F238E27FC236}">
              <a16:creationId xmlns:a16="http://schemas.microsoft.com/office/drawing/2014/main" id="{00000000-0008-0000-0200-00004D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74" name="Text Box 10">
          <a:extLst>
            <a:ext uri="{FF2B5EF4-FFF2-40B4-BE49-F238E27FC236}">
              <a16:creationId xmlns:a16="http://schemas.microsoft.com/office/drawing/2014/main" id="{00000000-0008-0000-0200-00004E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75" name="Text Box 4">
          <a:extLst>
            <a:ext uri="{FF2B5EF4-FFF2-40B4-BE49-F238E27FC236}">
              <a16:creationId xmlns:a16="http://schemas.microsoft.com/office/drawing/2014/main" id="{00000000-0008-0000-0200-00004F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76" name="Text Box 5">
          <a:extLst>
            <a:ext uri="{FF2B5EF4-FFF2-40B4-BE49-F238E27FC236}">
              <a16:creationId xmlns:a16="http://schemas.microsoft.com/office/drawing/2014/main" id="{00000000-0008-0000-0200-000050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77" name="Text Box 9">
          <a:extLst>
            <a:ext uri="{FF2B5EF4-FFF2-40B4-BE49-F238E27FC236}">
              <a16:creationId xmlns:a16="http://schemas.microsoft.com/office/drawing/2014/main" id="{00000000-0008-0000-0200-000051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78" name="Text Box 10">
          <a:extLst>
            <a:ext uri="{FF2B5EF4-FFF2-40B4-BE49-F238E27FC236}">
              <a16:creationId xmlns:a16="http://schemas.microsoft.com/office/drawing/2014/main" id="{00000000-0008-0000-0200-000052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79" name="Text Box 4">
          <a:extLst>
            <a:ext uri="{FF2B5EF4-FFF2-40B4-BE49-F238E27FC236}">
              <a16:creationId xmlns:a16="http://schemas.microsoft.com/office/drawing/2014/main" id="{00000000-0008-0000-0200-000053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80" name="Text Box 5">
          <a:extLst>
            <a:ext uri="{FF2B5EF4-FFF2-40B4-BE49-F238E27FC236}">
              <a16:creationId xmlns:a16="http://schemas.microsoft.com/office/drawing/2014/main" id="{00000000-0008-0000-0200-000054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81" name="Text Box 9">
          <a:extLst>
            <a:ext uri="{FF2B5EF4-FFF2-40B4-BE49-F238E27FC236}">
              <a16:creationId xmlns:a16="http://schemas.microsoft.com/office/drawing/2014/main" id="{00000000-0008-0000-0200-000055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82" name="Text Box 10">
          <a:extLst>
            <a:ext uri="{FF2B5EF4-FFF2-40B4-BE49-F238E27FC236}">
              <a16:creationId xmlns:a16="http://schemas.microsoft.com/office/drawing/2014/main" id="{00000000-0008-0000-0200-000056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83" name="Text Box 4">
          <a:extLst>
            <a:ext uri="{FF2B5EF4-FFF2-40B4-BE49-F238E27FC236}">
              <a16:creationId xmlns:a16="http://schemas.microsoft.com/office/drawing/2014/main" id="{00000000-0008-0000-0200-000057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84" name="Text Box 5">
          <a:extLst>
            <a:ext uri="{FF2B5EF4-FFF2-40B4-BE49-F238E27FC236}">
              <a16:creationId xmlns:a16="http://schemas.microsoft.com/office/drawing/2014/main" id="{00000000-0008-0000-0200-000058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85" name="Text Box 9">
          <a:extLst>
            <a:ext uri="{FF2B5EF4-FFF2-40B4-BE49-F238E27FC236}">
              <a16:creationId xmlns:a16="http://schemas.microsoft.com/office/drawing/2014/main" id="{00000000-0008-0000-0200-000059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86" name="Text Box 10">
          <a:extLst>
            <a:ext uri="{FF2B5EF4-FFF2-40B4-BE49-F238E27FC236}">
              <a16:creationId xmlns:a16="http://schemas.microsoft.com/office/drawing/2014/main" id="{00000000-0008-0000-0200-00005A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87" name="Text Box 4">
          <a:extLst>
            <a:ext uri="{FF2B5EF4-FFF2-40B4-BE49-F238E27FC236}">
              <a16:creationId xmlns:a16="http://schemas.microsoft.com/office/drawing/2014/main" id="{00000000-0008-0000-0200-00005B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88" name="Text Box 5">
          <a:extLst>
            <a:ext uri="{FF2B5EF4-FFF2-40B4-BE49-F238E27FC236}">
              <a16:creationId xmlns:a16="http://schemas.microsoft.com/office/drawing/2014/main" id="{00000000-0008-0000-0200-00005C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89" name="Text Box 9">
          <a:extLst>
            <a:ext uri="{FF2B5EF4-FFF2-40B4-BE49-F238E27FC236}">
              <a16:creationId xmlns:a16="http://schemas.microsoft.com/office/drawing/2014/main" id="{00000000-0008-0000-0200-00005D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6"/>
    <xdr:sp macro="" textlink="">
      <xdr:nvSpPr>
        <xdr:cNvPr id="4190" name="Text Box 10">
          <a:extLst>
            <a:ext uri="{FF2B5EF4-FFF2-40B4-BE49-F238E27FC236}">
              <a16:creationId xmlns:a16="http://schemas.microsoft.com/office/drawing/2014/main" id="{00000000-0008-0000-0200-00005E100000}"/>
            </a:ext>
          </a:extLst>
        </xdr:cNvPr>
        <xdr:cNvSpPr txBox="1">
          <a:spLocks noChangeArrowheads="1"/>
        </xdr:cNvSpPr>
      </xdr:nvSpPr>
      <xdr:spPr bwMode="auto">
        <a:xfrm>
          <a:off x="5246077" y="202413577"/>
          <a:ext cx="76200" cy="153866"/>
        </a:xfrm>
        <a:prstGeom prst="rect">
          <a:avLst/>
        </a:prstGeom>
        <a:noFill/>
        <a:ln w="9525">
          <a:noFill/>
          <a:miter lim="800000"/>
          <a:headEnd/>
          <a:tailEnd/>
        </a:ln>
      </xdr:spPr>
    </xdr:sp>
    <xdr:clientData/>
  </xdr:oneCellAnchor>
  <xdr:oneCellAnchor>
    <xdr:from>
      <xdr:col>6</xdr:col>
      <xdr:colOff>0</xdr:colOff>
      <xdr:row>1039</xdr:row>
      <xdr:rowOff>0</xdr:rowOff>
    </xdr:from>
    <xdr:ext cx="76200" cy="153867"/>
    <xdr:sp macro="" textlink="">
      <xdr:nvSpPr>
        <xdr:cNvPr id="4191" name="Text Box 4">
          <a:extLst>
            <a:ext uri="{FF2B5EF4-FFF2-40B4-BE49-F238E27FC236}">
              <a16:creationId xmlns:a16="http://schemas.microsoft.com/office/drawing/2014/main" id="{00000000-0008-0000-0200-00005F100000}"/>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1039</xdr:row>
      <xdr:rowOff>0</xdr:rowOff>
    </xdr:from>
    <xdr:ext cx="76200" cy="153867"/>
    <xdr:sp macro="" textlink="">
      <xdr:nvSpPr>
        <xdr:cNvPr id="4192" name="Text Box 5">
          <a:extLst>
            <a:ext uri="{FF2B5EF4-FFF2-40B4-BE49-F238E27FC236}">
              <a16:creationId xmlns:a16="http://schemas.microsoft.com/office/drawing/2014/main" id="{00000000-0008-0000-0200-000060100000}"/>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1039</xdr:row>
      <xdr:rowOff>0</xdr:rowOff>
    </xdr:from>
    <xdr:ext cx="76200" cy="153867"/>
    <xdr:sp macro="" textlink="">
      <xdr:nvSpPr>
        <xdr:cNvPr id="4193" name="Text Box 9">
          <a:extLst>
            <a:ext uri="{FF2B5EF4-FFF2-40B4-BE49-F238E27FC236}">
              <a16:creationId xmlns:a16="http://schemas.microsoft.com/office/drawing/2014/main" id="{00000000-0008-0000-0200-000061100000}"/>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1039</xdr:row>
      <xdr:rowOff>0</xdr:rowOff>
    </xdr:from>
    <xdr:ext cx="76200" cy="153867"/>
    <xdr:sp macro="" textlink="">
      <xdr:nvSpPr>
        <xdr:cNvPr id="4194" name="Text Box 10">
          <a:extLst>
            <a:ext uri="{FF2B5EF4-FFF2-40B4-BE49-F238E27FC236}">
              <a16:creationId xmlns:a16="http://schemas.microsoft.com/office/drawing/2014/main" id="{00000000-0008-0000-0200-000062100000}"/>
            </a:ext>
          </a:extLst>
        </xdr:cNvPr>
        <xdr:cNvSpPr txBox="1">
          <a:spLocks noChangeArrowheads="1"/>
        </xdr:cNvSpPr>
      </xdr:nvSpPr>
      <xdr:spPr bwMode="auto">
        <a:xfrm>
          <a:off x="5246077" y="202413577"/>
          <a:ext cx="76200" cy="1538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195" name="Text Box 4">
          <a:extLst>
            <a:ext uri="{FF2B5EF4-FFF2-40B4-BE49-F238E27FC236}">
              <a16:creationId xmlns:a16="http://schemas.microsoft.com/office/drawing/2014/main" id="{00000000-0008-0000-0200-000063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196" name="Text Box 5">
          <a:extLst>
            <a:ext uri="{FF2B5EF4-FFF2-40B4-BE49-F238E27FC236}">
              <a16:creationId xmlns:a16="http://schemas.microsoft.com/office/drawing/2014/main" id="{00000000-0008-0000-0200-000064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197" name="Text Box 9">
          <a:extLst>
            <a:ext uri="{FF2B5EF4-FFF2-40B4-BE49-F238E27FC236}">
              <a16:creationId xmlns:a16="http://schemas.microsoft.com/office/drawing/2014/main" id="{00000000-0008-0000-0200-000065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198" name="Text Box 10">
          <a:extLst>
            <a:ext uri="{FF2B5EF4-FFF2-40B4-BE49-F238E27FC236}">
              <a16:creationId xmlns:a16="http://schemas.microsoft.com/office/drawing/2014/main" id="{00000000-0008-0000-0200-000066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199" name="Text Box 4">
          <a:extLst>
            <a:ext uri="{FF2B5EF4-FFF2-40B4-BE49-F238E27FC236}">
              <a16:creationId xmlns:a16="http://schemas.microsoft.com/office/drawing/2014/main" id="{00000000-0008-0000-0200-000067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00" name="Text Box 5">
          <a:extLst>
            <a:ext uri="{FF2B5EF4-FFF2-40B4-BE49-F238E27FC236}">
              <a16:creationId xmlns:a16="http://schemas.microsoft.com/office/drawing/2014/main" id="{00000000-0008-0000-0200-000068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01" name="Text Box 9">
          <a:extLst>
            <a:ext uri="{FF2B5EF4-FFF2-40B4-BE49-F238E27FC236}">
              <a16:creationId xmlns:a16="http://schemas.microsoft.com/office/drawing/2014/main" id="{00000000-0008-0000-0200-000069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02" name="Text Box 4">
          <a:extLst>
            <a:ext uri="{FF2B5EF4-FFF2-40B4-BE49-F238E27FC236}">
              <a16:creationId xmlns:a16="http://schemas.microsoft.com/office/drawing/2014/main" id="{00000000-0008-0000-0200-00006A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03" name="Text Box 5">
          <a:extLst>
            <a:ext uri="{FF2B5EF4-FFF2-40B4-BE49-F238E27FC236}">
              <a16:creationId xmlns:a16="http://schemas.microsoft.com/office/drawing/2014/main" id="{00000000-0008-0000-0200-00006B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04" name="Text Box 9">
          <a:extLst>
            <a:ext uri="{FF2B5EF4-FFF2-40B4-BE49-F238E27FC236}">
              <a16:creationId xmlns:a16="http://schemas.microsoft.com/office/drawing/2014/main" id="{00000000-0008-0000-0200-00006C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05" name="Text Box 10">
          <a:extLst>
            <a:ext uri="{FF2B5EF4-FFF2-40B4-BE49-F238E27FC236}">
              <a16:creationId xmlns:a16="http://schemas.microsoft.com/office/drawing/2014/main" id="{00000000-0008-0000-0200-00006D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06" name="Text Box 4">
          <a:extLst>
            <a:ext uri="{FF2B5EF4-FFF2-40B4-BE49-F238E27FC236}">
              <a16:creationId xmlns:a16="http://schemas.microsoft.com/office/drawing/2014/main" id="{00000000-0008-0000-0200-00006E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07" name="Text Box 5">
          <a:extLst>
            <a:ext uri="{FF2B5EF4-FFF2-40B4-BE49-F238E27FC236}">
              <a16:creationId xmlns:a16="http://schemas.microsoft.com/office/drawing/2014/main" id="{00000000-0008-0000-0200-00006F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08" name="Text Box 9">
          <a:extLst>
            <a:ext uri="{FF2B5EF4-FFF2-40B4-BE49-F238E27FC236}">
              <a16:creationId xmlns:a16="http://schemas.microsoft.com/office/drawing/2014/main" id="{00000000-0008-0000-0200-000070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09" name="Text Box 4">
          <a:extLst>
            <a:ext uri="{FF2B5EF4-FFF2-40B4-BE49-F238E27FC236}">
              <a16:creationId xmlns:a16="http://schemas.microsoft.com/office/drawing/2014/main" id="{00000000-0008-0000-0200-000071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10" name="Text Box 5">
          <a:extLst>
            <a:ext uri="{FF2B5EF4-FFF2-40B4-BE49-F238E27FC236}">
              <a16:creationId xmlns:a16="http://schemas.microsoft.com/office/drawing/2014/main" id="{00000000-0008-0000-0200-000072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11" name="Text Box 9">
          <a:extLst>
            <a:ext uri="{FF2B5EF4-FFF2-40B4-BE49-F238E27FC236}">
              <a16:creationId xmlns:a16="http://schemas.microsoft.com/office/drawing/2014/main" id="{00000000-0008-0000-0200-000073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12" name="Text Box 4">
          <a:extLst>
            <a:ext uri="{FF2B5EF4-FFF2-40B4-BE49-F238E27FC236}">
              <a16:creationId xmlns:a16="http://schemas.microsoft.com/office/drawing/2014/main" id="{00000000-0008-0000-0200-000074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13" name="Text Box 4">
          <a:extLst>
            <a:ext uri="{FF2B5EF4-FFF2-40B4-BE49-F238E27FC236}">
              <a16:creationId xmlns:a16="http://schemas.microsoft.com/office/drawing/2014/main" id="{00000000-0008-0000-0200-000075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14" name="Text Box 4">
          <a:extLst>
            <a:ext uri="{FF2B5EF4-FFF2-40B4-BE49-F238E27FC236}">
              <a16:creationId xmlns:a16="http://schemas.microsoft.com/office/drawing/2014/main" id="{00000000-0008-0000-0200-000076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15" name="Text Box 5">
          <a:extLst>
            <a:ext uri="{FF2B5EF4-FFF2-40B4-BE49-F238E27FC236}">
              <a16:creationId xmlns:a16="http://schemas.microsoft.com/office/drawing/2014/main" id="{00000000-0008-0000-0200-000077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16" name="Text Box 9">
          <a:extLst>
            <a:ext uri="{FF2B5EF4-FFF2-40B4-BE49-F238E27FC236}">
              <a16:creationId xmlns:a16="http://schemas.microsoft.com/office/drawing/2014/main" id="{00000000-0008-0000-0200-000078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17" name="Text Box 10">
          <a:extLst>
            <a:ext uri="{FF2B5EF4-FFF2-40B4-BE49-F238E27FC236}">
              <a16:creationId xmlns:a16="http://schemas.microsoft.com/office/drawing/2014/main" id="{00000000-0008-0000-0200-000079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18" name="Text Box 4">
          <a:extLst>
            <a:ext uri="{FF2B5EF4-FFF2-40B4-BE49-F238E27FC236}">
              <a16:creationId xmlns:a16="http://schemas.microsoft.com/office/drawing/2014/main" id="{00000000-0008-0000-0200-00007A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19" name="Text Box 5">
          <a:extLst>
            <a:ext uri="{FF2B5EF4-FFF2-40B4-BE49-F238E27FC236}">
              <a16:creationId xmlns:a16="http://schemas.microsoft.com/office/drawing/2014/main" id="{00000000-0008-0000-0200-00007B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20" name="Text Box 9">
          <a:extLst>
            <a:ext uri="{FF2B5EF4-FFF2-40B4-BE49-F238E27FC236}">
              <a16:creationId xmlns:a16="http://schemas.microsoft.com/office/drawing/2014/main" id="{00000000-0008-0000-0200-00007C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21" name="Text Box 10">
          <a:extLst>
            <a:ext uri="{FF2B5EF4-FFF2-40B4-BE49-F238E27FC236}">
              <a16:creationId xmlns:a16="http://schemas.microsoft.com/office/drawing/2014/main" id="{00000000-0008-0000-0200-00007D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22" name="Text Box 4">
          <a:extLst>
            <a:ext uri="{FF2B5EF4-FFF2-40B4-BE49-F238E27FC236}">
              <a16:creationId xmlns:a16="http://schemas.microsoft.com/office/drawing/2014/main" id="{00000000-0008-0000-0200-00007E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23" name="Text Box 5">
          <a:extLst>
            <a:ext uri="{FF2B5EF4-FFF2-40B4-BE49-F238E27FC236}">
              <a16:creationId xmlns:a16="http://schemas.microsoft.com/office/drawing/2014/main" id="{00000000-0008-0000-0200-00007F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24" name="Text Box 9">
          <a:extLst>
            <a:ext uri="{FF2B5EF4-FFF2-40B4-BE49-F238E27FC236}">
              <a16:creationId xmlns:a16="http://schemas.microsoft.com/office/drawing/2014/main" id="{00000000-0008-0000-0200-000080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25" name="Text Box 10">
          <a:extLst>
            <a:ext uri="{FF2B5EF4-FFF2-40B4-BE49-F238E27FC236}">
              <a16:creationId xmlns:a16="http://schemas.microsoft.com/office/drawing/2014/main" id="{00000000-0008-0000-0200-000081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26" name="Text Box 4">
          <a:extLst>
            <a:ext uri="{FF2B5EF4-FFF2-40B4-BE49-F238E27FC236}">
              <a16:creationId xmlns:a16="http://schemas.microsoft.com/office/drawing/2014/main" id="{00000000-0008-0000-0200-000082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27" name="Text Box 5">
          <a:extLst>
            <a:ext uri="{FF2B5EF4-FFF2-40B4-BE49-F238E27FC236}">
              <a16:creationId xmlns:a16="http://schemas.microsoft.com/office/drawing/2014/main" id="{00000000-0008-0000-0200-000083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28" name="Text Box 9">
          <a:extLst>
            <a:ext uri="{FF2B5EF4-FFF2-40B4-BE49-F238E27FC236}">
              <a16:creationId xmlns:a16="http://schemas.microsoft.com/office/drawing/2014/main" id="{00000000-0008-0000-0200-000084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29" name="Text Box 10">
          <a:extLst>
            <a:ext uri="{FF2B5EF4-FFF2-40B4-BE49-F238E27FC236}">
              <a16:creationId xmlns:a16="http://schemas.microsoft.com/office/drawing/2014/main" id="{00000000-0008-0000-0200-000085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30" name="Text Box 4">
          <a:extLst>
            <a:ext uri="{FF2B5EF4-FFF2-40B4-BE49-F238E27FC236}">
              <a16:creationId xmlns:a16="http://schemas.microsoft.com/office/drawing/2014/main" id="{00000000-0008-0000-0200-000086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31" name="Text Box 5">
          <a:extLst>
            <a:ext uri="{FF2B5EF4-FFF2-40B4-BE49-F238E27FC236}">
              <a16:creationId xmlns:a16="http://schemas.microsoft.com/office/drawing/2014/main" id="{00000000-0008-0000-0200-000087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32" name="Text Box 9">
          <a:extLst>
            <a:ext uri="{FF2B5EF4-FFF2-40B4-BE49-F238E27FC236}">
              <a16:creationId xmlns:a16="http://schemas.microsoft.com/office/drawing/2014/main" id="{00000000-0008-0000-0200-000088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33" name="Text Box 10">
          <a:extLst>
            <a:ext uri="{FF2B5EF4-FFF2-40B4-BE49-F238E27FC236}">
              <a16:creationId xmlns:a16="http://schemas.microsoft.com/office/drawing/2014/main" id="{00000000-0008-0000-0200-000089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34" name="Text Box 4">
          <a:extLst>
            <a:ext uri="{FF2B5EF4-FFF2-40B4-BE49-F238E27FC236}">
              <a16:creationId xmlns:a16="http://schemas.microsoft.com/office/drawing/2014/main" id="{00000000-0008-0000-0200-00008A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35" name="Text Box 5">
          <a:extLst>
            <a:ext uri="{FF2B5EF4-FFF2-40B4-BE49-F238E27FC236}">
              <a16:creationId xmlns:a16="http://schemas.microsoft.com/office/drawing/2014/main" id="{00000000-0008-0000-0200-00008B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36" name="Text Box 9">
          <a:extLst>
            <a:ext uri="{FF2B5EF4-FFF2-40B4-BE49-F238E27FC236}">
              <a16:creationId xmlns:a16="http://schemas.microsoft.com/office/drawing/2014/main" id="{00000000-0008-0000-0200-00008C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37" name="Text Box 10">
          <a:extLst>
            <a:ext uri="{FF2B5EF4-FFF2-40B4-BE49-F238E27FC236}">
              <a16:creationId xmlns:a16="http://schemas.microsoft.com/office/drawing/2014/main" id="{00000000-0008-0000-0200-00008D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38" name="Text Box 4">
          <a:extLst>
            <a:ext uri="{FF2B5EF4-FFF2-40B4-BE49-F238E27FC236}">
              <a16:creationId xmlns:a16="http://schemas.microsoft.com/office/drawing/2014/main" id="{00000000-0008-0000-0200-00008E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39" name="Text Box 5">
          <a:extLst>
            <a:ext uri="{FF2B5EF4-FFF2-40B4-BE49-F238E27FC236}">
              <a16:creationId xmlns:a16="http://schemas.microsoft.com/office/drawing/2014/main" id="{00000000-0008-0000-0200-00008F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40" name="Text Box 9">
          <a:extLst>
            <a:ext uri="{FF2B5EF4-FFF2-40B4-BE49-F238E27FC236}">
              <a16:creationId xmlns:a16="http://schemas.microsoft.com/office/drawing/2014/main" id="{00000000-0008-0000-0200-000090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41" name="Text Box 10">
          <a:extLst>
            <a:ext uri="{FF2B5EF4-FFF2-40B4-BE49-F238E27FC236}">
              <a16:creationId xmlns:a16="http://schemas.microsoft.com/office/drawing/2014/main" id="{00000000-0008-0000-0200-000091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42" name="Text Box 4">
          <a:extLst>
            <a:ext uri="{FF2B5EF4-FFF2-40B4-BE49-F238E27FC236}">
              <a16:creationId xmlns:a16="http://schemas.microsoft.com/office/drawing/2014/main" id="{00000000-0008-0000-0200-000092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43" name="Text Box 5">
          <a:extLst>
            <a:ext uri="{FF2B5EF4-FFF2-40B4-BE49-F238E27FC236}">
              <a16:creationId xmlns:a16="http://schemas.microsoft.com/office/drawing/2014/main" id="{00000000-0008-0000-0200-000093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44" name="Text Box 9">
          <a:extLst>
            <a:ext uri="{FF2B5EF4-FFF2-40B4-BE49-F238E27FC236}">
              <a16:creationId xmlns:a16="http://schemas.microsoft.com/office/drawing/2014/main" id="{00000000-0008-0000-0200-000094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45" name="Text Box 10">
          <a:extLst>
            <a:ext uri="{FF2B5EF4-FFF2-40B4-BE49-F238E27FC236}">
              <a16:creationId xmlns:a16="http://schemas.microsoft.com/office/drawing/2014/main" id="{00000000-0008-0000-0200-000095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46" name="Text Box 4">
          <a:extLst>
            <a:ext uri="{FF2B5EF4-FFF2-40B4-BE49-F238E27FC236}">
              <a16:creationId xmlns:a16="http://schemas.microsoft.com/office/drawing/2014/main" id="{00000000-0008-0000-0200-000096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47" name="Text Box 5">
          <a:extLst>
            <a:ext uri="{FF2B5EF4-FFF2-40B4-BE49-F238E27FC236}">
              <a16:creationId xmlns:a16="http://schemas.microsoft.com/office/drawing/2014/main" id="{00000000-0008-0000-0200-000097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48" name="Text Box 9">
          <a:extLst>
            <a:ext uri="{FF2B5EF4-FFF2-40B4-BE49-F238E27FC236}">
              <a16:creationId xmlns:a16="http://schemas.microsoft.com/office/drawing/2014/main" id="{00000000-0008-0000-0200-000098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49" name="Text Box 10">
          <a:extLst>
            <a:ext uri="{FF2B5EF4-FFF2-40B4-BE49-F238E27FC236}">
              <a16:creationId xmlns:a16="http://schemas.microsoft.com/office/drawing/2014/main" id="{00000000-0008-0000-0200-000099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50" name="Text Box 4">
          <a:extLst>
            <a:ext uri="{FF2B5EF4-FFF2-40B4-BE49-F238E27FC236}">
              <a16:creationId xmlns:a16="http://schemas.microsoft.com/office/drawing/2014/main" id="{00000000-0008-0000-0200-00009A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51" name="Text Box 5">
          <a:extLst>
            <a:ext uri="{FF2B5EF4-FFF2-40B4-BE49-F238E27FC236}">
              <a16:creationId xmlns:a16="http://schemas.microsoft.com/office/drawing/2014/main" id="{00000000-0008-0000-0200-00009B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52" name="Text Box 9">
          <a:extLst>
            <a:ext uri="{FF2B5EF4-FFF2-40B4-BE49-F238E27FC236}">
              <a16:creationId xmlns:a16="http://schemas.microsoft.com/office/drawing/2014/main" id="{00000000-0008-0000-0200-00009C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53" name="Text Box 10">
          <a:extLst>
            <a:ext uri="{FF2B5EF4-FFF2-40B4-BE49-F238E27FC236}">
              <a16:creationId xmlns:a16="http://schemas.microsoft.com/office/drawing/2014/main" id="{00000000-0008-0000-0200-00009D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54" name="Text Box 4">
          <a:extLst>
            <a:ext uri="{FF2B5EF4-FFF2-40B4-BE49-F238E27FC236}">
              <a16:creationId xmlns:a16="http://schemas.microsoft.com/office/drawing/2014/main" id="{00000000-0008-0000-0200-00009E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55" name="Text Box 5">
          <a:extLst>
            <a:ext uri="{FF2B5EF4-FFF2-40B4-BE49-F238E27FC236}">
              <a16:creationId xmlns:a16="http://schemas.microsoft.com/office/drawing/2014/main" id="{00000000-0008-0000-0200-00009F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56" name="Text Box 9">
          <a:extLst>
            <a:ext uri="{FF2B5EF4-FFF2-40B4-BE49-F238E27FC236}">
              <a16:creationId xmlns:a16="http://schemas.microsoft.com/office/drawing/2014/main" id="{00000000-0008-0000-0200-0000A0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57" name="Text Box 10">
          <a:extLst>
            <a:ext uri="{FF2B5EF4-FFF2-40B4-BE49-F238E27FC236}">
              <a16:creationId xmlns:a16="http://schemas.microsoft.com/office/drawing/2014/main" id="{00000000-0008-0000-0200-0000A1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58" name="Text Box 4">
          <a:extLst>
            <a:ext uri="{FF2B5EF4-FFF2-40B4-BE49-F238E27FC236}">
              <a16:creationId xmlns:a16="http://schemas.microsoft.com/office/drawing/2014/main" id="{00000000-0008-0000-0200-0000A2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59" name="Text Box 5">
          <a:extLst>
            <a:ext uri="{FF2B5EF4-FFF2-40B4-BE49-F238E27FC236}">
              <a16:creationId xmlns:a16="http://schemas.microsoft.com/office/drawing/2014/main" id="{00000000-0008-0000-0200-0000A3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60" name="Text Box 9">
          <a:extLst>
            <a:ext uri="{FF2B5EF4-FFF2-40B4-BE49-F238E27FC236}">
              <a16:creationId xmlns:a16="http://schemas.microsoft.com/office/drawing/2014/main" id="{00000000-0008-0000-0200-0000A4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61" name="Text Box 10">
          <a:extLst>
            <a:ext uri="{FF2B5EF4-FFF2-40B4-BE49-F238E27FC236}">
              <a16:creationId xmlns:a16="http://schemas.microsoft.com/office/drawing/2014/main" id="{00000000-0008-0000-0200-0000A5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62" name="Text Box 4">
          <a:extLst>
            <a:ext uri="{FF2B5EF4-FFF2-40B4-BE49-F238E27FC236}">
              <a16:creationId xmlns:a16="http://schemas.microsoft.com/office/drawing/2014/main" id="{00000000-0008-0000-0200-0000A6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63" name="Text Box 5">
          <a:extLst>
            <a:ext uri="{FF2B5EF4-FFF2-40B4-BE49-F238E27FC236}">
              <a16:creationId xmlns:a16="http://schemas.microsoft.com/office/drawing/2014/main" id="{00000000-0008-0000-0200-0000A7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64" name="Text Box 9">
          <a:extLst>
            <a:ext uri="{FF2B5EF4-FFF2-40B4-BE49-F238E27FC236}">
              <a16:creationId xmlns:a16="http://schemas.microsoft.com/office/drawing/2014/main" id="{00000000-0008-0000-0200-0000A8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65" name="Text Box 10">
          <a:extLst>
            <a:ext uri="{FF2B5EF4-FFF2-40B4-BE49-F238E27FC236}">
              <a16:creationId xmlns:a16="http://schemas.microsoft.com/office/drawing/2014/main" id="{00000000-0008-0000-0200-0000A9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66" name="Text Box 4">
          <a:extLst>
            <a:ext uri="{FF2B5EF4-FFF2-40B4-BE49-F238E27FC236}">
              <a16:creationId xmlns:a16="http://schemas.microsoft.com/office/drawing/2014/main" id="{00000000-0008-0000-0200-0000AA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67" name="Text Box 5">
          <a:extLst>
            <a:ext uri="{FF2B5EF4-FFF2-40B4-BE49-F238E27FC236}">
              <a16:creationId xmlns:a16="http://schemas.microsoft.com/office/drawing/2014/main" id="{00000000-0008-0000-0200-0000AB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68" name="Text Box 9">
          <a:extLst>
            <a:ext uri="{FF2B5EF4-FFF2-40B4-BE49-F238E27FC236}">
              <a16:creationId xmlns:a16="http://schemas.microsoft.com/office/drawing/2014/main" id="{00000000-0008-0000-0200-0000AC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69" name="Text Box 10">
          <a:extLst>
            <a:ext uri="{FF2B5EF4-FFF2-40B4-BE49-F238E27FC236}">
              <a16:creationId xmlns:a16="http://schemas.microsoft.com/office/drawing/2014/main" id="{00000000-0008-0000-0200-0000AD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70" name="Text Box 4">
          <a:extLst>
            <a:ext uri="{FF2B5EF4-FFF2-40B4-BE49-F238E27FC236}">
              <a16:creationId xmlns:a16="http://schemas.microsoft.com/office/drawing/2014/main" id="{00000000-0008-0000-0200-0000AE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71" name="Text Box 5">
          <a:extLst>
            <a:ext uri="{FF2B5EF4-FFF2-40B4-BE49-F238E27FC236}">
              <a16:creationId xmlns:a16="http://schemas.microsoft.com/office/drawing/2014/main" id="{00000000-0008-0000-0200-0000AF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72" name="Text Box 9">
          <a:extLst>
            <a:ext uri="{FF2B5EF4-FFF2-40B4-BE49-F238E27FC236}">
              <a16:creationId xmlns:a16="http://schemas.microsoft.com/office/drawing/2014/main" id="{00000000-0008-0000-0200-0000B0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73" name="Text Box 10">
          <a:extLst>
            <a:ext uri="{FF2B5EF4-FFF2-40B4-BE49-F238E27FC236}">
              <a16:creationId xmlns:a16="http://schemas.microsoft.com/office/drawing/2014/main" id="{00000000-0008-0000-0200-0000B1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74" name="Text Box 4">
          <a:extLst>
            <a:ext uri="{FF2B5EF4-FFF2-40B4-BE49-F238E27FC236}">
              <a16:creationId xmlns:a16="http://schemas.microsoft.com/office/drawing/2014/main" id="{00000000-0008-0000-0200-0000B2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75" name="Text Box 5">
          <a:extLst>
            <a:ext uri="{FF2B5EF4-FFF2-40B4-BE49-F238E27FC236}">
              <a16:creationId xmlns:a16="http://schemas.microsoft.com/office/drawing/2014/main" id="{00000000-0008-0000-0200-0000B3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76" name="Text Box 9">
          <a:extLst>
            <a:ext uri="{FF2B5EF4-FFF2-40B4-BE49-F238E27FC236}">
              <a16:creationId xmlns:a16="http://schemas.microsoft.com/office/drawing/2014/main" id="{00000000-0008-0000-0200-0000B4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77" name="Text Box 10">
          <a:extLst>
            <a:ext uri="{FF2B5EF4-FFF2-40B4-BE49-F238E27FC236}">
              <a16:creationId xmlns:a16="http://schemas.microsoft.com/office/drawing/2014/main" id="{00000000-0008-0000-0200-0000B5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78" name="Text Box 4">
          <a:extLst>
            <a:ext uri="{FF2B5EF4-FFF2-40B4-BE49-F238E27FC236}">
              <a16:creationId xmlns:a16="http://schemas.microsoft.com/office/drawing/2014/main" id="{00000000-0008-0000-0200-0000B6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79" name="Text Box 5">
          <a:extLst>
            <a:ext uri="{FF2B5EF4-FFF2-40B4-BE49-F238E27FC236}">
              <a16:creationId xmlns:a16="http://schemas.microsoft.com/office/drawing/2014/main" id="{00000000-0008-0000-0200-0000B7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80" name="Text Box 9">
          <a:extLst>
            <a:ext uri="{FF2B5EF4-FFF2-40B4-BE49-F238E27FC236}">
              <a16:creationId xmlns:a16="http://schemas.microsoft.com/office/drawing/2014/main" id="{00000000-0008-0000-0200-0000B8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81" name="Text Box 10">
          <a:extLst>
            <a:ext uri="{FF2B5EF4-FFF2-40B4-BE49-F238E27FC236}">
              <a16:creationId xmlns:a16="http://schemas.microsoft.com/office/drawing/2014/main" id="{00000000-0008-0000-0200-0000B9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82" name="Text Box 4">
          <a:extLst>
            <a:ext uri="{FF2B5EF4-FFF2-40B4-BE49-F238E27FC236}">
              <a16:creationId xmlns:a16="http://schemas.microsoft.com/office/drawing/2014/main" id="{00000000-0008-0000-0200-0000BA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83" name="Text Box 5">
          <a:extLst>
            <a:ext uri="{FF2B5EF4-FFF2-40B4-BE49-F238E27FC236}">
              <a16:creationId xmlns:a16="http://schemas.microsoft.com/office/drawing/2014/main" id="{00000000-0008-0000-0200-0000BB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84" name="Text Box 9">
          <a:extLst>
            <a:ext uri="{FF2B5EF4-FFF2-40B4-BE49-F238E27FC236}">
              <a16:creationId xmlns:a16="http://schemas.microsoft.com/office/drawing/2014/main" id="{00000000-0008-0000-0200-0000BC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85" name="Text Box 10">
          <a:extLst>
            <a:ext uri="{FF2B5EF4-FFF2-40B4-BE49-F238E27FC236}">
              <a16:creationId xmlns:a16="http://schemas.microsoft.com/office/drawing/2014/main" id="{00000000-0008-0000-0200-0000BD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4286" name="Text Box 4">
          <a:extLst>
            <a:ext uri="{FF2B5EF4-FFF2-40B4-BE49-F238E27FC236}">
              <a16:creationId xmlns:a16="http://schemas.microsoft.com/office/drawing/2014/main" id="{00000000-0008-0000-0200-0000BE10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4287" name="Text Box 5">
          <a:extLst>
            <a:ext uri="{FF2B5EF4-FFF2-40B4-BE49-F238E27FC236}">
              <a16:creationId xmlns:a16="http://schemas.microsoft.com/office/drawing/2014/main" id="{00000000-0008-0000-0200-0000BF10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4288" name="Text Box 9">
          <a:extLst>
            <a:ext uri="{FF2B5EF4-FFF2-40B4-BE49-F238E27FC236}">
              <a16:creationId xmlns:a16="http://schemas.microsoft.com/office/drawing/2014/main" id="{00000000-0008-0000-0200-0000C010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4289" name="Text Box 10">
          <a:extLst>
            <a:ext uri="{FF2B5EF4-FFF2-40B4-BE49-F238E27FC236}">
              <a16:creationId xmlns:a16="http://schemas.microsoft.com/office/drawing/2014/main" id="{00000000-0008-0000-0200-0000C110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90" name="Text Box 4">
          <a:extLst>
            <a:ext uri="{FF2B5EF4-FFF2-40B4-BE49-F238E27FC236}">
              <a16:creationId xmlns:a16="http://schemas.microsoft.com/office/drawing/2014/main" id="{00000000-0008-0000-0200-0000C2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91" name="Text Box 5">
          <a:extLst>
            <a:ext uri="{FF2B5EF4-FFF2-40B4-BE49-F238E27FC236}">
              <a16:creationId xmlns:a16="http://schemas.microsoft.com/office/drawing/2014/main" id="{00000000-0008-0000-0200-0000C3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92" name="Text Box 9">
          <a:extLst>
            <a:ext uri="{FF2B5EF4-FFF2-40B4-BE49-F238E27FC236}">
              <a16:creationId xmlns:a16="http://schemas.microsoft.com/office/drawing/2014/main" id="{00000000-0008-0000-0200-0000C4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93" name="Text Box 10">
          <a:extLst>
            <a:ext uri="{FF2B5EF4-FFF2-40B4-BE49-F238E27FC236}">
              <a16:creationId xmlns:a16="http://schemas.microsoft.com/office/drawing/2014/main" id="{00000000-0008-0000-0200-0000C5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94" name="Text Box 4">
          <a:extLst>
            <a:ext uri="{FF2B5EF4-FFF2-40B4-BE49-F238E27FC236}">
              <a16:creationId xmlns:a16="http://schemas.microsoft.com/office/drawing/2014/main" id="{00000000-0008-0000-0200-0000C6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95" name="Text Box 5">
          <a:extLst>
            <a:ext uri="{FF2B5EF4-FFF2-40B4-BE49-F238E27FC236}">
              <a16:creationId xmlns:a16="http://schemas.microsoft.com/office/drawing/2014/main" id="{00000000-0008-0000-0200-0000C7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296" name="Text Box 9">
          <a:extLst>
            <a:ext uri="{FF2B5EF4-FFF2-40B4-BE49-F238E27FC236}">
              <a16:creationId xmlns:a16="http://schemas.microsoft.com/office/drawing/2014/main" id="{00000000-0008-0000-0200-0000C8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97" name="Text Box 4">
          <a:extLst>
            <a:ext uri="{FF2B5EF4-FFF2-40B4-BE49-F238E27FC236}">
              <a16:creationId xmlns:a16="http://schemas.microsoft.com/office/drawing/2014/main" id="{00000000-0008-0000-0200-0000C9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98" name="Text Box 5">
          <a:extLst>
            <a:ext uri="{FF2B5EF4-FFF2-40B4-BE49-F238E27FC236}">
              <a16:creationId xmlns:a16="http://schemas.microsoft.com/office/drawing/2014/main" id="{00000000-0008-0000-0200-0000CA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299" name="Text Box 9">
          <a:extLst>
            <a:ext uri="{FF2B5EF4-FFF2-40B4-BE49-F238E27FC236}">
              <a16:creationId xmlns:a16="http://schemas.microsoft.com/office/drawing/2014/main" id="{00000000-0008-0000-0200-0000CB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00" name="Text Box 10">
          <a:extLst>
            <a:ext uri="{FF2B5EF4-FFF2-40B4-BE49-F238E27FC236}">
              <a16:creationId xmlns:a16="http://schemas.microsoft.com/office/drawing/2014/main" id="{00000000-0008-0000-0200-0000CC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01" name="Text Box 4">
          <a:extLst>
            <a:ext uri="{FF2B5EF4-FFF2-40B4-BE49-F238E27FC236}">
              <a16:creationId xmlns:a16="http://schemas.microsoft.com/office/drawing/2014/main" id="{00000000-0008-0000-0200-0000CD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02" name="Text Box 5">
          <a:extLst>
            <a:ext uri="{FF2B5EF4-FFF2-40B4-BE49-F238E27FC236}">
              <a16:creationId xmlns:a16="http://schemas.microsoft.com/office/drawing/2014/main" id="{00000000-0008-0000-0200-0000CE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03" name="Text Box 9">
          <a:extLst>
            <a:ext uri="{FF2B5EF4-FFF2-40B4-BE49-F238E27FC236}">
              <a16:creationId xmlns:a16="http://schemas.microsoft.com/office/drawing/2014/main" id="{00000000-0008-0000-0200-0000CF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04" name="Text Box 4">
          <a:extLst>
            <a:ext uri="{FF2B5EF4-FFF2-40B4-BE49-F238E27FC236}">
              <a16:creationId xmlns:a16="http://schemas.microsoft.com/office/drawing/2014/main" id="{00000000-0008-0000-0200-0000D0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05" name="Text Box 5">
          <a:extLst>
            <a:ext uri="{FF2B5EF4-FFF2-40B4-BE49-F238E27FC236}">
              <a16:creationId xmlns:a16="http://schemas.microsoft.com/office/drawing/2014/main" id="{00000000-0008-0000-0200-0000D1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06" name="Text Box 9">
          <a:extLst>
            <a:ext uri="{FF2B5EF4-FFF2-40B4-BE49-F238E27FC236}">
              <a16:creationId xmlns:a16="http://schemas.microsoft.com/office/drawing/2014/main" id="{00000000-0008-0000-0200-0000D2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07" name="Text Box 4">
          <a:extLst>
            <a:ext uri="{FF2B5EF4-FFF2-40B4-BE49-F238E27FC236}">
              <a16:creationId xmlns:a16="http://schemas.microsoft.com/office/drawing/2014/main" id="{00000000-0008-0000-0200-0000D3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08" name="Text Box 4">
          <a:extLst>
            <a:ext uri="{FF2B5EF4-FFF2-40B4-BE49-F238E27FC236}">
              <a16:creationId xmlns:a16="http://schemas.microsoft.com/office/drawing/2014/main" id="{00000000-0008-0000-0200-0000D4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09" name="Text Box 4">
          <a:extLst>
            <a:ext uri="{FF2B5EF4-FFF2-40B4-BE49-F238E27FC236}">
              <a16:creationId xmlns:a16="http://schemas.microsoft.com/office/drawing/2014/main" id="{00000000-0008-0000-0200-0000D5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10" name="Text Box 5">
          <a:extLst>
            <a:ext uri="{FF2B5EF4-FFF2-40B4-BE49-F238E27FC236}">
              <a16:creationId xmlns:a16="http://schemas.microsoft.com/office/drawing/2014/main" id="{00000000-0008-0000-0200-0000D6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11" name="Text Box 9">
          <a:extLst>
            <a:ext uri="{FF2B5EF4-FFF2-40B4-BE49-F238E27FC236}">
              <a16:creationId xmlns:a16="http://schemas.microsoft.com/office/drawing/2014/main" id="{00000000-0008-0000-0200-0000D7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12" name="Text Box 10">
          <a:extLst>
            <a:ext uri="{FF2B5EF4-FFF2-40B4-BE49-F238E27FC236}">
              <a16:creationId xmlns:a16="http://schemas.microsoft.com/office/drawing/2014/main" id="{00000000-0008-0000-0200-0000D8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13" name="Text Box 4">
          <a:extLst>
            <a:ext uri="{FF2B5EF4-FFF2-40B4-BE49-F238E27FC236}">
              <a16:creationId xmlns:a16="http://schemas.microsoft.com/office/drawing/2014/main" id="{00000000-0008-0000-0200-0000D9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14" name="Text Box 5">
          <a:extLst>
            <a:ext uri="{FF2B5EF4-FFF2-40B4-BE49-F238E27FC236}">
              <a16:creationId xmlns:a16="http://schemas.microsoft.com/office/drawing/2014/main" id="{00000000-0008-0000-0200-0000DA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15" name="Text Box 9">
          <a:extLst>
            <a:ext uri="{FF2B5EF4-FFF2-40B4-BE49-F238E27FC236}">
              <a16:creationId xmlns:a16="http://schemas.microsoft.com/office/drawing/2014/main" id="{00000000-0008-0000-0200-0000DB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16" name="Text Box 10">
          <a:extLst>
            <a:ext uri="{FF2B5EF4-FFF2-40B4-BE49-F238E27FC236}">
              <a16:creationId xmlns:a16="http://schemas.microsoft.com/office/drawing/2014/main" id="{00000000-0008-0000-0200-0000DC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17" name="Text Box 4">
          <a:extLst>
            <a:ext uri="{FF2B5EF4-FFF2-40B4-BE49-F238E27FC236}">
              <a16:creationId xmlns:a16="http://schemas.microsoft.com/office/drawing/2014/main" id="{00000000-0008-0000-0200-0000DD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18" name="Text Box 5">
          <a:extLst>
            <a:ext uri="{FF2B5EF4-FFF2-40B4-BE49-F238E27FC236}">
              <a16:creationId xmlns:a16="http://schemas.microsoft.com/office/drawing/2014/main" id="{00000000-0008-0000-0200-0000DE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19" name="Text Box 9">
          <a:extLst>
            <a:ext uri="{FF2B5EF4-FFF2-40B4-BE49-F238E27FC236}">
              <a16:creationId xmlns:a16="http://schemas.microsoft.com/office/drawing/2014/main" id="{00000000-0008-0000-0200-0000DF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20" name="Text Box 10">
          <a:extLst>
            <a:ext uri="{FF2B5EF4-FFF2-40B4-BE49-F238E27FC236}">
              <a16:creationId xmlns:a16="http://schemas.microsoft.com/office/drawing/2014/main" id="{00000000-0008-0000-0200-0000E0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21" name="Text Box 4">
          <a:extLst>
            <a:ext uri="{FF2B5EF4-FFF2-40B4-BE49-F238E27FC236}">
              <a16:creationId xmlns:a16="http://schemas.microsoft.com/office/drawing/2014/main" id="{00000000-0008-0000-0200-0000E1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22" name="Text Box 5">
          <a:extLst>
            <a:ext uri="{FF2B5EF4-FFF2-40B4-BE49-F238E27FC236}">
              <a16:creationId xmlns:a16="http://schemas.microsoft.com/office/drawing/2014/main" id="{00000000-0008-0000-0200-0000E2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23" name="Text Box 9">
          <a:extLst>
            <a:ext uri="{FF2B5EF4-FFF2-40B4-BE49-F238E27FC236}">
              <a16:creationId xmlns:a16="http://schemas.microsoft.com/office/drawing/2014/main" id="{00000000-0008-0000-0200-0000E3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24" name="Text Box 10">
          <a:extLst>
            <a:ext uri="{FF2B5EF4-FFF2-40B4-BE49-F238E27FC236}">
              <a16:creationId xmlns:a16="http://schemas.microsoft.com/office/drawing/2014/main" id="{00000000-0008-0000-0200-0000E4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25" name="Text Box 4">
          <a:extLst>
            <a:ext uri="{FF2B5EF4-FFF2-40B4-BE49-F238E27FC236}">
              <a16:creationId xmlns:a16="http://schemas.microsoft.com/office/drawing/2014/main" id="{00000000-0008-0000-0200-0000E5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26" name="Text Box 5">
          <a:extLst>
            <a:ext uri="{FF2B5EF4-FFF2-40B4-BE49-F238E27FC236}">
              <a16:creationId xmlns:a16="http://schemas.microsoft.com/office/drawing/2014/main" id="{00000000-0008-0000-0200-0000E6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27" name="Text Box 9">
          <a:extLst>
            <a:ext uri="{FF2B5EF4-FFF2-40B4-BE49-F238E27FC236}">
              <a16:creationId xmlns:a16="http://schemas.microsoft.com/office/drawing/2014/main" id="{00000000-0008-0000-0200-0000E7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28" name="Text Box 10">
          <a:extLst>
            <a:ext uri="{FF2B5EF4-FFF2-40B4-BE49-F238E27FC236}">
              <a16:creationId xmlns:a16="http://schemas.microsoft.com/office/drawing/2014/main" id="{00000000-0008-0000-0200-0000E8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29" name="Text Box 4">
          <a:extLst>
            <a:ext uri="{FF2B5EF4-FFF2-40B4-BE49-F238E27FC236}">
              <a16:creationId xmlns:a16="http://schemas.microsoft.com/office/drawing/2014/main" id="{00000000-0008-0000-0200-0000E9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30" name="Text Box 5">
          <a:extLst>
            <a:ext uri="{FF2B5EF4-FFF2-40B4-BE49-F238E27FC236}">
              <a16:creationId xmlns:a16="http://schemas.microsoft.com/office/drawing/2014/main" id="{00000000-0008-0000-0200-0000EA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31" name="Text Box 9">
          <a:extLst>
            <a:ext uri="{FF2B5EF4-FFF2-40B4-BE49-F238E27FC236}">
              <a16:creationId xmlns:a16="http://schemas.microsoft.com/office/drawing/2014/main" id="{00000000-0008-0000-0200-0000EB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32" name="Text Box 10">
          <a:extLst>
            <a:ext uri="{FF2B5EF4-FFF2-40B4-BE49-F238E27FC236}">
              <a16:creationId xmlns:a16="http://schemas.microsoft.com/office/drawing/2014/main" id="{00000000-0008-0000-0200-0000EC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33" name="Text Box 4">
          <a:extLst>
            <a:ext uri="{FF2B5EF4-FFF2-40B4-BE49-F238E27FC236}">
              <a16:creationId xmlns:a16="http://schemas.microsoft.com/office/drawing/2014/main" id="{00000000-0008-0000-0200-0000ED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34" name="Text Box 5">
          <a:extLst>
            <a:ext uri="{FF2B5EF4-FFF2-40B4-BE49-F238E27FC236}">
              <a16:creationId xmlns:a16="http://schemas.microsoft.com/office/drawing/2014/main" id="{00000000-0008-0000-0200-0000EE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35" name="Text Box 9">
          <a:extLst>
            <a:ext uri="{FF2B5EF4-FFF2-40B4-BE49-F238E27FC236}">
              <a16:creationId xmlns:a16="http://schemas.microsoft.com/office/drawing/2014/main" id="{00000000-0008-0000-0200-0000EF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52400"/>
    <xdr:sp macro="" textlink="">
      <xdr:nvSpPr>
        <xdr:cNvPr id="4336" name="Text Box 10">
          <a:extLst>
            <a:ext uri="{FF2B5EF4-FFF2-40B4-BE49-F238E27FC236}">
              <a16:creationId xmlns:a16="http://schemas.microsoft.com/office/drawing/2014/main" id="{00000000-0008-0000-0200-0000F0100000}"/>
            </a:ext>
          </a:extLst>
        </xdr:cNvPr>
        <xdr:cNvSpPr txBox="1">
          <a:spLocks noChangeArrowheads="1"/>
        </xdr:cNvSpPr>
      </xdr:nvSpPr>
      <xdr:spPr bwMode="auto">
        <a:xfrm>
          <a:off x="5246077" y="203813019"/>
          <a:ext cx="76200" cy="152400"/>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37" name="Text Box 4">
          <a:extLst>
            <a:ext uri="{FF2B5EF4-FFF2-40B4-BE49-F238E27FC236}">
              <a16:creationId xmlns:a16="http://schemas.microsoft.com/office/drawing/2014/main" id="{00000000-0008-0000-0200-0000F1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38" name="Text Box 5">
          <a:extLst>
            <a:ext uri="{FF2B5EF4-FFF2-40B4-BE49-F238E27FC236}">
              <a16:creationId xmlns:a16="http://schemas.microsoft.com/office/drawing/2014/main" id="{00000000-0008-0000-0200-0000F2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39" name="Text Box 9">
          <a:extLst>
            <a:ext uri="{FF2B5EF4-FFF2-40B4-BE49-F238E27FC236}">
              <a16:creationId xmlns:a16="http://schemas.microsoft.com/office/drawing/2014/main" id="{00000000-0008-0000-0200-0000F3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40" name="Text Box 10">
          <a:extLst>
            <a:ext uri="{FF2B5EF4-FFF2-40B4-BE49-F238E27FC236}">
              <a16:creationId xmlns:a16="http://schemas.microsoft.com/office/drawing/2014/main" id="{00000000-0008-0000-0200-0000F4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41" name="Text Box 4">
          <a:extLst>
            <a:ext uri="{FF2B5EF4-FFF2-40B4-BE49-F238E27FC236}">
              <a16:creationId xmlns:a16="http://schemas.microsoft.com/office/drawing/2014/main" id="{00000000-0008-0000-0200-0000F5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42" name="Text Box 5">
          <a:extLst>
            <a:ext uri="{FF2B5EF4-FFF2-40B4-BE49-F238E27FC236}">
              <a16:creationId xmlns:a16="http://schemas.microsoft.com/office/drawing/2014/main" id="{00000000-0008-0000-0200-0000F6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43" name="Text Box 9">
          <a:extLst>
            <a:ext uri="{FF2B5EF4-FFF2-40B4-BE49-F238E27FC236}">
              <a16:creationId xmlns:a16="http://schemas.microsoft.com/office/drawing/2014/main" id="{00000000-0008-0000-0200-0000F7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44" name="Text Box 10">
          <a:extLst>
            <a:ext uri="{FF2B5EF4-FFF2-40B4-BE49-F238E27FC236}">
              <a16:creationId xmlns:a16="http://schemas.microsoft.com/office/drawing/2014/main" id="{00000000-0008-0000-0200-0000F8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45" name="Text Box 4">
          <a:extLst>
            <a:ext uri="{FF2B5EF4-FFF2-40B4-BE49-F238E27FC236}">
              <a16:creationId xmlns:a16="http://schemas.microsoft.com/office/drawing/2014/main" id="{00000000-0008-0000-0200-0000F9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46" name="Text Box 5">
          <a:extLst>
            <a:ext uri="{FF2B5EF4-FFF2-40B4-BE49-F238E27FC236}">
              <a16:creationId xmlns:a16="http://schemas.microsoft.com/office/drawing/2014/main" id="{00000000-0008-0000-0200-0000FA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47" name="Text Box 9">
          <a:extLst>
            <a:ext uri="{FF2B5EF4-FFF2-40B4-BE49-F238E27FC236}">
              <a16:creationId xmlns:a16="http://schemas.microsoft.com/office/drawing/2014/main" id="{00000000-0008-0000-0200-0000FB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48" name="Text Box 10">
          <a:extLst>
            <a:ext uri="{FF2B5EF4-FFF2-40B4-BE49-F238E27FC236}">
              <a16:creationId xmlns:a16="http://schemas.microsoft.com/office/drawing/2014/main" id="{00000000-0008-0000-0200-0000FC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49" name="Text Box 4">
          <a:extLst>
            <a:ext uri="{FF2B5EF4-FFF2-40B4-BE49-F238E27FC236}">
              <a16:creationId xmlns:a16="http://schemas.microsoft.com/office/drawing/2014/main" id="{00000000-0008-0000-0200-0000FD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50" name="Text Box 5">
          <a:extLst>
            <a:ext uri="{FF2B5EF4-FFF2-40B4-BE49-F238E27FC236}">
              <a16:creationId xmlns:a16="http://schemas.microsoft.com/office/drawing/2014/main" id="{00000000-0008-0000-0200-0000FE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51" name="Text Box 9">
          <a:extLst>
            <a:ext uri="{FF2B5EF4-FFF2-40B4-BE49-F238E27FC236}">
              <a16:creationId xmlns:a16="http://schemas.microsoft.com/office/drawing/2014/main" id="{00000000-0008-0000-0200-0000FF10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52" name="Text Box 10">
          <a:extLst>
            <a:ext uri="{FF2B5EF4-FFF2-40B4-BE49-F238E27FC236}">
              <a16:creationId xmlns:a16="http://schemas.microsoft.com/office/drawing/2014/main" id="{00000000-0008-0000-0200-000000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53" name="Text Box 4">
          <a:extLst>
            <a:ext uri="{FF2B5EF4-FFF2-40B4-BE49-F238E27FC236}">
              <a16:creationId xmlns:a16="http://schemas.microsoft.com/office/drawing/2014/main" id="{00000000-0008-0000-0200-000001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54" name="Text Box 5">
          <a:extLst>
            <a:ext uri="{FF2B5EF4-FFF2-40B4-BE49-F238E27FC236}">
              <a16:creationId xmlns:a16="http://schemas.microsoft.com/office/drawing/2014/main" id="{00000000-0008-0000-0200-000002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55" name="Text Box 9">
          <a:extLst>
            <a:ext uri="{FF2B5EF4-FFF2-40B4-BE49-F238E27FC236}">
              <a16:creationId xmlns:a16="http://schemas.microsoft.com/office/drawing/2014/main" id="{00000000-0008-0000-0200-000003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56" name="Text Box 10">
          <a:extLst>
            <a:ext uri="{FF2B5EF4-FFF2-40B4-BE49-F238E27FC236}">
              <a16:creationId xmlns:a16="http://schemas.microsoft.com/office/drawing/2014/main" id="{00000000-0008-0000-0200-000004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57" name="Text Box 4">
          <a:extLst>
            <a:ext uri="{FF2B5EF4-FFF2-40B4-BE49-F238E27FC236}">
              <a16:creationId xmlns:a16="http://schemas.microsoft.com/office/drawing/2014/main" id="{00000000-0008-0000-0200-000005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58" name="Text Box 5">
          <a:extLst>
            <a:ext uri="{FF2B5EF4-FFF2-40B4-BE49-F238E27FC236}">
              <a16:creationId xmlns:a16="http://schemas.microsoft.com/office/drawing/2014/main" id="{00000000-0008-0000-0200-000006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59" name="Text Box 9">
          <a:extLst>
            <a:ext uri="{FF2B5EF4-FFF2-40B4-BE49-F238E27FC236}">
              <a16:creationId xmlns:a16="http://schemas.microsoft.com/office/drawing/2014/main" id="{00000000-0008-0000-0200-000007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60" name="Text Box 10">
          <a:extLst>
            <a:ext uri="{FF2B5EF4-FFF2-40B4-BE49-F238E27FC236}">
              <a16:creationId xmlns:a16="http://schemas.microsoft.com/office/drawing/2014/main" id="{00000000-0008-0000-0200-000008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61" name="Text Box 4">
          <a:extLst>
            <a:ext uri="{FF2B5EF4-FFF2-40B4-BE49-F238E27FC236}">
              <a16:creationId xmlns:a16="http://schemas.microsoft.com/office/drawing/2014/main" id="{00000000-0008-0000-0200-000009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62" name="Text Box 5">
          <a:extLst>
            <a:ext uri="{FF2B5EF4-FFF2-40B4-BE49-F238E27FC236}">
              <a16:creationId xmlns:a16="http://schemas.microsoft.com/office/drawing/2014/main" id="{00000000-0008-0000-0200-00000A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63" name="Text Box 9">
          <a:extLst>
            <a:ext uri="{FF2B5EF4-FFF2-40B4-BE49-F238E27FC236}">
              <a16:creationId xmlns:a16="http://schemas.microsoft.com/office/drawing/2014/main" id="{00000000-0008-0000-0200-00000B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64" name="Text Box 10">
          <a:extLst>
            <a:ext uri="{FF2B5EF4-FFF2-40B4-BE49-F238E27FC236}">
              <a16:creationId xmlns:a16="http://schemas.microsoft.com/office/drawing/2014/main" id="{00000000-0008-0000-0200-00000C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65" name="Text Box 4">
          <a:extLst>
            <a:ext uri="{FF2B5EF4-FFF2-40B4-BE49-F238E27FC236}">
              <a16:creationId xmlns:a16="http://schemas.microsoft.com/office/drawing/2014/main" id="{00000000-0008-0000-0200-00000D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66" name="Text Box 5">
          <a:extLst>
            <a:ext uri="{FF2B5EF4-FFF2-40B4-BE49-F238E27FC236}">
              <a16:creationId xmlns:a16="http://schemas.microsoft.com/office/drawing/2014/main" id="{00000000-0008-0000-0200-00000E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67" name="Text Box 9">
          <a:extLst>
            <a:ext uri="{FF2B5EF4-FFF2-40B4-BE49-F238E27FC236}">
              <a16:creationId xmlns:a16="http://schemas.microsoft.com/office/drawing/2014/main" id="{00000000-0008-0000-0200-00000F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68" name="Text Box 10">
          <a:extLst>
            <a:ext uri="{FF2B5EF4-FFF2-40B4-BE49-F238E27FC236}">
              <a16:creationId xmlns:a16="http://schemas.microsoft.com/office/drawing/2014/main" id="{00000000-0008-0000-0200-000010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69" name="Text Box 4">
          <a:extLst>
            <a:ext uri="{FF2B5EF4-FFF2-40B4-BE49-F238E27FC236}">
              <a16:creationId xmlns:a16="http://schemas.microsoft.com/office/drawing/2014/main" id="{00000000-0008-0000-0200-000011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70" name="Text Box 5">
          <a:extLst>
            <a:ext uri="{FF2B5EF4-FFF2-40B4-BE49-F238E27FC236}">
              <a16:creationId xmlns:a16="http://schemas.microsoft.com/office/drawing/2014/main" id="{00000000-0008-0000-0200-000012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71" name="Text Box 9">
          <a:extLst>
            <a:ext uri="{FF2B5EF4-FFF2-40B4-BE49-F238E27FC236}">
              <a16:creationId xmlns:a16="http://schemas.microsoft.com/office/drawing/2014/main" id="{00000000-0008-0000-0200-000013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72" name="Text Box 10">
          <a:extLst>
            <a:ext uri="{FF2B5EF4-FFF2-40B4-BE49-F238E27FC236}">
              <a16:creationId xmlns:a16="http://schemas.microsoft.com/office/drawing/2014/main" id="{00000000-0008-0000-0200-000014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73" name="Text Box 4">
          <a:extLst>
            <a:ext uri="{FF2B5EF4-FFF2-40B4-BE49-F238E27FC236}">
              <a16:creationId xmlns:a16="http://schemas.microsoft.com/office/drawing/2014/main" id="{00000000-0008-0000-0200-000015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74" name="Text Box 5">
          <a:extLst>
            <a:ext uri="{FF2B5EF4-FFF2-40B4-BE49-F238E27FC236}">
              <a16:creationId xmlns:a16="http://schemas.microsoft.com/office/drawing/2014/main" id="{00000000-0008-0000-0200-000016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75" name="Text Box 9">
          <a:extLst>
            <a:ext uri="{FF2B5EF4-FFF2-40B4-BE49-F238E27FC236}">
              <a16:creationId xmlns:a16="http://schemas.microsoft.com/office/drawing/2014/main" id="{00000000-0008-0000-0200-000017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76" name="Text Box 10">
          <a:extLst>
            <a:ext uri="{FF2B5EF4-FFF2-40B4-BE49-F238E27FC236}">
              <a16:creationId xmlns:a16="http://schemas.microsoft.com/office/drawing/2014/main" id="{00000000-0008-0000-0200-000018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77" name="Text Box 4">
          <a:extLst>
            <a:ext uri="{FF2B5EF4-FFF2-40B4-BE49-F238E27FC236}">
              <a16:creationId xmlns:a16="http://schemas.microsoft.com/office/drawing/2014/main" id="{00000000-0008-0000-0200-000019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78" name="Text Box 5">
          <a:extLst>
            <a:ext uri="{FF2B5EF4-FFF2-40B4-BE49-F238E27FC236}">
              <a16:creationId xmlns:a16="http://schemas.microsoft.com/office/drawing/2014/main" id="{00000000-0008-0000-0200-00001A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79" name="Text Box 9">
          <a:extLst>
            <a:ext uri="{FF2B5EF4-FFF2-40B4-BE49-F238E27FC236}">
              <a16:creationId xmlns:a16="http://schemas.microsoft.com/office/drawing/2014/main" id="{00000000-0008-0000-0200-00001B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7"/>
    <xdr:sp macro="" textlink="">
      <xdr:nvSpPr>
        <xdr:cNvPr id="4380" name="Text Box 10">
          <a:extLst>
            <a:ext uri="{FF2B5EF4-FFF2-40B4-BE49-F238E27FC236}">
              <a16:creationId xmlns:a16="http://schemas.microsoft.com/office/drawing/2014/main" id="{00000000-0008-0000-0200-00001C110000}"/>
            </a:ext>
          </a:extLst>
        </xdr:cNvPr>
        <xdr:cNvSpPr txBox="1">
          <a:spLocks noChangeArrowheads="1"/>
        </xdr:cNvSpPr>
      </xdr:nvSpPr>
      <xdr:spPr bwMode="auto">
        <a:xfrm>
          <a:off x="5246077" y="203813019"/>
          <a:ext cx="76200" cy="148167"/>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4381" name="Text Box 4">
          <a:extLst>
            <a:ext uri="{FF2B5EF4-FFF2-40B4-BE49-F238E27FC236}">
              <a16:creationId xmlns:a16="http://schemas.microsoft.com/office/drawing/2014/main" id="{00000000-0008-0000-0200-00001D11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4382" name="Text Box 5">
          <a:extLst>
            <a:ext uri="{FF2B5EF4-FFF2-40B4-BE49-F238E27FC236}">
              <a16:creationId xmlns:a16="http://schemas.microsoft.com/office/drawing/2014/main" id="{00000000-0008-0000-0200-00001E11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4383" name="Text Box 9">
          <a:extLst>
            <a:ext uri="{FF2B5EF4-FFF2-40B4-BE49-F238E27FC236}">
              <a16:creationId xmlns:a16="http://schemas.microsoft.com/office/drawing/2014/main" id="{00000000-0008-0000-0200-00001F11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1049</xdr:row>
      <xdr:rowOff>0</xdr:rowOff>
    </xdr:from>
    <xdr:ext cx="76200" cy="148168"/>
    <xdr:sp macro="" textlink="">
      <xdr:nvSpPr>
        <xdr:cNvPr id="4384" name="Text Box 10">
          <a:extLst>
            <a:ext uri="{FF2B5EF4-FFF2-40B4-BE49-F238E27FC236}">
              <a16:creationId xmlns:a16="http://schemas.microsoft.com/office/drawing/2014/main" id="{00000000-0008-0000-0200-000020110000}"/>
            </a:ext>
          </a:extLst>
        </xdr:cNvPr>
        <xdr:cNvSpPr txBox="1">
          <a:spLocks noChangeArrowheads="1"/>
        </xdr:cNvSpPr>
      </xdr:nvSpPr>
      <xdr:spPr bwMode="auto">
        <a:xfrm>
          <a:off x="5246077" y="203813019"/>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385" name="Text Box 4">
          <a:extLst>
            <a:ext uri="{FF2B5EF4-FFF2-40B4-BE49-F238E27FC236}">
              <a16:creationId xmlns:a16="http://schemas.microsoft.com/office/drawing/2014/main" id="{00000000-0008-0000-0200-000021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386" name="Text Box 5">
          <a:extLst>
            <a:ext uri="{FF2B5EF4-FFF2-40B4-BE49-F238E27FC236}">
              <a16:creationId xmlns:a16="http://schemas.microsoft.com/office/drawing/2014/main" id="{00000000-0008-0000-0200-000022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387" name="Text Box 9">
          <a:extLst>
            <a:ext uri="{FF2B5EF4-FFF2-40B4-BE49-F238E27FC236}">
              <a16:creationId xmlns:a16="http://schemas.microsoft.com/office/drawing/2014/main" id="{00000000-0008-0000-0200-000023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388" name="Text Box 10">
          <a:extLst>
            <a:ext uri="{FF2B5EF4-FFF2-40B4-BE49-F238E27FC236}">
              <a16:creationId xmlns:a16="http://schemas.microsoft.com/office/drawing/2014/main" id="{00000000-0008-0000-0200-000024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389" name="Text Box 4">
          <a:extLst>
            <a:ext uri="{FF2B5EF4-FFF2-40B4-BE49-F238E27FC236}">
              <a16:creationId xmlns:a16="http://schemas.microsoft.com/office/drawing/2014/main" id="{00000000-0008-0000-0200-000025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390" name="Text Box 5">
          <a:extLst>
            <a:ext uri="{FF2B5EF4-FFF2-40B4-BE49-F238E27FC236}">
              <a16:creationId xmlns:a16="http://schemas.microsoft.com/office/drawing/2014/main" id="{00000000-0008-0000-0200-000026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391" name="Text Box 9">
          <a:extLst>
            <a:ext uri="{FF2B5EF4-FFF2-40B4-BE49-F238E27FC236}">
              <a16:creationId xmlns:a16="http://schemas.microsoft.com/office/drawing/2014/main" id="{00000000-0008-0000-0200-000027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392" name="Text Box 4">
          <a:extLst>
            <a:ext uri="{FF2B5EF4-FFF2-40B4-BE49-F238E27FC236}">
              <a16:creationId xmlns:a16="http://schemas.microsoft.com/office/drawing/2014/main" id="{00000000-0008-0000-0200-000028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393" name="Text Box 5">
          <a:extLst>
            <a:ext uri="{FF2B5EF4-FFF2-40B4-BE49-F238E27FC236}">
              <a16:creationId xmlns:a16="http://schemas.microsoft.com/office/drawing/2014/main" id="{00000000-0008-0000-0200-000029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394" name="Text Box 9">
          <a:extLst>
            <a:ext uri="{FF2B5EF4-FFF2-40B4-BE49-F238E27FC236}">
              <a16:creationId xmlns:a16="http://schemas.microsoft.com/office/drawing/2014/main" id="{00000000-0008-0000-0200-00002A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395" name="Text Box 10">
          <a:extLst>
            <a:ext uri="{FF2B5EF4-FFF2-40B4-BE49-F238E27FC236}">
              <a16:creationId xmlns:a16="http://schemas.microsoft.com/office/drawing/2014/main" id="{00000000-0008-0000-0200-00002B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396" name="Text Box 4">
          <a:extLst>
            <a:ext uri="{FF2B5EF4-FFF2-40B4-BE49-F238E27FC236}">
              <a16:creationId xmlns:a16="http://schemas.microsoft.com/office/drawing/2014/main" id="{00000000-0008-0000-0200-00002C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397" name="Text Box 5">
          <a:extLst>
            <a:ext uri="{FF2B5EF4-FFF2-40B4-BE49-F238E27FC236}">
              <a16:creationId xmlns:a16="http://schemas.microsoft.com/office/drawing/2014/main" id="{00000000-0008-0000-0200-00002D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398" name="Text Box 9">
          <a:extLst>
            <a:ext uri="{FF2B5EF4-FFF2-40B4-BE49-F238E27FC236}">
              <a16:creationId xmlns:a16="http://schemas.microsoft.com/office/drawing/2014/main" id="{00000000-0008-0000-0200-00002E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399" name="Text Box 4">
          <a:extLst>
            <a:ext uri="{FF2B5EF4-FFF2-40B4-BE49-F238E27FC236}">
              <a16:creationId xmlns:a16="http://schemas.microsoft.com/office/drawing/2014/main" id="{00000000-0008-0000-0200-00002F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00" name="Text Box 5">
          <a:extLst>
            <a:ext uri="{FF2B5EF4-FFF2-40B4-BE49-F238E27FC236}">
              <a16:creationId xmlns:a16="http://schemas.microsoft.com/office/drawing/2014/main" id="{00000000-0008-0000-0200-000030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01" name="Text Box 9">
          <a:extLst>
            <a:ext uri="{FF2B5EF4-FFF2-40B4-BE49-F238E27FC236}">
              <a16:creationId xmlns:a16="http://schemas.microsoft.com/office/drawing/2014/main" id="{00000000-0008-0000-0200-000031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02" name="Text Box 4">
          <a:extLst>
            <a:ext uri="{FF2B5EF4-FFF2-40B4-BE49-F238E27FC236}">
              <a16:creationId xmlns:a16="http://schemas.microsoft.com/office/drawing/2014/main" id="{00000000-0008-0000-0200-000032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03" name="Text Box 4">
          <a:extLst>
            <a:ext uri="{FF2B5EF4-FFF2-40B4-BE49-F238E27FC236}">
              <a16:creationId xmlns:a16="http://schemas.microsoft.com/office/drawing/2014/main" id="{00000000-0008-0000-0200-000033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04" name="Text Box 4">
          <a:extLst>
            <a:ext uri="{FF2B5EF4-FFF2-40B4-BE49-F238E27FC236}">
              <a16:creationId xmlns:a16="http://schemas.microsoft.com/office/drawing/2014/main" id="{00000000-0008-0000-0200-000034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05" name="Text Box 5">
          <a:extLst>
            <a:ext uri="{FF2B5EF4-FFF2-40B4-BE49-F238E27FC236}">
              <a16:creationId xmlns:a16="http://schemas.microsoft.com/office/drawing/2014/main" id="{00000000-0008-0000-0200-000035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06" name="Text Box 9">
          <a:extLst>
            <a:ext uri="{FF2B5EF4-FFF2-40B4-BE49-F238E27FC236}">
              <a16:creationId xmlns:a16="http://schemas.microsoft.com/office/drawing/2014/main" id="{00000000-0008-0000-0200-000036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07" name="Text Box 10">
          <a:extLst>
            <a:ext uri="{FF2B5EF4-FFF2-40B4-BE49-F238E27FC236}">
              <a16:creationId xmlns:a16="http://schemas.microsoft.com/office/drawing/2014/main" id="{00000000-0008-0000-0200-000037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08" name="Text Box 4">
          <a:extLst>
            <a:ext uri="{FF2B5EF4-FFF2-40B4-BE49-F238E27FC236}">
              <a16:creationId xmlns:a16="http://schemas.microsoft.com/office/drawing/2014/main" id="{00000000-0008-0000-0200-000038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09" name="Text Box 5">
          <a:extLst>
            <a:ext uri="{FF2B5EF4-FFF2-40B4-BE49-F238E27FC236}">
              <a16:creationId xmlns:a16="http://schemas.microsoft.com/office/drawing/2014/main" id="{00000000-0008-0000-0200-000039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10" name="Text Box 9">
          <a:extLst>
            <a:ext uri="{FF2B5EF4-FFF2-40B4-BE49-F238E27FC236}">
              <a16:creationId xmlns:a16="http://schemas.microsoft.com/office/drawing/2014/main" id="{00000000-0008-0000-0200-00003A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11" name="Text Box 10">
          <a:extLst>
            <a:ext uri="{FF2B5EF4-FFF2-40B4-BE49-F238E27FC236}">
              <a16:creationId xmlns:a16="http://schemas.microsoft.com/office/drawing/2014/main" id="{00000000-0008-0000-0200-00003B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12" name="Text Box 4">
          <a:extLst>
            <a:ext uri="{FF2B5EF4-FFF2-40B4-BE49-F238E27FC236}">
              <a16:creationId xmlns:a16="http://schemas.microsoft.com/office/drawing/2014/main" id="{00000000-0008-0000-0200-00003C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13" name="Text Box 5">
          <a:extLst>
            <a:ext uri="{FF2B5EF4-FFF2-40B4-BE49-F238E27FC236}">
              <a16:creationId xmlns:a16="http://schemas.microsoft.com/office/drawing/2014/main" id="{00000000-0008-0000-0200-00003D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14" name="Text Box 9">
          <a:extLst>
            <a:ext uri="{FF2B5EF4-FFF2-40B4-BE49-F238E27FC236}">
              <a16:creationId xmlns:a16="http://schemas.microsoft.com/office/drawing/2014/main" id="{00000000-0008-0000-0200-00003E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15" name="Text Box 10">
          <a:extLst>
            <a:ext uri="{FF2B5EF4-FFF2-40B4-BE49-F238E27FC236}">
              <a16:creationId xmlns:a16="http://schemas.microsoft.com/office/drawing/2014/main" id="{00000000-0008-0000-0200-00003F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16" name="Text Box 4">
          <a:extLst>
            <a:ext uri="{FF2B5EF4-FFF2-40B4-BE49-F238E27FC236}">
              <a16:creationId xmlns:a16="http://schemas.microsoft.com/office/drawing/2014/main" id="{00000000-0008-0000-0200-000040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17" name="Text Box 5">
          <a:extLst>
            <a:ext uri="{FF2B5EF4-FFF2-40B4-BE49-F238E27FC236}">
              <a16:creationId xmlns:a16="http://schemas.microsoft.com/office/drawing/2014/main" id="{00000000-0008-0000-0200-000041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18" name="Text Box 9">
          <a:extLst>
            <a:ext uri="{FF2B5EF4-FFF2-40B4-BE49-F238E27FC236}">
              <a16:creationId xmlns:a16="http://schemas.microsoft.com/office/drawing/2014/main" id="{00000000-0008-0000-0200-000042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19" name="Text Box 10">
          <a:extLst>
            <a:ext uri="{FF2B5EF4-FFF2-40B4-BE49-F238E27FC236}">
              <a16:creationId xmlns:a16="http://schemas.microsoft.com/office/drawing/2014/main" id="{00000000-0008-0000-0200-000043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20" name="Text Box 4">
          <a:extLst>
            <a:ext uri="{FF2B5EF4-FFF2-40B4-BE49-F238E27FC236}">
              <a16:creationId xmlns:a16="http://schemas.microsoft.com/office/drawing/2014/main" id="{00000000-0008-0000-0200-000044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21" name="Text Box 5">
          <a:extLst>
            <a:ext uri="{FF2B5EF4-FFF2-40B4-BE49-F238E27FC236}">
              <a16:creationId xmlns:a16="http://schemas.microsoft.com/office/drawing/2014/main" id="{00000000-0008-0000-0200-000045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22" name="Text Box 9">
          <a:extLst>
            <a:ext uri="{FF2B5EF4-FFF2-40B4-BE49-F238E27FC236}">
              <a16:creationId xmlns:a16="http://schemas.microsoft.com/office/drawing/2014/main" id="{00000000-0008-0000-0200-000046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23" name="Text Box 10">
          <a:extLst>
            <a:ext uri="{FF2B5EF4-FFF2-40B4-BE49-F238E27FC236}">
              <a16:creationId xmlns:a16="http://schemas.microsoft.com/office/drawing/2014/main" id="{00000000-0008-0000-0200-000047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24" name="Text Box 4">
          <a:extLst>
            <a:ext uri="{FF2B5EF4-FFF2-40B4-BE49-F238E27FC236}">
              <a16:creationId xmlns:a16="http://schemas.microsoft.com/office/drawing/2014/main" id="{00000000-0008-0000-0200-000048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25" name="Text Box 5">
          <a:extLst>
            <a:ext uri="{FF2B5EF4-FFF2-40B4-BE49-F238E27FC236}">
              <a16:creationId xmlns:a16="http://schemas.microsoft.com/office/drawing/2014/main" id="{00000000-0008-0000-0200-000049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26" name="Text Box 9">
          <a:extLst>
            <a:ext uri="{FF2B5EF4-FFF2-40B4-BE49-F238E27FC236}">
              <a16:creationId xmlns:a16="http://schemas.microsoft.com/office/drawing/2014/main" id="{00000000-0008-0000-0200-00004A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27" name="Text Box 10">
          <a:extLst>
            <a:ext uri="{FF2B5EF4-FFF2-40B4-BE49-F238E27FC236}">
              <a16:creationId xmlns:a16="http://schemas.microsoft.com/office/drawing/2014/main" id="{00000000-0008-0000-0200-00004B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28" name="Text Box 4">
          <a:extLst>
            <a:ext uri="{FF2B5EF4-FFF2-40B4-BE49-F238E27FC236}">
              <a16:creationId xmlns:a16="http://schemas.microsoft.com/office/drawing/2014/main" id="{00000000-0008-0000-0200-00004C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29" name="Text Box 5">
          <a:extLst>
            <a:ext uri="{FF2B5EF4-FFF2-40B4-BE49-F238E27FC236}">
              <a16:creationId xmlns:a16="http://schemas.microsoft.com/office/drawing/2014/main" id="{00000000-0008-0000-0200-00004D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30" name="Text Box 9">
          <a:extLst>
            <a:ext uri="{FF2B5EF4-FFF2-40B4-BE49-F238E27FC236}">
              <a16:creationId xmlns:a16="http://schemas.microsoft.com/office/drawing/2014/main" id="{00000000-0008-0000-0200-00004E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31" name="Text Box 10">
          <a:extLst>
            <a:ext uri="{FF2B5EF4-FFF2-40B4-BE49-F238E27FC236}">
              <a16:creationId xmlns:a16="http://schemas.microsoft.com/office/drawing/2014/main" id="{00000000-0008-0000-0200-00004F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32" name="Text Box 4">
          <a:extLst>
            <a:ext uri="{FF2B5EF4-FFF2-40B4-BE49-F238E27FC236}">
              <a16:creationId xmlns:a16="http://schemas.microsoft.com/office/drawing/2014/main" id="{00000000-0008-0000-0200-000050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33" name="Text Box 5">
          <a:extLst>
            <a:ext uri="{FF2B5EF4-FFF2-40B4-BE49-F238E27FC236}">
              <a16:creationId xmlns:a16="http://schemas.microsoft.com/office/drawing/2014/main" id="{00000000-0008-0000-0200-000051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34" name="Text Box 9">
          <a:extLst>
            <a:ext uri="{FF2B5EF4-FFF2-40B4-BE49-F238E27FC236}">
              <a16:creationId xmlns:a16="http://schemas.microsoft.com/office/drawing/2014/main" id="{00000000-0008-0000-0200-000052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35" name="Text Box 10">
          <a:extLst>
            <a:ext uri="{FF2B5EF4-FFF2-40B4-BE49-F238E27FC236}">
              <a16:creationId xmlns:a16="http://schemas.microsoft.com/office/drawing/2014/main" id="{00000000-0008-0000-0200-000053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36" name="Text Box 4">
          <a:extLst>
            <a:ext uri="{FF2B5EF4-FFF2-40B4-BE49-F238E27FC236}">
              <a16:creationId xmlns:a16="http://schemas.microsoft.com/office/drawing/2014/main" id="{00000000-0008-0000-0200-000054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37" name="Text Box 5">
          <a:extLst>
            <a:ext uri="{FF2B5EF4-FFF2-40B4-BE49-F238E27FC236}">
              <a16:creationId xmlns:a16="http://schemas.microsoft.com/office/drawing/2014/main" id="{00000000-0008-0000-0200-000055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38" name="Text Box 9">
          <a:extLst>
            <a:ext uri="{FF2B5EF4-FFF2-40B4-BE49-F238E27FC236}">
              <a16:creationId xmlns:a16="http://schemas.microsoft.com/office/drawing/2014/main" id="{00000000-0008-0000-0200-000056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39" name="Text Box 10">
          <a:extLst>
            <a:ext uri="{FF2B5EF4-FFF2-40B4-BE49-F238E27FC236}">
              <a16:creationId xmlns:a16="http://schemas.microsoft.com/office/drawing/2014/main" id="{00000000-0008-0000-0200-000057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40" name="Text Box 4">
          <a:extLst>
            <a:ext uri="{FF2B5EF4-FFF2-40B4-BE49-F238E27FC236}">
              <a16:creationId xmlns:a16="http://schemas.microsoft.com/office/drawing/2014/main" id="{00000000-0008-0000-0200-000058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41" name="Text Box 5">
          <a:extLst>
            <a:ext uri="{FF2B5EF4-FFF2-40B4-BE49-F238E27FC236}">
              <a16:creationId xmlns:a16="http://schemas.microsoft.com/office/drawing/2014/main" id="{00000000-0008-0000-0200-000059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42" name="Text Box 9">
          <a:extLst>
            <a:ext uri="{FF2B5EF4-FFF2-40B4-BE49-F238E27FC236}">
              <a16:creationId xmlns:a16="http://schemas.microsoft.com/office/drawing/2014/main" id="{00000000-0008-0000-0200-00005A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43" name="Text Box 10">
          <a:extLst>
            <a:ext uri="{FF2B5EF4-FFF2-40B4-BE49-F238E27FC236}">
              <a16:creationId xmlns:a16="http://schemas.microsoft.com/office/drawing/2014/main" id="{00000000-0008-0000-0200-00005B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44" name="Text Box 4">
          <a:extLst>
            <a:ext uri="{FF2B5EF4-FFF2-40B4-BE49-F238E27FC236}">
              <a16:creationId xmlns:a16="http://schemas.microsoft.com/office/drawing/2014/main" id="{00000000-0008-0000-0200-00005C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45" name="Text Box 5">
          <a:extLst>
            <a:ext uri="{FF2B5EF4-FFF2-40B4-BE49-F238E27FC236}">
              <a16:creationId xmlns:a16="http://schemas.microsoft.com/office/drawing/2014/main" id="{00000000-0008-0000-0200-00005D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46" name="Text Box 9">
          <a:extLst>
            <a:ext uri="{FF2B5EF4-FFF2-40B4-BE49-F238E27FC236}">
              <a16:creationId xmlns:a16="http://schemas.microsoft.com/office/drawing/2014/main" id="{00000000-0008-0000-0200-00005E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47" name="Text Box 10">
          <a:extLst>
            <a:ext uri="{FF2B5EF4-FFF2-40B4-BE49-F238E27FC236}">
              <a16:creationId xmlns:a16="http://schemas.microsoft.com/office/drawing/2014/main" id="{00000000-0008-0000-0200-00005F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48" name="Text Box 4">
          <a:extLst>
            <a:ext uri="{FF2B5EF4-FFF2-40B4-BE49-F238E27FC236}">
              <a16:creationId xmlns:a16="http://schemas.microsoft.com/office/drawing/2014/main" id="{00000000-0008-0000-0200-000060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49" name="Text Box 5">
          <a:extLst>
            <a:ext uri="{FF2B5EF4-FFF2-40B4-BE49-F238E27FC236}">
              <a16:creationId xmlns:a16="http://schemas.microsoft.com/office/drawing/2014/main" id="{00000000-0008-0000-0200-000061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50" name="Text Box 9">
          <a:extLst>
            <a:ext uri="{FF2B5EF4-FFF2-40B4-BE49-F238E27FC236}">
              <a16:creationId xmlns:a16="http://schemas.microsoft.com/office/drawing/2014/main" id="{00000000-0008-0000-0200-000062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51" name="Text Box 10">
          <a:extLst>
            <a:ext uri="{FF2B5EF4-FFF2-40B4-BE49-F238E27FC236}">
              <a16:creationId xmlns:a16="http://schemas.microsoft.com/office/drawing/2014/main" id="{00000000-0008-0000-0200-000063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52" name="Text Box 4">
          <a:extLst>
            <a:ext uri="{FF2B5EF4-FFF2-40B4-BE49-F238E27FC236}">
              <a16:creationId xmlns:a16="http://schemas.microsoft.com/office/drawing/2014/main" id="{00000000-0008-0000-0200-000064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53" name="Text Box 5">
          <a:extLst>
            <a:ext uri="{FF2B5EF4-FFF2-40B4-BE49-F238E27FC236}">
              <a16:creationId xmlns:a16="http://schemas.microsoft.com/office/drawing/2014/main" id="{00000000-0008-0000-0200-000065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54" name="Text Box 9">
          <a:extLst>
            <a:ext uri="{FF2B5EF4-FFF2-40B4-BE49-F238E27FC236}">
              <a16:creationId xmlns:a16="http://schemas.microsoft.com/office/drawing/2014/main" id="{00000000-0008-0000-0200-000066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55" name="Text Box 10">
          <a:extLst>
            <a:ext uri="{FF2B5EF4-FFF2-40B4-BE49-F238E27FC236}">
              <a16:creationId xmlns:a16="http://schemas.microsoft.com/office/drawing/2014/main" id="{00000000-0008-0000-0200-000067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56" name="Text Box 4">
          <a:extLst>
            <a:ext uri="{FF2B5EF4-FFF2-40B4-BE49-F238E27FC236}">
              <a16:creationId xmlns:a16="http://schemas.microsoft.com/office/drawing/2014/main" id="{00000000-0008-0000-0200-000068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57" name="Text Box 5">
          <a:extLst>
            <a:ext uri="{FF2B5EF4-FFF2-40B4-BE49-F238E27FC236}">
              <a16:creationId xmlns:a16="http://schemas.microsoft.com/office/drawing/2014/main" id="{00000000-0008-0000-0200-000069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58" name="Text Box 9">
          <a:extLst>
            <a:ext uri="{FF2B5EF4-FFF2-40B4-BE49-F238E27FC236}">
              <a16:creationId xmlns:a16="http://schemas.microsoft.com/office/drawing/2014/main" id="{00000000-0008-0000-0200-00006A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59" name="Text Box 10">
          <a:extLst>
            <a:ext uri="{FF2B5EF4-FFF2-40B4-BE49-F238E27FC236}">
              <a16:creationId xmlns:a16="http://schemas.microsoft.com/office/drawing/2014/main" id="{00000000-0008-0000-0200-00006B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60" name="Text Box 4">
          <a:extLst>
            <a:ext uri="{FF2B5EF4-FFF2-40B4-BE49-F238E27FC236}">
              <a16:creationId xmlns:a16="http://schemas.microsoft.com/office/drawing/2014/main" id="{00000000-0008-0000-0200-00006C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61" name="Text Box 5">
          <a:extLst>
            <a:ext uri="{FF2B5EF4-FFF2-40B4-BE49-F238E27FC236}">
              <a16:creationId xmlns:a16="http://schemas.microsoft.com/office/drawing/2014/main" id="{00000000-0008-0000-0200-00006D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62" name="Text Box 9">
          <a:extLst>
            <a:ext uri="{FF2B5EF4-FFF2-40B4-BE49-F238E27FC236}">
              <a16:creationId xmlns:a16="http://schemas.microsoft.com/office/drawing/2014/main" id="{00000000-0008-0000-0200-00006E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63" name="Text Box 10">
          <a:extLst>
            <a:ext uri="{FF2B5EF4-FFF2-40B4-BE49-F238E27FC236}">
              <a16:creationId xmlns:a16="http://schemas.microsoft.com/office/drawing/2014/main" id="{00000000-0008-0000-0200-00006F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64" name="Text Box 4">
          <a:extLst>
            <a:ext uri="{FF2B5EF4-FFF2-40B4-BE49-F238E27FC236}">
              <a16:creationId xmlns:a16="http://schemas.microsoft.com/office/drawing/2014/main" id="{00000000-0008-0000-0200-000070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65" name="Text Box 5">
          <a:extLst>
            <a:ext uri="{FF2B5EF4-FFF2-40B4-BE49-F238E27FC236}">
              <a16:creationId xmlns:a16="http://schemas.microsoft.com/office/drawing/2014/main" id="{00000000-0008-0000-0200-000071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66" name="Text Box 9">
          <a:extLst>
            <a:ext uri="{FF2B5EF4-FFF2-40B4-BE49-F238E27FC236}">
              <a16:creationId xmlns:a16="http://schemas.microsoft.com/office/drawing/2014/main" id="{00000000-0008-0000-0200-000072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67" name="Text Box 10">
          <a:extLst>
            <a:ext uri="{FF2B5EF4-FFF2-40B4-BE49-F238E27FC236}">
              <a16:creationId xmlns:a16="http://schemas.microsoft.com/office/drawing/2014/main" id="{00000000-0008-0000-0200-000073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68" name="Text Box 4">
          <a:extLst>
            <a:ext uri="{FF2B5EF4-FFF2-40B4-BE49-F238E27FC236}">
              <a16:creationId xmlns:a16="http://schemas.microsoft.com/office/drawing/2014/main" id="{00000000-0008-0000-0200-000074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69" name="Text Box 5">
          <a:extLst>
            <a:ext uri="{FF2B5EF4-FFF2-40B4-BE49-F238E27FC236}">
              <a16:creationId xmlns:a16="http://schemas.microsoft.com/office/drawing/2014/main" id="{00000000-0008-0000-0200-000075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70" name="Text Box 9">
          <a:extLst>
            <a:ext uri="{FF2B5EF4-FFF2-40B4-BE49-F238E27FC236}">
              <a16:creationId xmlns:a16="http://schemas.microsoft.com/office/drawing/2014/main" id="{00000000-0008-0000-0200-000076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71" name="Text Box 10">
          <a:extLst>
            <a:ext uri="{FF2B5EF4-FFF2-40B4-BE49-F238E27FC236}">
              <a16:creationId xmlns:a16="http://schemas.microsoft.com/office/drawing/2014/main" id="{00000000-0008-0000-0200-000077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72" name="Text Box 4">
          <a:extLst>
            <a:ext uri="{FF2B5EF4-FFF2-40B4-BE49-F238E27FC236}">
              <a16:creationId xmlns:a16="http://schemas.microsoft.com/office/drawing/2014/main" id="{00000000-0008-0000-0200-000078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73" name="Text Box 5">
          <a:extLst>
            <a:ext uri="{FF2B5EF4-FFF2-40B4-BE49-F238E27FC236}">
              <a16:creationId xmlns:a16="http://schemas.microsoft.com/office/drawing/2014/main" id="{00000000-0008-0000-0200-000079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74" name="Text Box 9">
          <a:extLst>
            <a:ext uri="{FF2B5EF4-FFF2-40B4-BE49-F238E27FC236}">
              <a16:creationId xmlns:a16="http://schemas.microsoft.com/office/drawing/2014/main" id="{00000000-0008-0000-0200-00007A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75" name="Text Box 10">
          <a:extLst>
            <a:ext uri="{FF2B5EF4-FFF2-40B4-BE49-F238E27FC236}">
              <a16:creationId xmlns:a16="http://schemas.microsoft.com/office/drawing/2014/main" id="{00000000-0008-0000-0200-00007B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476" name="Text Box 4">
          <a:extLst>
            <a:ext uri="{FF2B5EF4-FFF2-40B4-BE49-F238E27FC236}">
              <a16:creationId xmlns:a16="http://schemas.microsoft.com/office/drawing/2014/main" id="{00000000-0008-0000-0200-00007C11000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477" name="Text Box 5">
          <a:extLst>
            <a:ext uri="{FF2B5EF4-FFF2-40B4-BE49-F238E27FC236}">
              <a16:creationId xmlns:a16="http://schemas.microsoft.com/office/drawing/2014/main" id="{00000000-0008-0000-0200-00007D11000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478" name="Text Box 9">
          <a:extLst>
            <a:ext uri="{FF2B5EF4-FFF2-40B4-BE49-F238E27FC236}">
              <a16:creationId xmlns:a16="http://schemas.microsoft.com/office/drawing/2014/main" id="{00000000-0008-0000-0200-00007E11000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479" name="Text Box 10">
          <a:extLst>
            <a:ext uri="{FF2B5EF4-FFF2-40B4-BE49-F238E27FC236}">
              <a16:creationId xmlns:a16="http://schemas.microsoft.com/office/drawing/2014/main" id="{00000000-0008-0000-0200-00007F11000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80" name="Text Box 4">
          <a:extLst>
            <a:ext uri="{FF2B5EF4-FFF2-40B4-BE49-F238E27FC236}">
              <a16:creationId xmlns:a16="http://schemas.microsoft.com/office/drawing/2014/main" id="{00000000-0008-0000-0200-000080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81" name="Text Box 5">
          <a:extLst>
            <a:ext uri="{FF2B5EF4-FFF2-40B4-BE49-F238E27FC236}">
              <a16:creationId xmlns:a16="http://schemas.microsoft.com/office/drawing/2014/main" id="{00000000-0008-0000-0200-000081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82" name="Text Box 9">
          <a:extLst>
            <a:ext uri="{FF2B5EF4-FFF2-40B4-BE49-F238E27FC236}">
              <a16:creationId xmlns:a16="http://schemas.microsoft.com/office/drawing/2014/main" id="{00000000-0008-0000-0200-000082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83" name="Text Box 10">
          <a:extLst>
            <a:ext uri="{FF2B5EF4-FFF2-40B4-BE49-F238E27FC236}">
              <a16:creationId xmlns:a16="http://schemas.microsoft.com/office/drawing/2014/main" id="{00000000-0008-0000-0200-000083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84" name="Text Box 4">
          <a:extLst>
            <a:ext uri="{FF2B5EF4-FFF2-40B4-BE49-F238E27FC236}">
              <a16:creationId xmlns:a16="http://schemas.microsoft.com/office/drawing/2014/main" id="{00000000-0008-0000-0200-000084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85" name="Text Box 5">
          <a:extLst>
            <a:ext uri="{FF2B5EF4-FFF2-40B4-BE49-F238E27FC236}">
              <a16:creationId xmlns:a16="http://schemas.microsoft.com/office/drawing/2014/main" id="{00000000-0008-0000-0200-000085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86" name="Text Box 9">
          <a:extLst>
            <a:ext uri="{FF2B5EF4-FFF2-40B4-BE49-F238E27FC236}">
              <a16:creationId xmlns:a16="http://schemas.microsoft.com/office/drawing/2014/main" id="{00000000-0008-0000-0200-000086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87" name="Text Box 4">
          <a:extLst>
            <a:ext uri="{FF2B5EF4-FFF2-40B4-BE49-F238E27FC236}">
              <a16:creationId xmlns:a16="http://schemas.microsoft.com/office/drawing/2014/main" id="{00000000-0008-0000-0200-000087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88" name="Text Box 5">
          <a:extLst>
            <a:ext uri="{FF2B5EF4-FFF2-40B4-BE49-F238E27FC236}">
              <a16:creationId xmlns:a16="http://schemas.microsoft.com/office/drawing/2014/main" id="{00000000-0008-0000-0200-000088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89" name="Text Box 9">
          <a:extLst>
            <a:ext uri="{FF2B5EF4-FFF2-40B4-BE49-F238E27FC236}">
              <a16:creationId xmlns:a16="http://schemas.microsoft.com/office/drawing/2014/main" id="{00000000-0008-0000-0200-000089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90" name="Text Box 10">
          <a:extLst>
            <a:ext uri="{FF2B5EF4-FFF2-40B4-BE49-F238E27FC236}">
              <a16:creationId xmlns:a16="http://schemas.microsoft.com/office/drawing/2014/main" id="{00000000-0008-0000-0200-00008A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91" name="Text Box 4">
          <a:extLst>
            <a:ext uri="{FF2B5EF4-FFF2-40B4-BE49-F238E27FC236}">
              <a16:creationId xmlns:a16="http://schemas.microsoft.com/office/drawing/2014/main" id="{00000000-0008-0000-0200-00008B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92" name="Text Box 5">
          <a:extLst>
            <a:ext uri="{FF2B5EF4-FFF2-40B4-BE49-F238E27FC236}">
              <a16:creationId xmlns:a16="http://schemas.microsoft.com/office/drawing/2014/main" id="{00000000-0008-0000-0200-00008C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93" name="Text Box 9">
          <a:extLst>
            <a:ext uri="{FF2B5EF4-FFF2-40B4-BE49-F238E27FC236}">
              <a16:creationId xmlns:a16="http://schemas.microsoft.com/office/drawing/2014/main" id="{00000000-0008-0000-0200-00008D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94" name="Text Box 4">
          <a:extLst>
            <a:ext uri="{FF2B5EF4-FFF2-40B4-BE49-F238E27FC236}">
              <a16:creationId xmlns:a16="http://schemas.microsoft.com/office/drawing/2014/main" id="{00000000-0008-0000-0200-00008E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95" name="Text Box 5">
          <a:extLst>
            <a:ext uri="{FF2B5EF4-FFF2-40B4-BE49-F238E27FC236}">
              <a16:creationId xmlns:a16="http://schemas.microsoft.com/office/drawing/2014/main" id="{00000000-0008-0000-0200-00008F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96" name="Text Box 9">
          <a:extLst>
            <a:ext uri="{FF2B5EF4-FFF2-40B4-BE49-F238E27FC236}">
              <a16:creationId xmlns:a16="http://schemas.microsoft.com/office/drawing/2014/main" id="{00000000-0008-0000-0200-000090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97" name="Text Box 4">
          <a:extLst>
            <a:ext uri="{FF2B5EF4-FFF2-40B4-BE49-F238E27FC236}">
              <a16:creationId xmlns:a16="http://schemas.microsoft.com/office/drawing/2014/main" id="{00000000-0008-0000-0200-000091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498" name="Text Box 4">
          <a:extLst>
            <a:ext uri="{FF2B5EF4-FFF2-40B4-BE49-F238E27FC236}">
              <a16:creationId xmlns:a16="http://schemas.microsoft.com/office/drawing/2014/main" id="{00000000-0008-0000-0200-000092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499" name="Text Box 4">
          <a:extLst>
            <a:ext uri="{FF2B5EF4-FFF2-40B4-BE49-F238E27FC236}">
              <a16:creationId xmlns:a16="http://schemas.microsoft.com/office/drawing/2014/main" id="{00000000-0008-0000-0200-000093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00" name="Text Box 5">
          <a:extLst>
            <a:ext uri="{FF2B5EF4-FFF2-40B4-BE49-F238E27FC236}">
              <a16:creationId xmlns:a16="http://schemas.microsoft.com/office/drawing/2014/main" id="{00000000-0008-0000-0200-000094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01" name="Text Box 9">
          <a:extLst>
            <a:ext uri="{FF2B5EF4-FFF2-40B4-BE49-F238E27FC236}">
              <a16:creationId xmlns:a16="http://schemas.microsoft.com/office/drawing/2014/main" id="{00000000-0008-0000-0200-000095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02" name="Text Box 10">
          <a:extLst>
            <a:ext uri="{FF2B5EF4-FFF2-40B4-BE49-F238E27FC236}">
              <a16:creationId xmlns:a16="http://schemas.microsoft.com/office/drawing/2014/main" id="{00000000-0008-0000-0200-000096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03" name="Text Box 4">
          <a:extLst>
            <a:ext uri="{FF2B5EF4-FFF2-40B4-BE49-F238E27FC236}">
              <a16:creationId xmlns:a16="http://schemas.microsoft.com/office/drawing/2014/main" id="{00000000-0008-0000-0200-000097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04" name="Text Box 5">
          <a:extLst>
            <a:ext uri="{FF2B5EF4-FFF2-40B4-BE49-F238E27FC236}">
              <a16:creationId xmlns:a16="http://schemas.microsoft.com/office/drawing/2014/main" id="{00000000-0008-0000-0200-000098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05" name="Text Box 9">
          <a:extLst>
            <a:ext uri="{FF2B5EF4-FFF2-40B4-BE49-F238E27FC236}">
              <a16:creationId xmlns:a16="http://schemas.microsoft.com/office/drawing/2014/main" id="{00000000-0008-0000-0200-000099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06" name="Text Box 10">
          <a:extLst>
            <a:ext uri="{FF2B5EF4-FFF2-40B4-BE49-F238E27FC236}">
              <a16:creationId xmlns:a16="http://schemas.microsoft.com/office/drawing/2014/main" id="{00000000-0008-0000-0200-00009A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07" name="Text Box 4">
          <a:extLst>
            <a:ext uri="{FF2B5EF4-FFF2-40B4-BE49-F238E27FC236}">
              <a16:creationId xmlns:a16="http://schemas.microsoft.com/office/drawing/2014/main" id="{00000000-0008-0000-0200-00009B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08" name="Text Box 5">
          <a:extLst>
            <a:ext uri="{FF2B5EF4-FFF2-40B4-BE49-F238E27FC236}">
              <a16:creationId xmlns:a16="http://schemas.microsoft.com/office/drawing/2014/main" id="{00000000-0008-0000-0200-00009C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09" name="Text Box 9">
          <a:extLst>
            <a:ext uri="{FF2B5EF4-FFF2-40B4-BE49-F238E27FC236}">
              <a16:creationId xmlns:a16="http://schemas.microsoft.com/office/drawing/2014/main" id="{00000000-0008-0000-0200-00009D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10" name="Text Box 10">
          <a:extLst>
            <a:ext uri="{FF2B5EF4-FFF2-40B4-BE49-F238E27FC236}">
              <a16:creationId xmlns:a16="http://schemas.microsoft.com/office/drawing/2014/main" id="{00000000-0008-0000-0200-00009E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11" name="Text Box 4">
          <a:extLst>
            <a:ext uri="{FF2B5EF4-FFF2-40B4-BE49-F238E27FC236}">
              <a16:creationId xmlns:a16="http://schemas.microsoft.com/office/drawing/2014/main" id="{00000000-0008-0000-0200-00009F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12" name="Text Box 5">
          <a:extLst>
            <a:ext uri="{FF2B5EF4-FFF2-40B4-BE49-F238E27FC236}">
              <a16:creationId xmlns:a16="http://schemas.microsoft.com/office/drawing/2014/main" id="{00000000-0008-0000-0200-0000A0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13" name="Text Box 9">
          <a:extLst>
            <a:ext uri="{FF2B5EF4-FFF2-40B4-BE49-F238E27FC236}">
              <a16:creationId xmlns:a16="http://schemas.microsoft.com/office/drawing/2014/main" id="{00000000-0008-0000-0200-0000A1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14" name="Text Box 10">
          <a:extLst>
            <a:ext uri="{FF2B5EF4-FFF2-40B4-BE49-F238E27FC236}">
              <a16:creationId xmlns:a16="http://schemas.microsoft.com/office/drawing/2014/main" id="{00000000-0008-0000-0200-0000A2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15" name="Text Box 4">
          <a:extLst>
            <a:ext uri="{FF2B5EF4-FFF2-40B4-BE49-F238E27FC236}">
              <a16:creationId xmlns:a16="http://schemas.microsoft.com/office/drawing/2014/main" id="{00000000-0008-0000-0200-0000A3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16" name="Text Box 5">
          <a:extLst>
            <a:ext uri="{FF2B5EF4-FFF2-40B4-BE49-F238E27FC236}">
              <a16:creationId xmlns:a16="http://schemas.microsoft.com/office/drawing/2014/main" id="{00000000-0008-0000-0200-0000A4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17" name="Text Box 9">
          <a:extLst>
            <a:ext uri="{FF2B5EF4-FFF2-40B4-BE49-F238E27FC236}">
              <a16:creationId xmlns:a16="http://schemas.microsoft.com/office/drawing/2014/main" id="{00000000-0008-0000-0200-0000A5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18" name="Text Box 10">
          <a:extLst>
            <a:ext uri="{FF2B5EF4-FFF2-40B4-BE49-F238E27FC236}">
              <a16:creationId xmlns:a16="http://schemas.microsoft.com/office/drawing/2014/main" id="{00000000-0008-0000-0200-0000A6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19" name="Text Box 4">
          <a:extLst>
            <a:ext uri="{FF2B5EF4-FFF2-40B4-BE49-F238E27FC236}">
              <a16:creationId xmlns:a16="http://schemas.microsoft.com/office/drawing/2014/main" id="{00000000-0008-0000-0200-0000A7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20" name="Text Box 5">
          <a:extLst>
            <a:ext uri="{FF2B5EF4-FFF2-40B4-BE49-F238E27FC236}">
              <a16:creationId xmlns:a16="http://schemas.microsoft.com/office/drawing/2014/main" id="{00000000-0008-0000-0200-0000A8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21" name="Text Box 9">
          <a:extLst>
            <a:ext uri="{FF2B5EF4-FFF2-40B4-BE49-F238E27FC236}">
              <a16:creationId xmlns:a16="http://schemas.microsoft.com/office/drawing/2014/main" id="{00000000-0008-0000-0200-0000A9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22" name="Text Box 10">
          <a:extLst>
            <a:ext uri="{FF2B5EF4-FFF2-40B4-BE49-F238E27FC236}">
              <a16:creationId xmlns:a16="http://schemas.microsoft.com/office/drawing/2014/main" id="{00000000-0008-0000-0200-0000AA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23" name="Text Box 4">
          <a:extLst>
            <a:ext uri="{FF2B5EF4-FFF2-40B4-BE49-F238E27FC236}">
              <a16:creationId xmlns:a16="http://schemas.microsoft.com/office/drawing/2014/main" id="{00000000-0008-0000-0200-0000AB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24" name="Text Box 5">
          <a:extLst>
            <a:ext uri="{FF2B5EF4-FFF2-40B4-BE49-F238E27FC236}">
              <a16:creationId xmlns:a16="http://schemas.microsoft.com/office/drawing/2014/main" id="{00000000-0008-0000-0200-0000AC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25" name="Text Box 9">
          <a:extLst>
            <a:ext uri="{FF2B5EF4-FFF2-40B4-BE49-F238E27FC236}">
              <a16:creationId xmlns:a16="http://schemas.microsoft.com/office/drawing/2014/main" id="{00000000-0008-0000-0200-0000AD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26" name="Text Box 10">
          <a:extLst>
            <a:ext uri="{FF2B5EF4-FFF2-40B4-BE49-F238E27FC236}">
              <a16:creationId xmlns:a16="http://schemas.microsoft.com/office/drawing/2014/main" id="{00000000-0008-0000-0200-0000AE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27" name="Text Box 4">
          <a:extLst>
            <a:ext uri="{FF2B5EF4-FFF2-40B4-BE49-F238E27FC236}">
              <a16:creationId xmlns:a16="http://schemas.microsoft.com/office/drawing/2014/main" id="{00000000-0008-0000-0200-0000AF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28" name="Text Box 5">
          <a:extLst>
            <a:ext uri="{FF2B5EF4-FFF2-40B4-BE49-F238E27FC236}">
              <a16:creationId xmlns:a16="http://schemas.microsoft.com/office/drawing/2014/main" id="{00000000-0008-0000-0200-0000B0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29" name="Text Box 9">
          <a:extLst>
            <a:ext uri="{FF2B5EF4-FFF2-40B4-BE49-F238E27FC236}">
              <a16:creationId xmlns:a16="http://schemas.microsoft.com/office/drawing/2014/main" id="{00000000-0008-0000-0200-0000B1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30" name="Text Box 10">
          <a:extLst>
            <a:ext uri="{FF2B5EF4-FFF2-40B4-BE49-F238E27FC236}">
              <a16:creationId xmlns:a16="http://schemas.microsoft.com/office/drawing/2014/main" id="{00000000-0008-0000-0200-0000B2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31" name="Text Box 4">
          <a:extLst>
            <a:ext uri="{FF2B5EF4-FFF2-40B4-BE49-F238E27FC236}">
              <a16:creationId xmlns:a16="http://schemas.microsoft.com/office/drawing/2014/main" id="{00000000-0008-0000-0200-0000B3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32" name="Text Box 5">
          <a:extLst>
            <a:ext uri="{FF2B5EF4-FFF2-40B4-BE49-F238E27FC236}">
              <a16:creationId xmlns:a16="http://schemas.microsoft.com/office/drawing/2014/main" id="{00000000-0008-0000-0200-0000B4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33" name="Text Box 9">
          <a:extLst>
            <a:ext uri="{FF2B5EF4-FFF2-40B4-BE49-F238E27FC236}">
              <a16:creationId xmlns:a16="http://schemas.microsoft.com/office/drawing/2014/main" id="{00000000-0008-0000-0200-0000B5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34" name="Text Box 10">
          <a:extLst>
            <a:ext uri="{FF2B5EF4-FFF2-40B4-BE49-F238E27FC236}">
              <a16:creationId xmlns:a16="http://schemas.microsoft.com/office/drawing/2014/main" id="{00000000-0008-0000-0200-0000B6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35" name="Text Box 4">
          <a:extLst>
            <a:ext uri="{FF2B5EF4-FFF2-40B4-BE49-F238E27FC236}">
              <a16:creationId xmlns:a16="http://schemas.microsoft.com/office/drawing/2014/main" id="{00000000-0008-0000-0200-0000B7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36" name="Text Box 5">
          <a:extLst>
            <a:ext uri="{FF2B5EF4-FFF2-40B4-BE49-F238E27FC236}">
              <a16:creationId xmlns:a16="http://schemas.microsoft.com/office/drawing/2014/main" id="{00000000-0008-0000-0200-0000B8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37" name="Text Box 9">
          <a:extLst>
            <a:ext uri="{FF2B5EF4-FFF2-40B4-BE49-F238E27FC236}">
              <a16:creationId xmlns:a16="http://schemas.microsoft.com/office/drawing/2014/main" id="{00000000-0008-0000-0200-0000B9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38" name="Text Box 10">
          <a:extLst>
            <a:ext uri="{FF2B5EF4-FFF2-40B4-BE49-F238E27FC236}">
              <a16:creationId xmlns:a16="http://schemas.microsoft.com/office/drawing/2014/main" id="{00000000-0008-0000-0200-0000BA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39" name="Text Box 4">
          <a:extLst>
            <a:ext uri="{FF2B5EF4-FFF2-40B4-BE49-F238E27FC236}">
              <a16:creationId xmlns:a16="http://schemas.microsoft.com/office/drawing/2014/main" id="{00000000-0008-0000-0200-0000BB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40" name="Text Box 5">
          <a:extLst>
            <a:ext uri="{FF2B5EF4-FFF2-40B4-BE49-F238E27FC236}">
              <a16:creationId xmlns:a16="http://schemas.microsoft.com/office/drawing/2014/main" id="{00000000-0008-0000-0200-0000BC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41" name="Text Box 9">
          <a:extLst>
            <a:ext uri="{FF2B5EF4-FFF2-40B4-BE49-F238E27FC236}">
              <a16:creationId xmlns:a16="http://schemas.microsoft.com/office/drawing/2014/main" id="{00000000-0008-0000-0200-0000BD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42" name="Text Box 10">
          <a:extLst>
            <a:ext uri="{FF2B5EF4-FFF2-40B4-BE49-F238E27FC236}">
              <a16:creationId xmlns:a16="http://schemas.microsoft.com/office/drawing/2014/main" id="{00000000-0008-0000-0200-0000BE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43" name="Text Box 4">
          <a:extLst>
            <a:ext uri="{FF2B5EF4-FFF2-40B4-BE49-F238E27FC236}">
              <a16:creationId xmlns:a16="http://schemas.microsoft.com/office/drawing/2014/main" id="{00000000-0008-0000-0200-0000BF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44" name="Text Box 5">
          <a:extLst>
            <a:ext uri="{FF2B5EF4-FFF2-40B4-BE49-F238E27FC236}">
              <a16:creationId xmlns:a16="http://schemas.microsoft.com/office/drawing/2014/main" id="{00000000-0008-0000-0200-0000C0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45" name="Text Box 9">
          <a:extLst>
            <a:ext uri="{FF2B5EF4-FFF2-40B4-BE49-F238E27FC236}">
              <a16:creationId xmlns:a16="http://schemas.microsoft.com/office/drawing/2014/main" id="{00000000-0008-0000-0200-0000C1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46" name="Text Box 10">
          <a:extLst>
            <a:ext uri="{FF2B5EF4-FFF2-40B4-BE49-F238E27FC236}">
              <a16:creationId xmlns:a16="http://schemas.microsoft.com/office/drawing/2014/main" id="{00000000-0008-0000-0200-0000C2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47" name="Text Box 4">
          <a:extLst>
            <a:ext uri="{FF2B5EF4-FFF2-40B4-BE49-F238E27FC236}">
              <a16:creationId xmlns:a16="http://schemas.microsoft.com/office/drawing/2014/main" id="{00000000-0008-0000-0200-0000C3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48" name="Text Box 5">
          <a:extLst>
            <a:ext uri="{FF2B5EF4-FFF2-40B4-BE49-F238E27FC236}">
              <a16:creationId xmlns:a16="http://schemas.microsoft.com/office/drawing/2014/main" id="{00000000-0008-0000-0200-0000C4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49" name="Text Box 9">
          <a:extLst>
            <a:ext uri="{FF2B5EF4-FFF2-40B4-BE49-F238E27FC236}">
              <a16:creationId xmlns:a16="http://schemas.microsoft.com/office/drawing/2014/main" id="{00000000-0008-0000-0200-0000C5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50" name="Text Box 10">
          <a:extLst>
            <a:ext uri="{FF2B5EF4-FFF2-40B4-BE49-F238E27FC236}">
              <a16:creationId xmlns:a16="http://schemas.microsoft.com/office/drawing/2014/main" id="{00000000-0008-0000-0200-0000C6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51" name="Text Box 4">
          <a:extLst>
            <a:ext uri="{FF2B5EF4-FFF2-40B4-BE49-F238E27FC236}">
              <a16:creationId xmlns:a16="http://schemas.microsoft.com/office/drawing/2014/main" id="{00000000-0008-0000-0200-0000C7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52" name="Text Box 5">
          <a:extLst>
            <a:ext uri="{FF2B5EF4-FFF2-40B4-BE49-F238E27FC236}">
              <a16:creationId xmlns:a16="http://schemas.microsoft.com/office/drawing/2014/main" id="{00000000-0008-0000-0200-0000C8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53" name="Text Box 9">
          <a:extLst>
            <a:ext uri="{FF2B5EF4-FFF2-40B4-BE49-F238E27FC236}">
              <a16:creationId xmlns:a16="http://schemas.microsoft.com/office/drawing/2014/main" id="{00000000-0008-0000-0200-0000C9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54" name="Text Box 10">
          <a:extLst>
            <a:ext uri="{FF2B5EF4-FFF2-40B4-BE49-F238E27FC236}">
              <a16:creationId xmlns:a16="http://schemas.microsoft.com/office/drawing/2014/main" id="{00000000-0008-0000-0200-0000CA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55" name="Text Box 4">
          <a:extLst>
            <a:ext uri="{FF2B5EF4-FFF2-40B4-BE49-F238E27FC236}">
              <a16:creationId xmlns:a16="http://schemas.microsoft.com/office/drawing/2014/main" id="{00000000-0008-0000-0200-0000CB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56" name="Text Box 5">
          <a:extLst>
            <a:ext uri="{FF2B5EF4-FFF2-40B4-BE49-F238E27FC236}">
              <a16:creationId xmlns:a16="http://schemas.microsoft.com/office/drawing/2014/main" id="{00000000-0008-0000-0200-0000CC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57" name="Text Box 9">
          <a:extLst>
            <a:ext uri="{FF2B5EF4-FFF2-40B4-BE49-F238E27FC236}">
              <a16:creationId xmlns:a16="http://schemas.microsoft.com/office/drawing/2014/main" id="{00000000-0008-0000-0200-0000CD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58" name="Text Box 10">
          <a:extLst>
            <a:ext uri="{FF2B5EF4-FFF2-40B4-BE49-F238E27FC236}">
              <a16:creationId xmlns:a16="http://schemas.microsoft.com/office/drawing/2014/main" id="{00000000-0008-0000-0200-0000CE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59" name="Text Box 4">
          <a:extLst>
            <a:ext uri="{FF2B5EF4-FFF2-40B4-BE49-F238E27FC236}">
              <a16:creationId xmlns:a16="http://schemas.microsoft.com/office/drawing/2014/main" id="{00000000-0008-0000-0200-0000CF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60" name="Text Box 5">
          <a:extLst>
            <a:ext uri="{FF2B5EF4-FFF2-40B4-BE49-F238E27FC236}">
              <a16:creationId xmlns:a16="http://schemas.microsoft.com/office/drawing/2014/main" id="{00000000-0008-0000-0200-0000D0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61" name="Text Box 9">
          <a:extLst>
            <a:ext uri="{FF2B5EF4-FFF2-40B4-BE49-F238E27FC236}">
              <a16:creationId xmlns:a16="http://schemas.microsoft.com/office/drawing/2014/main" id="{00000000-0008-0000-0200-0000D1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62" name="Text Box 10">
          <a:extLst>
            <a:ext uri="{FF2B5EF4-FFF2-40B4-BE49-F238E27FC236}">
              <a16:creationId xmlns:a16="http://schemas.microsoft.com/office/drawing/2014/main" id="{00000000-0008-0000-0200-0000D2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63" name="Text Box 4">
          <a:extLst>
            <a:ext uri="{FF2B5EF4-FFF2-40B4-BE49-F238E27FC236}">
              <a16:creationId xmlns:a16="http://schemas.microsoft.com/office/drawing/2014/main" id="{00000000-0008-0000-0200-0000D3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64" name="Text Box 5">
          <a:extLst>
            <a:ext uri="{FF2B5EF4-FFF2-40B4-BE49-F238E27FC236}">
              <a16:creationId xmlns:a16="http://schemas.microsoft.com/office/drawing/2014/main" id="{00000000-0008-0000-0200-0000D4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65" name="Text Box 9">
          <a:extLst>
            <a:ext uri="{FF2B5EF4-FFF2-40B4-BE49-F238E27FC236}">
              <a16:creationId xmlns:a16="http://schemas.microsoft.com/office/drawing/2014/main" id="{00000000-0008-0000-0200-0000D5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66" name="Text Box 10">
          <a:extLst>
            <a:ext uri="{FF2B5EF4-FFF2-40B4-BE49-F238E27FC236}">
              <a16:creationId xmlns:a16="http://schemas.microsoft.com/office/drawing/2014/main" id="{00000000-0008-0000-0200-0000D6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67" name="Text Box 4">
          <a:extLst>
            <a:ext uri="{FF2B5EF4-FFF2-40B4-BE49-F238E27FC236}">
              <a16:creationId xmlns:a16="http://schemas.microsoft.com/office/drawing/2014/main" id="{00000000-0008-0000-0200-0000D7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68" name="Text Box 5">
          <a:extLst>
            <a:ext uri="{FF2B5EF4-FFF2-40B4-BE49-F238E27FC236}">
              <a16:creationId xmlns:a16="http://schemas.microsoft.com/office/drawing/2014/main" id="{00000000-0008-0000-0200-0000D8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69" name="Text Box 9">
          <a:extLst>
            <a:ext uri="{FF2B5EF4-FFF2-40B4-BE49-F238E27FC236}">
              <a16:creationId xmlns:a16="http://schemas.microsoft.com/office/drawing/2014/main" id="{00000000-0008-0000-0200-0000D9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70" name="Text Box 10">
          <a:extLst>
            <a:ext uri="{FF2B5EF4-FFF2-40B4-BE49-F238E27FC236}">
              <a16:creationId xmlns:a16="http://schemas.microsoft.com/office/drawing/2014/main" id="{00000000-0008-0000-0200-0000DA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571" name="Text Box 4">
          <a:extLst>
            <a:ext uri="{FF2B5EF4-FFF2-40B4-BE49-F238E27FC236}">
              <a16:creationId xmlns:a16="http://schemas.microsoft.com/office/drawing/2014/main" id="{00000000-0008-0000-0200-0000DB11000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572" name="Text Box 5">
          <a:extLst>
            <a:ext uri="{FF2B5EF4-FFF2-40B4-BE49-F238E27FC236}">
              <a16:creationId xmlns:a16="http://schemas.microsoft.com/office/drawing/2014/main" id="{00000000-0008-0000-0200-0000DC11000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573" name="Text Box 9">
          <a:extLst>
            <a:ext uri="{FF2B5EF4-FFF2-40B4-BE49-F238E27FC236}">
              <a16:creationId xmlns:a16="http://schemas.microsoft.com/office/drawing/2014/main" id="{00000000-0008-0000-0200-0000DD11000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574" name="Text Box 10">
          <a:extLst>
            <a:ext uri="{FF2B5EF4-FFF2-40B4-BE49-F238E27FC236}">
              <a16:creationId xmlns:a16="http://schemas.microsoft.com/office/drawing/2014/main" id="{00000000-0008-0000-0200-0000DE11000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75" name="Text Box 4">
          <a:extLst>
            <a:ext uri="{FF2B5EF4-FFF2-40B4-BE49-F238E27FC236}">
              <a16:creationId xmlns:a16="http://schemas.microsoft.com/office/drawing/2014/main" id="{00000000-0008-0000-0200-0000DF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76" name="Text Box 5">
          <a:extLst>
            <a:ext uri="{FF2B5EF4-FFF2-40B4-BE49-F238E27FC236}">
              <a16:creationId xmlns:a16="http://schemas.microsoft.com/office/drawing/2014/main" id="{00000000-0008-0000-0200-0000E0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77" name="Text Box 9">
          <a:extLst>
            <a:ext uri="{FF2B5EF4-FFF2-40B4-BE49-F238E27FC236}">
              <a16:creationId xmlns:a16="http://schemas.microsoft.com/office/drawing/2014/main" id="{00000000-0008-0000-0200-0000E1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78" name="Text Box 10">
          <a:extLst>
            <a:ext uri="{FF2B5EF4-FFF2-40B4-BE49-F238E27FC236}">
              <a16:creationId xmlns:a16="http://schemas.microsoft.com/office/drawing/2014/main" id="{00000000-0008-0000-0200-0000E2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79" name="Text Box 4">
          <a:extLst>
            <a:ext uri="{FF2B5EF4-FFF2-40B4-BE49-F238E27FC236}">
              <a16:creationId xmlns:a16="http://schemas.microsoft.com/office/drawing/2014/main" id="{00000000-0008-0000-0200-0000E3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80" name="Text Box 5">
          <a:extLst>
            <a:ext uri="{FF2B5EF4-FFF2-40B4-BE49-F238E27FC236}">
              <a16:creationId xmlns:a16="http://schemas.microsoft.com/office/drawing/2014/main" id="{00000000-0008-0000-0200-0000E4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81" name="Text Box 9">
          <a:extLst>
            <a:ext uri="{FF2B5EF4-FFF2-40B4-BE49-F238E27FC236}">
              <a16:creationId xmlns:a16="http://schemas.microsoft.com/office/drawing/2014/main" id="{00000000-0008-0000-0200-0000E5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82" name="Text Box 4">
          <a:extLst>
            <a:ext uri="{FF2B5EF4-FFF2-40B4-BE49-F238E27FC236}">
              <a16:creationId xmlns:a16="http://schemas.microsoft.com/office/drawing/2014/main" id="{00000000-0008-0000-0200-0000E6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83" name="Text Box 5">
          <a:extLst>
            <a:ext uri="{FF2B5EF4-FFF2-40B4-BE49-F238E27FC236}">
              <a16:creationId xmlns:a16="http://schemas.microsoft.com/office/drawing/2014/main" id="{00000000-0008-0000-0200-0000E7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84" name="Text Box 9">
          <a:extLst>
            <a:ext uri="{FF2B5EF4-FFF2-40B4-BE49-F238E27FC236}">
              <a16:creationId xmlns:a16="http://schemas.microsoft.com/office/drawing/2014/main" id="{00000000-0008-0000-0200-0000E8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85" name="Text Box 10">
          <a:extLst>
            <a:ext uri="{FF2B5EF4-FFF2-40B4-BE49-F238E27FC236}">
              <a16:creationId xmlns:a16="http://schemas.microsoft.com/office/drawing/2014/main" id="{00000000-0008-0000-0200-0000E9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86" name="Text Box 4">
          <a:extLst>
            <a:ext uri="{FF2B5EF4-FFF2-40B4-BE49-F238E27FC236}">
              <a16:creationId xmlns:a16="http://schemas.microsoft.com/office/drawing/2014/main" id="{00000000-0008-0000-0200-0000EA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87" name="Text Box 5">
          <a:extLst>
            <a:ext uri="{FF2B5EF4-FFF2-40B4-BE49-F238E27FC236}">
              <a16:creationId xmlns:a16="http://schemas.microsoft.com/office/drawing/2014/main" id="{00000000-0008-0000-0200-0000EB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88" name="Text Box 9">
          <a:extLst>
            <a:ext uri="{FF2B5EF4-FFF2-40B4-BE49-F238E27FC236}">
              <a16:creationId xmlns:a16="http://schemas.microsoft.com/office/drawing/2014/main" id="{00000000-0008-0000-0200-0000EC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89" name="Text Box 4">
          <a:extLst>
            <a:ext uri="{FF2B5EF4-FFF2-40B4-BE49-F238E27FC236}">
              <a16:creationId xmlns:a16="http://schemas.microsoft.com/office/drawing/2014/main" id="{00000000-0008-0000-0200-0000ED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90" name="Text Box 5">
          <a:extLst>
            <a:ext uri="{FF2B5EF4-FFF2-40B4-BE49-F238E27FC236}">
              <a16:creationId xmlns:a16="http://schemas.microsoft.com/office/drawing/2014/main" id="{00000000-0008-0000-0200-0000EE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91" name="Text Box 9">
          <a:extLst>
            <a:ext uri="{FF2B5EF4-FFF2-40B4-BE49-F238E27FC236}">
              <a16:creationId xmlns:a16="http://schemas.microsoft.com/office/drawing/2014/main" id="{00000000-0008-0000-0200-0000EF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92" name="Text Box 4">
          <a:extLst>
            <a:ext uri="{FF2B5EF4-FFF2-40B4-BE49-F238E27FC236}">
              <a16:creationId xmlns:a16="http://schemas.microsoft.com/office/drawing/2014/main" id="{00000000-0008-0000-0200-0000F0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593" name="Text Box 4">
          <a:extLst>
            <a:ext uri="{FF2B5EF4-FFF2-40B4-BE49-F238E27FC236}">
              <a16:creationId xmlns:a16="http://schemas.microsoft.com/office/drawing/2014/main" id="{00000000-0008-0000-0200-0000F111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94" name="Text Box 4">
          <a:extLst>
            <a:ext uri="{FF2B5EF4-FFF2-40B4-BE49-F238E27FC236}">
              <a16:creationId xmlns:a16="http://schemas.microsoft.com/office/drawing/2014/main" id="{00000000-0008-0000-0200-0000F2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95" name="Text Box 5">
          <a:extLst>
            <a:ext uri="{FF2B5EF4-FFF2-40B4-BE49-F238E27FC236}">
              <a16:creationId xmlns:a16="http://schemas.microsoft.com/office/drawing/2014/main" id="{00000000-0008-0000-0200-0000F3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96" name="Text Box 9">
          <a:extLst>
            <a:ext uri="{FF2B5EF4-FFF2-40B4-BE49-F238E27FC236}">
              <a16:creationId xmlns:a16="http://schemas.microsoft.com/office/drawing/2014/main" id="{00000000-0008-0000-0200-0000F4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97" name="Text Box 10">
          <a:extLst>
            <a:ext uri="{FF2B5EF4-FFF2-40B4-BE49-F238E27FC236}">
              <a16:creationId xmlns:a16="http://schemas.microsoft.com/office/drawing/2014/main" id="{00000000-0008-0000-0200-0000F5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98" name="Text Box 4">
          <a:extLst>
            <a:ext uri="{FF2B5EF4-FFF2-40B4-BE49-F238E27FC236}">
              <a16:creationId xmlns:a16="http://schemas.microsoft.com/office/drawing/2014/main" id="{00000000-0008-0000-0200-0000F6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599" name="Text Box 5">
          <a:extLst>
            <a:ext uri="{FF2B5EF4-FFF2-40B4-BE49-F238E27FC236}">
              <a16:creationId xmlns:a16="http://schemas.microsoft.com/office/drawing/2014/main" id="{00000000-0008-0000-0200-0000F7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00" name="Text Box 9">
          <a:extLst>
            <a:ext uri="{FF2B5EF4-FFF2-40B4-BE49-F238E27FC236}">
              <a16:creationId xmlns:a16="http://schemas.microsoft.com/office/drawing/2014/main" id="{00000000-0008-0000-0200-0000F8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01" name="Text Box 10">
          <a:extLst>
            <a:ext uri="{FF2B5EF4-FFF2-40B4-BE49-F238E27FC236}">
              <a16:creationId xmlns:a16="http://schemas.microsoft.com/office/drawing/2014/main" id="{00000000-0008-0000-0200-0000F9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02" name="Text Box 4">
          <a:extLst>
            <a:ext uri="{FF2B5EF4-FFF2-40B4-BE49-F238E27FC236}">
              <a16:creationId xmlns:a16="http://schemas.microsoft.com/office/drawing/2014/main" id="{00000000-0008-0000-0200-0000FA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03" name="Text Box 5">
          <a:extLst>
            <a:ext uri="{FF2B5EF4-FFF2-40B4-BE49-F238E27FC236}">
              <a16:creationId xmlns:a16="http://schemas.microsoft.com/office/drawing/2014/main" id="{00000000-0008-0000-0200-0000FB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04" name="Text Box 9">
          <a:extLst>
            <a:ext uri="{FF2B5EF4-FFF2-40B4-BE49-F238E27FC236}">
              <a16:creationId xmlns:a16="http://schemas.microsoft.com/office/drawing/2014/main" id="{00000000-0008-0000-0200-0000FC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05" name="Text Box 10">
          <a:extLst>
            <a:ext uri="{FF2B5EF4-FFF2-40B4-BE49-F238E27FC236}">
              <a16:creationId xmlns:a16="http://schemas.microsoft.com/office/drawing/2014/main" id="{00000000-0008-0000-0200-0000FD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06" name="Text Box 4">
          <a:extLst>
            <a:ext uri="{FF2B5EF4-FFF2-40B4-BE49-F238E27FC236}">
              <a16:creationId xmlns:a16="http://schemas.microsoft.com/office/drawing/2014/main" id="{00000000-0008-0000-0200-0000FE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07" name="Text Box 5">
          <a:extLst>
            <a:ext uri="{FF2B5EF4-FFF2-40B4-BE49-F238E27FC236}">
              <a16:creationId xmlns:a16="http://schemas.microsoft.com/office/drawing/2014/main" id="{00000000-0008-0000-0200-0000FF11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08" name="Text Box 9">
          <a:extLst>
            <a:ext uri="{FF2B5EF4-FFF2-40B4-BE49-F238E27FC236}">
              <a16:creationId xmlns:a16="http://schemas.microsoft.com/office/drawing/2014/main" id="{00000000-0008-0000-0200-00000012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09" name="Text Box 10">
          <a:extLst>
            <a:ext uri="{FF2B5EF4-FFF2-40B4-BE49-F238E27FC236}">
              <a16:creationId xmlns:a16="http://schemas.microsoft.com/office/drawing/2014/main" id="{00000000-0008-0000-0200-00000112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10" name="Text Box 4">
          <a:extLst>
            <a:ext uri="{FF2B5EF4-FFF2-40B4-BE49-F238E27FC236}">
              <a16:creationId xmlns:a16="http://schemas.microsoft.com/office/drawing/2014/main" id="{00000000-0008-0000-0200-00000212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11" name="Text Box 5">
          <a:extLst>
            <a:ext uri="{FF2B5EF4-FFF2-40B4-BE49-F238E27FC236}">
              <a16:creationId xmlns:a16="http://schemas.microsoft.com/office/drawing/2014/main" id="{00000000-0008-0000-0200-00000312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12" name="Text Box 9">
          <a:extLst>
            <a:ext uri="{FF2B5EF4-FFF2-40B4-BE49-F238E27FC236}">
              <a16:creationId xmlns:a16="http://schemas.microsoft.com/office/drawing/2014/main" id="{00000000-0008-0000-0200-00000412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13" name="Text Box 10">
          <a:extLst>
            <a:ext uri="{FF2B5EF4-FFF2-40B4-BE49-F238E27FC236}">
              <a16:creationId xmlns:a16="http://schemas.microsoft.com/office/drawing/2014/main" id="{00000000-0008-0000-0200-00000512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14" name="Text Box 4">
          <a:extLst>
            <a:ext uri="{FF2B5EF4-FFF2-40B4-BE49-F238E27FC236}">
              <a16:creationId xmlns:a16="http://schemas.microsoft.com/office/drawing/2014/main" id="{00000000-0008-0000-0200-00000612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15" name="Text Box 5">
          <a:extLst>
            <a:ext uri="{FF2B5EF4-FFF2-40B4-BE49-F238E27FC236}">
              <a16:creationId xmlns:a16="http://schemas.microsoft.com/office/drawing/2014/main" id="{00000000-0008-0000-0200-00000712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16" name="Text Box 9">
          <a:extLst>
            <a:ext uri="{FF2B5EF4-FFF2-40B4-BE49-F238E27FC236}">
              <a16:creationId xmlns:a16="http://schemas.microsoft.com/office/drawing/2014/main" id="{00000000-0008-0000-0200-00000812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17" name="Text Box 10">
          <a:extLst>
            <a:ext uri="{FF2B5EF4-FFF2-40B4-BE49-F238E27FC236}">
              <a16:creationId xmlns:a16="http://schemas.microsoft.com/office/drawing/2014/main" id="{00000000-0008-0000-0200-00000912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18" name="Text Box 4">
          <a:extLst>
            <a:ext uri="{FF2B5EF4-FFF2-40B4-BE49-F238E27FC236}">
              <a16:creationId xmlns:a16="http://schemas.microsoft.com/office/drawing/2014/main" id="{00000000-0008-0000-0200-00000A12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19" name="Text Box 5">
          <a:extLst>
            <a:ext uri="{FF2B5EF4-FFF2-40B4-BE49-F238E27FC236}">
              <a16:creationId xmlns:a16="http://schemas.microsoft.com/office/drawing/2014/main" id="{00000000-0008-0000-0200-00000B12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20" name="Text Box 9">
          <a:extLst>
            <a:ext uri="{FF2B5EF4-FFF2-40B4-BE49-F238E27FC236}">
              <a16:creationId xmlns:a16="http://schemas.microsoft.com/office/drawing/2014/main" id="{00000000-0008-0000-0200-00000C12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21" name="Text Box 10">
          <a:extLst>
            <a:ext uri="{FF2B5EF4-FFF2-40B4-BE49-F238E27FC236}">
              <a16:creationId xmlns:a16="http://schemas.microsoft.com/office/drawing/2014/main" id="{00000000-0008-0000-0200-00000D120000}"/>
            </a:ext>
          </a:extLst>
        </xdr:cNvPr>
        <xdr:cNvSpPr txBox="1">
          <a:spLocks noChangeArrowheads="1"/>
        </xdr:cNvSpPr>
      </xdr:nvSpPr>
      <xdr:spPr bwMode="auto">
        <a:xfrm>
          <a:off x="5246077" y="204428481"/>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22" name="Text Box 4">
          <a:extLst>
            <a:ext uri="{FF2B5EF4-FFF2-40B4-BE49-F238E27FC236}">
              <a16:creationId xmlns:a16="http://schemas.microsoft.com/office/drawing/2014/main" id="{00000000-0008-0000-0200-00000E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23" name="Text Box 5">
          <a:extLst>
            <a:ext uri="{FF2B5EF4-FFF2-40B4-BE49-F238E27FC236}">
              <a16:creationId xmlns:a16="http://schemas.microsoft.com/office/drawing/2014/main" id="{00000000-0008-0000-0200-00000F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24" name="Text Box 9">
          <a:extLst>
            <a:ext uri="{FF2B5EF4-FFF2-40B4-BE49-F238E27FC236}">
              <a16:creationId xmlns:a16="http://schemas.microsoft.com/office/drawing/2014/main" id="{00000000-0008-0000-0200-000010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25" name="Text Box 10">
          <a:extLst>
            <a:ext uri="{FF2B5EF4-FFF2-40B4-BE49-F238E27FC236}">
              <a16:creationId xmlns:a16="http://schemas.microsoft.com/office/drawing/2014/main" id="{00000000-0008-0000-0200-000011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26" name="Text Box 4">
          <a:extLst>
            <a:ext uri="{FF2B5EF4-FFF2-40B4-BE49-F238E27FC236}">
              <a16:creationId xmlns:a16="http://schemas.microsoft.com/office/drawing/2014/main" id="{00000000-0008-0000-0200-000012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27" name="Text Box 5">
          <a:extLst>
            <a:ext uri="{FF2B5EF4-FFF2-40B4-BE49-F238E27FC236}">
              <a16:creationId xmlns:a16="http://schemas.microsoft.com/office/drawing/2014/main" id="{00000000-0008-0000-0200-000013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28" name="Text Box 9">
          <a:extLst>
            <a:ext uri="{FF2B5EF4-FFF2-40B4-BE49-F238E27FC236}">
              <a16:creationId xmlns:a16="http://schemas.microsoft.com/office/drawing/2014/main" id="{00000000-0008-0000-0200-000014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29" name="Text Box 10">
          <a:extLst>
            <a:ext uri="{FF2B5EF4-FFF2-40B4-BE49-F238E27FC236}">
              <a16:creationId xmlns:a16="http://schemas.microsoft.com/office/drawing/2014/main" id="{00000000-0008-0000-0200-000015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30" name="Text Box 4">
          <a:extLst>
            <a:ext uri="{FF2B5EF4-FFF2-40B4-BE49-F238E27FC236}">
              <a16:creationId xmlns:a16="http://schemas.microsoft.com/office/drawing/2014/main" id="{00000000-0008-0000-0200-000016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31" name="Text Box 5">
          <a:extLst>
            <a:ext uri="{FF2B5EF4-FFF2-40B4-BE49-F238E27FC236}">
              <a16:creationId xmlns:a16="http://schemas.microsoft.com/office/drawing/2014/main" id="{00000000-0008-0000-0200-000017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32" name="Text Box 9">
          <a:extLst>
            <a:ext uri="{FF2B5EF4-FFF2-40B4-BE49-F238E27FC236}">
              <a16:creationId xmlns:a16="http://schemas.microsoft.com/office/drawing/2014/main" id="{00000000-0008-0000-0200-000018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33" name="Text Box 10">
          <a:extLst>
            <a:ext uri="{FF2B5EF4-FFF2-40B4-BE49-F238E27FC236}">
              <a16:creationId xmlns:a16="http://schemas.microsoft.com/office/drawing/2014/main" id="{00000000-0008-0000-0200-000019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34" name="Text Box 4">
          <a:extLst>
            <a:ext uri="{FF2B5EF4-FFF2-40B4-BE49-F238E27FC236}">
              <a16:creationId xmlns:a16="http://schemas.microsoft.com/office/drawing/2014/main" id="{00000000-0008-0000-0200-00001A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35" name="Text Box 5">
          <a:extLst>
            <a:ext uri="{FF2B5EF4-FFF2-40B4-BE49-F238E27FC236}">
              <a16:creationId xmlns:a16="http://schemas.microsoft.com/office/drawing/2014/main" id="{00000000-0008-0000-0200-00001B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36" name="Text Box 9">
          <a:extLst>
            <a:ext uri="{FF2B5EF4-FFF2-40B4-BE49-F238E27FC236}">
              <a16:creationId xmlns:a16="http://schemas.microsoft.com/office/drawing/2014/main" id="{00000000-0008-0000-0200-00001C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37" name="Text Box 10">
          <a:extLst>
            <a:ext uri="{FF2B5EF4-FFF2-40B4-BE49-F238E27FC236}">
              <a16:creationId xmlns:a16="http://schemas.microsoft.com/office/drawing/2014/main" id="{00000000-0008-0000-0200-00001D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38" name="Text Box 4">
          <a:extLst>
            <a:ext uri="{FF2B5EF4-FFF2-40B4-BE49-F238E27FC236}">
              <a16:creationId xmlns:a16="http://schemas.microsoft.com/office/drawing/2014/main" id="{00000000-0008-0000-0200-00001E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39" name="Text Box 5">
          <a:extLst>
            <a:ext uri="{FF2B5EF4-FFF2-40B4-BE49-F238E27FC236}">
              <a16:creationId xmlns:a16="http://schemas.microsoft.com/office/drawing/2014/main" id="{00000000-0008-0000-0200-00001F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40" name="Text Box 9">
          <a:extLst>
            <a:ext uri="{FF2B5EF4-FFF2-40B4-BE49-F238E27FC236}">
              <a16:creationId xmlns:a16="http://schemas.microsoft.com/office/drawing/2014/main" id="{00000000-0008-0000-0200-000020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41" name="Text Box 10">
          <a:extLst>
            <a:ext uri="{FF2B5EF4-FFF2-40B4-BE49-F238E27FC236}">
              <a16:creationId xmlns:a16="http://schemas.microsoft.com/office/drawing/2014/main" id="{00000000-0008-0000-0200-000021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42" name="Text Box 4">
          <a:extLst>
            <a:ext uri="{FF2B5EF4-FFF2-40B4-BE49-F238E27FC236}">
              <a16:creationId xmlns:a16="http://schemas.microsoft.com/office/drawing/2014/main" id="{00000000-0008-0000-0200-000022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43" name="Text Box 5">
          <a:extLst>
            <a:ext uri="{FF2B5EF4-FFF2-40B4-BE49-F238E27FC236}">
              <a16:creationId xmlns:a16="http://schemas.microsoft.com/office/drawing/2014/main" id="{00000000-0008-0000-0200-000023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44" name="Text Box 9">
          <a:extLst>
            <a:ext uri="{FF2B5EF4-FFF2-40B4-BE49-F238E27FC236}">
              <a16:creationId xmlns:a16="http://schemas.microsoft.com/office/drawing/2014/main" id="{00000000-0008-0000-0200-000024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45" name="Text Box 10">
          <a:extLst>
            <a:ext uri="{FF2B5EF4-FFF2-40B4-BE49-F238E27FC236}">
              <a16:creationId xmlns:a16="http://schemas.microsoft.com/office/drawing/2014/main" id="{00000000-0008-0000-0200-000025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46" name="Text Box 4">
          <a:extLst>
            <a:ext uri="{FF2B5EF4-FFF2-40B4-BE49-F238E27FC236}">
              <a16:creationId xmlns:a16="http://schemas.microsoft.com/office/drawing/2014/main" id="{00000000-0008-0000-0200-000026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47" name="Text Box 5">
          <a:extLst>
            <a:ext uri="{FF2B5EF4-FFF2-40B4-BE49-F238E27FC236}">
              <a16:creationId xmlns:a16="http://schemas.microsoft.com/office/drawing/2014/main" id="{00000000-0008-0000-0200-000027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48" name="Text Box 9">
          <a:extLst>
            <a:ext uri="{FF2B5EF4-FFF2-40B4-BE49-F238E27FC236}">
              <a16:creationId xmlns:a16="http://schemas.microsoft.com/office/drawing/2014/main" id="{00000000-0008-0000-0200-000028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49" name="Text Box 10">
          <a:extLst>
            <a:ext uri="{FF2B5EF4-FFF2-40B4-BE49-F238E27FC236}">
              <a16:creationId xmlns:a16="http://schemas.microsoft.com/office/drawing/2014/main" id="{00000000-0008-0000-0200-000029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50" name="Text Box 4">
          <a:extLst>
            <a:ext uri="{FF2B5EF4-FFF2-40B4-BE49-F238E27FC236}">
              <a16:creationId xmlns:a16="http://schemas.microsoft.com/office/drawing/2014/main" id="{00000000-0008-0000-0200-00002A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51" name="Text Box 5">
          <a:extLst>
            <a:ext uri="{FF2B5EF4-FFF2-40B4-BE49-F238E27FC236}">
              <a16:creationId xmlns:a16="http://schemas.microsoft.com/office/drawing/2014/main" id="{00000000-0008-0000-0200-00002B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52" name="Text Box 9">
          <a:extLst>
            <a:ext uri="{FF2B5EF4-FFF2-40B4-BE49-F238E27FC236}">
              <a16:creationId xmlns:a16="http://schemas.microsoft.com/office/drawing/2014/main" id="{00000000-0008-0000-0200-00002C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53" name="Text Box 10">
          <a:extLst>
            <a:ext uri="{FF2B5EF4-FFF2-40B4-BE49-F238E27FC236}">
              <a16:creationId xmlns:a16="http://schemas.microsoft.com/office/drawing/2014/main" id="{00000000-0008-0000-0200-00002D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54" name="Text Box 4">
          <a:extLst>
            <a:ext uri="{FF2B5EF4-FFF2-40B4-BE49-F238E27FC236}">
              <a16:creationId xmlns:a16="http://schemas.microsoft.com/office/drawing/2014/main" id="{00000000-0008-0000-0200-00002E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55" name="Text Box 5">
          <a:extLst>
            <a:ext uri="{FF2B5EF4-FFF2-40B4-BE49-F238E27FC236}">
              <a16:creationId xmlns:a16="http://schemas.microsoft.com/office/drawing/2014/main" id="{00000000-0008-0000-0200-00002F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56" name="Text Box 9">
          <a:extLst>
            <a:ext uri="{FF2B5EF4-FFF2-40B4-BE49-F238E27FC236}">
              <a16:creationId xmlns:a16="http://schemas.microsoft.com/office/drawing/2014/main" id="{00000000-0008-0000-0200-000030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57" name="Text Box 10">
          <a:extLst>
            <a:ext uri="{FF2B5EF4-FFF2-40B4-BE49-F238E27FC236}">
              <a16:creationId xmlns:a16="http://schemas.microsoft.com/office/drawing/2014/main" id="{00000000-0008-0000-0200-000031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58" name="Text Box 4">
          <a:extLst>
            <a:ext uri="{FF2B5EF4-FFF2-40B4-BE49-F238E27FC236}">
              <a16:creationId xmlns:a16="http://schemas.microsoft.com/office/drawing/2014/main" id="{00000000-0008-0000-0200-000032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59" name="Text Box 5">
          <a:extLst>
            <a:ext uri="{FF2B5EF4-FFF2-40B4-BE49-F238E27FC236}">
              <a16:creationId xmlns:a16="http://schemas.microsoft.com/office/drawing/2014/main" id="{00000000-0008-0000-0200-000033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60" name="Text Box 9">
          <a:extLst>
            <a:ext uri="{FF2B5EF4-FFF2-40B4-BE49-F238E27FC236}">
              <a16:creationId xmlns:a16="http://schemas.microsoft.com/office/drawing/2014/main" id="{00000000-0008-0000-0200-000034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61" name="Text Box 10">
          <a:extLst>
            <a:ext uri="{FF2B5EF4-FFF2-40B4-BE49-F238E27FC236}">
              <a16:creationId xmlns:a16="http://schemas.microsoft.com/office/drawing/2014/main" id="{00000000-0008-0000-0200-000035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62" name="Text Box 4">
          <a:extLst>
            <a:ext uri="{FF2B5EF4-FFF2-40B4-BE49-F238E27FC236}">
              <a16:creationId xmlns:a16="http://schemas.microsoft.com/office/drawing/2014/main" id="{00000000-0008-0000-0200-000036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63" name="Text Box 5">
          <a:extLst>
            <a:ext uri="{FF2B5EF4-FFF2-40B4-BE49-F238E27FC236}">
              <a16:creationId xmlns:a16="http://schemas.microsoft.com/office/drawing/2014/main" id="{00000000-0008-0000-0200-000037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64" name="Text Box 9">
          <a:extLst>
            <a:ext uri="{FF2B5EF4-FFF2-40B4-BE49-F238E27FC236}">
              <a16:creationId xmlns:a16="http://schemas.microsoft.com/office/drawing/2014/main" id="{00000000-0008-0000-0200-000038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65" name="Text Box 10">
          <a:extLst>
            <a:ext uri="{FF2B5EF4-FFF2-40B4-BE49-F238E27FC236}">
              <a16:creationId xmlns:a16="http://schemas.microsoft.com/office/drawing/2014/main" id="{00000000-0008-0000-0200-000039120000}"/>
            </a:ext>
          </a:extLst>
        </xdr:cNvPr>
        <xdr:cNvSpPr txBox="1">
          <a:spLocks noChangeArrowheads="1"/>
        </xdr:cNvSpPr>
      </xdr:nvSpPr>
      <xdr:spPr bwMode="auto">
        <a:xfrm>
          <a:off x="5246077" y="204428481"/>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666" name="Text Box 4">
          <a:extLst>
            <a:ext uri="{FF2B5EF4-FFF2-40B4-BE49-F238E27FC236}">
              <a16:creationId xmlns:a16="http://schemas.microsoft.com/office/drawing/2014/main" id="{00000000-0008-0000-0200-00003A12000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667" name="Text Box 5">
          <a:extLst>
            <a:ext uri="{FF2B5EF4-FFF2-40B4-BE49-F238E27FC236}">
              <a16:creationId xmlns:a16="http://schemas.microsoft.com/office/drawing/2014/main" id="{00000000-0008-0000-0200-00003B12000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668" name="Text Box 9">
          <a:extLst>
            <a:ext uri="{FF2B5EF4-FFF2-40B4-BE49-F238E27FC236}">
              <a16:creationId xmlns:a16="http://schemas.microsoft.com/office/drawing/2014/main" id="{00000000-0008-0000-0200-00003C12000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669" name="Text Box 10">
          <a:extLst>
            <a:ext uri="{FF2B5EF4-FFF2-40B4-BE49-F238E27FC236}">
              <a16:creationId xmlns:a16="http://schemas.microsoft.com/office/drawing/2014/main" id="{00000000-0008-0000-0200-00003D120000}"/>
            </a:ext>
          </a:extLst>
        </xdr:cNvPr>
        <xdr:cNvSpPr txBox="1">
          <a:spLocks noChangeArrowheads="1"/>
        </xdr:cNvSpPr>
      </xdr:nvSpPr>
      <xdr:spPr bwMode="auto">
        <a:xfrm>
          <a:off x="5246077" y="204428481"/>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70" name="Text Box 4">
          <a:extLst>
            <a:ext uri="{FF2B5EF4-FFF2-40B4-BE49-F238E27FC236}">
              <a16:creationId xmlns:a16="http://schemas.microsoft.com/office/drawing/2014/main" id="{00000000-0008-0000-0200-00003E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71" name="Text Box 5">
          <a:extLst>
            <a:ext uri="{FF2B5EF4-FFF2-40B4-BE49-F238E27FC236}">
              <a16:creationId xmlns:a16="http://schemas.microsoft.com/office/drawing/2014/main" id="{00000000-0008-0000-0200-00003F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72" name="Text Box 9">
          <a:extLst>
            <a:ext uri="{FF2B5EF4-FFF2-40B4-BE49-F238E27FC236}">
              <a16:creationId xmlns:a16="http://schemas.microsoft.com/office/drawing/2014/main" id="{00000000-0008-0000-0200-000040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73" name="Text Box 10">
          <a:extLst>
            <a:ext uri="{FF2B5EF4-FFF2-40B4-BE49-F238E27FC236}">
              <a16:creationId xmlns:a16="http://schemas.microsoft.com/office/drawing/2014/main" id="{00000000-0008-0000-0200-000041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74" name="Text Box 4">
          <a:extLst>
            <a:ext uri="{FF2B5EF4-FFF2-40B4-BE49-F238E27FC236}">
              <a16:creationId xmlns:a16="http://schemas.microsoft.com/office/drawing/2014/main" id="{00000000-0008-0000-0200-000042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75" name="Text Box 5">
          <a:extLst>
            <a:ext uri="{FF2B5EF4-FFF2-40B4-BE49-F238E27FC236}">
              <a16:creationId xmlns:a16="http://schemas.microsoft.com/office/drawing/2014/main" id="{00000000-0008-0000-0200-000043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76" name="Text Box 9">
          <a:extLst>
            <a:ext uri="{FF2B5EF4-FFF2-40B4-BE49-F238E27FC236}">
              <a16:creationId xmlns:a16="http://schemas.microsoft.com/office/drawing/2014/main" id="{00000000-0008-0000-0200-000044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77" name="Text Box 4">
          <a:extLst>
            <a:ext uri="{FF2B5EF4-FFF2-40B4-BE49-F238E27FC236}">
              <a16:creationId xmlns:a16="http://schemas.microsoft.com/office/drawing/2014/main" id="{00000000-0008-0000-0200-000045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78" name="Text Box 5">
          <a:extLst>
            <a:ext uri="{FF2B5EF4-FFF2-40B4-BE49-F238E27FC236}">
              <a16:creationId xmlns:a16="http://schemas.microsoft.com/office/drawing/2014/main" id="{00000000-0008-0000-0200-000046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79" name="Text Box 9">
          <a:extLst>
            <a:ext uri="{FF2B5EF4-FFF2-40B4-BE49-F238E27FC236}">
              <a16:creationId xmlns:a16="http://schemas.microsoft.com/office/drawing/2014/main" id="{00000000-0008-0000-0200-000047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80" name="Text Box 10">
          <a:extLst>
            <a:ext uri="{FF2B5EF4-FFF2-40B4-BE49-F238E27FC236}">
              <a16:creationId xmlns:a16="http://schemas.microsoft.com/office/drawing/2014/main" id="{00000000-0008-0000-0200-000048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81" name="Text Box 4">
          <a:extLst>
            <a:ext uri="{FF2B5EF4-FFF2-40B4-BE49-F238E27FC236}">
              <a16:creationId xmlns:a16="http://schemas.microsoft.com/office/drawing/2014/main" id="{00000000-0008-0000-0200-000049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82" name="Text Box 5">
          <a:extLst>
            <a:ext uri="{FF2B5EF4-FFF2-40B4-BE49-F238E27FC236}">
              <a16:creationId xmlns:a16="http://schemas.microsoft.com/office/drawing/2014/main" id="{00000000-0008-0000-0200-00004A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83" name="Text Box 9">
          <a:extLst>
            <a:ext uri="{FF2B5EF4-FFF2-40B4-BE49-F238E27FC236}">
              <a16:creationId xmlns:a16="http://schemas.microsoft.com/office/drawing/2014/main" id="{00000000-0008-0000-0200-00004B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84" name="Text Box 4">
          <a:extLst>
            <a:ext uri="{FF2B5EF4-FFF2-40B4-BE49-F238E27FC236}">
              <a16:creationId xmlns:a16="http://schemas.microsoft.com/office/drawing/2014/main" id="{00000000-0008-0000-0200-00004C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85" name="Text Box 5">
          <a:extLst>
            <a:ext uri="{FF2B5EF4-FFF2-40B4-BE49-F238E27FC236}">
              <a16:creationId xmlns:a16="http://schemas.microsoft.com/office/drawing/2014/main" id="{00000000-0008-0000-0200-00004D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86" name="Text Box 9">
          <a:extLst>
            <a:ext uri="{FF2B5EF4-FFF2-40B4-BE49-F238E27FC236}">
              <a16:creationId xmlns:a16="http://schemas.microsoft.com/office/drawing/2014/main" id="{00000000-0008-0000-0200-00004E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87" name="Text Box 4">
          <a:extLst>
            <a:ext uri="{FF2B5EF4-FFF2-40B4-BE49-F238E27FC236}">
              <a16:creationId xmlns:a16="http://schemas.microsoft.com/office/drawing/2014/main" id="{00000000-0008-0000-0200-00004F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688" name="Text Box 4">
          <a:extLst>
            <a:ext uri="{FF2B5EF4-FFF2-40B4-BE49-F238E27FC236}">
              <a16:creationId xmlns:a16="http://schemas.microsoft.com/office/drawing/2014/main" id="{00000000-0008-0000-0200-000050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89" name="Text Box 4">
          <a:extLst>
            <a:ext uri="{FF2B5EF4-FFF2-40B4-BE49-F238E27FC236}">
              <a16:creationId xmlns:a16="http://schemas.microsoft.com/office/drawing/2014/main" id="{00000000-0008-0000-0200-000051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90" name="Text Box 5">
          <a:extLst>
            <a:ext uri="{FF2B5EF4-FFF2-40B4-BE49-F238E27FC236}">
              <a16:creationId xmlns:a16="http://schemas.microsoft.com/office/drawing/2014/main" id="{00000000-0008-0000-0200-000052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91" name="Text Box 9">
          <a:extLst>
            <a:ext uri="{FF2B5EF4-FFF2-40B4-BE49-F238E27FC236}">
              <a16:creationId xmlns:a16="http://schemas.microsoft.com/office/drawing/2014/main" id="{00000000-0008-0000-0200-000053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92" name="Text Box 10">
          <a:extLst>
            <a:ext uri="{FF2B5EF4-FFF2-40B4-BE49-F238E27FC236}">
              <a16:creationId xmlns:a16="http://schemas.microsoft.com/office/drawing/2014/main" id="{00000000-0008-0000-0200-000054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93" name="Text Box 4">
          <a:extLst>
            <a:ext uri="{FF2B5EF4-FFF2-40B4-BE49-F238E27FC236}">
              <a16:creationId xmlns:a16="http://schemas.microsoft.com/office/drawing/2014/main" id="{00000000-0008-0000-0200-000055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94" name="Text Box 5">
          <a:extLst>
            <a:ext uri="{FF2B5EF4-FFF2-40B4-BE49-F238E27FC236}">
              <a16:creationId xmlns:a16="http://schemas.microsoft.com/office/drawing/2014/main" id="{00000000-0008-0000-0200-000056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95" name="Text Box 9">
          <a:extLst>
            <a:ext uri="{FF2B5EF4-FFF2-40B4-BE49-F238E27FC236}">
              <a16:creationId xmlns:a16="http://schemas.microsoft.com/office/drawing/2014/main" id="{00000000-0008-0000-0200-000057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96" name="Text Box 10">
          <a:extLst>
            <a:ext uri="{FF2B5EF4-FFF2-40B4-BE49-F238E27FC236}">
              <a16:creationId xmlns:a16="http://schemas.microsoft.com/office/drawing/2014/main" id="{00000000-0008-0000-0200-000058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97" name="Text Box 4">
          <a:extLst>
            <a:ext uri="{FF2B5EF4-FFF2-40B4-BE49-F238E27FC236}">
              <a16:creationId xmlns:a16="http://schemas.microsoft.com/office/drawing/2014/main" id="{00000000-0008-0000-0200-000059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98" name="Text Box 5">
          <a:extLst>
            <a:ext uri="{FF2B5EF4-FFF2-40B4-BE49-F238E27FC236}">
              <a16:creationId xmlns:a16="http://schemas.microsoft.com/office/drawing/2014/main" id="{00000000-0008-0000-0200-00005A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699" name="Text Box 9">
          <a:extLst>
            <a:ext uri="{FF2B5EF4-FFF2-40B4-BE49-F238E27FC236}">
              <a16:creationId xmlns:a16="http://schemas.microsoft.com/office/drawing/2014/main" id="{00000000-0008-0000-0200-00005B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00" name="Text Box 10">
          <a:extLst>
            <a:ext uri="{FF2B5EF4-FFF2-40B4-BE49-F238E27FC236}">
              <a16:creationId xmlns:a16="http://schemas.microsoft.com/office/drawing/2014/main" id="{00000000-0008-0000-0200-00005C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01" name="Text Box 4">
          <a:extLst>
            <a:ext uri="{FF2B5EF4-FFF2-40B4-BE49-F238E27FC236}">
              <a16:creationId xmlns:a16="http://schemas.microsoft.com/office/drawing/2014/main" id="{00000000-0008-0000-0200-00005D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02" name="Text Box 5">
          <a:extLst>
            <a:ext uri="{FF2B5EF4-FFF2-40B4-BE49-F238E27FC236}">
              <a16:creationId xmlns:a16="http://schemas.microsoft.com/office/drawing/2014/main" id="{00000000-0008-0000-0200-00005E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03" name="Text Box 9">
          <a:extLst>
            <a:ext uri="{FF2B5EF4-FFF2-40B4-BE49-F238E27FC236}">
              <a16:creationId xmlns:a16="http://schemas.microsoft.com/office/drawing/2014/main" id="{00000000-0008-0000-0200-00005F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04" name="Text Box 10">
          <a:extLst>
            <a:ext uri="{FF2B5EF4-FFF2-40B4-BE49-F238E27FC236}">
              <a16:creationId xmlns:a16="http://schemas.microsoft.com/office/drawing/2014/main" id="{00000000-0008-0000-0200-000060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05" name="Text Box 4">
          <a:extLst>
            <a:ext uri="{FF2B5EF4-FFF2-40B4-BE49-F238E27FC236}">
              <a16:creationId xmlns:a16="http://schemas.microsoft.com/office/drawing/2014/main" id="{00000000-0008-0000-0200-000061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06" name="Text Box 5">
          <a:extLst>
            <a:ext uri="{FF2B5EF4-FFF2-40B4-BE49-F238E27FC236}">
              <a16:creationId xmlns:a16="http://schemas.microsoft.com/office/drawing/2014/main" id="{00000000-0008-0000-0200-000062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07" name="Text Box 9">
          <a:extLst>
            <a:ext uri="{FF2B5EF4-FFF2-40B4-BE49-F238E27FC236}">
              <a16:creationId xmlns:a16="http://schemas.microsoft.com/office/drawing/2014/main" id="{00000000-0008-0000-0200-000063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08" name="Text Box 10">
          <a:extLst>
            <a:ext uri="{FF2B5EF4-FFF2-40B4-BE49-F238E27FC236}">
              <a16:creationId xmlns:a16="http://schemas.microsoft.com/office/drawing/2014/main" id="{00000000-0008-0000-0200-000064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09" name="Text Box 4">
          <a:extLst>
            <a:ext uri="{FF2B5EF4-FFF2-40B4-BE49-F238E27FC236}">
              <a16:creationId xmlns:a16="http://schemas.microsoft.com/office/drawing/2014/main" id="{00000000-0008-0000-0200-000065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10" name="Text Box 5">
          <a:extLst>
            <a:ext uri="{FF2B5EF4-FFF2-40B4-BE49-F238E27FC236}">
              <a16:creationId xmlns:a16="http://schemas.microsoft.com/office/drawing/2014/main" id="{00000000-0008-0000-0200-000066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11" name="Text Box 9">
          <a:extLst>
            <a:ext uri="{FF2B5EF4-FFF2-40B4-BE49-F238E27FC236}">
              <a16:creationId xmlns:a16="http://schemas.microsoft.com/office/drawing/2014/main" id="{00000000-0008-0000-0200-000067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12" name="Text Box 10">
          <a:extLst>
            <a:ext uri="{FF2B5EF4-FFF2-40B4-BE49-F238E27FC236}">
              <a16:creationId xmlns:a16="http://schemas.microsoft.com/office/drawing/2014/main" id="{00000000-0008-0000-0200-000068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13" name="Text Box 4">
          <a:extLst>
            <a:ext uri="{FF2B5EF4-FFF2-40B4-BE49-F238E27FC236}">
              <a16:creationId xmlns:a16="http://schemas.microsoft.com/office/drawing/2014/main" id="{00000000-0008-0000-0200-000069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14" name="Text Box 5">
          <a:extLst>
            <a:ext uri="{FF2B5EF4-FFF2-40B4-BE49-F238E27FC236}">
              <a16:creationId xmlns:a16="http://schemas.microsoft.com/office/drawing/2014/main" id="{00000000-0008-0000-0200-00006A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15" name="Text Box 9">
          <a:extLst>
            <a:ext uri="{FF2B5EF4-FFF2-40B4-BE49-F238E27FC236}">
              <a16:creationId xmlns:a16="http://schemas.microsoft.com/office/drawing/2014/main" id="{00000000-0008-0000-0200-00006B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16" name="Text Box 10">
          <a:extLst>
            <a:ext uri="{FF2B5EF4-FFF2-40B4-BE49-F238E27FC236}">
              <a16:creationId xmlns:a16="http://schemas.microsoft.com/office/drawing/2014/main" id="{00000000-0008-0000-0200-00006C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17" name="Text Box 4">
          <a:extLst>
            <a:ext uri="{FF2B5EF4-FFF2-40B4-BE49-F238E27FC236}">
              <a16:creationId xmlns:a16="http://schemas.microsoft.com/office/drawing/2014/main" id="{00000000-0008-0000-0200-00006D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18" name="Text Box 5">
          <a:extLst>
            <a:ext uri="{FF2B5EF4-FFF2-40B4-BE49-F238E27FC236}">
              <a16:creationId xmlns:a16="http://schemas.microsoft.com/office/drawing/2014/main" id="{00000000-0008-0000-0200-00006E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19" name="Text Box 9">
          <a:extLst>
            <a:ext uri="{FF2B5EF4-FFF2-40B4-BE49-F238E27FC236}">
              <a16:creationId xmlns:a16="http://schemas.microsoft.com/office/drawing/2014/main" id="{00000000-0008-0000-0200-00006F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20" name="Text Box 10">
          <a:extLst>
            <a:ext uri="{FF2B5EF4-FFF2-40B4-BE49-F238E27FC236}">
              <a16:creationId xmlns:a16="http://schemas.microsoft.com/office/drawing/2014/main" id="{00000000-0008-0000-0200-000070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21" name="Text Box 4">
          <a:extLst>
            <a:ext uri="{FF2B5EF4-FFF2-40B4-BE49-F238E27FC236}">
              <a16:creationId xmlns:a16="http://schemas.microsoft.com/office/drawing/2014/main" id="{00000000-0008-0000-0200-000071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22" name="Text Box 5">
          <a:extLst>
            <a:ext uri="{FF2B5EF4-FFF2-40B4-BE49-F238E27FC236}">
              <a16:creationId xmlns:a16="http://schemas.microsoft.com/office/drawing/2014/main" id="{00000000-0008-0000-0200-000072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23" name="Text Box 9">
          <a:extLst>
            <a:ext uri="{FF2B5EF4-FFF2-40B4-BE49-F238E27FC236}">
              <a16:creationId xmlns:a16="http://schemas.microsoft.com/office/drawing/2014/main" id="{00000000-0008-0000-0200-000073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24" name="Text Box 10">
          <a:extLst>
            <a:ext uri="{FF2B5EF4-FFF2-40B4-BE49-F238E27FC236}">
              <a16:creationId xmlns:a16="http://schemas.microsoft.com/office/drawing/2014/main" id="{00000000-0008-0000-0200-000074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25" name="Text Box 4">
          <a:extLst>
            <a:ext uri="{FF2B5EF4-FFF2-40B4-BE49-F238E27FC236}">
              <a16:creationId xmlns:a16="http://schemas.microsoft.com/office/drawing/2014/main" id="{00000000-0008-0000-0200-000075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26" name="Text Box 5">
          <a:extLst>
            <a:ext uri="{FF2B5EF4-FFF2-40B4-BE49-F238E27FC236}">
              <a16:creationId xmlns:a16="http://schemas.microsoft.com/office/drawing/2014/main" id="{00000000-0008-0000-0200-000076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27" name="Text Box 9">
          <a:extLst>
            <a:ext uri="{FF2B5EF4-FFF2-40B4-BE49-F238E27FC236}">
              <a16:creationId xmlns:a16="http://schemas.microsoft.com/office/drawing/2014/main" id="{00000000-0008-0000-0200-000077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28" name="Text Box 10">
          <a:extLst>
            <a:ext uri="{FF2B5EF4-FFF2-40B4-BE49-F238E27FC236}">
              <a16:creationId xmlns:a16="http://schemas.microsoft.com/office/drawing/2014/main" id="{00000000-0008-0000-0200-000078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29" name="Text Box 4">
          <a:extLst>
            <a:ext uri="{FF2B5EF4-FFF2-40B4-BE49-F238E27FC236}">
              <a16:creationId xmlns:a16="http://schemas.microsoft.com/office/drawing/2014/main" id="{00000000-0008-0000-0200-000079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30" name="Text Box 5">
          <a:extLst>
            <a:ext uri="{FF2B5EF4-FFF2-40B4-BE49-F238E27FC236}">
              <a16:creationId xmlns:a16="http://schemas.microsoft.com/office/drawing/2014/main" id="{00000000-0008-0000-0200-00007A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31" name="Text Box 9">
          <a:extLst>
            <a:ext uri="{FF2B5EF4-FFF2-40B4-BE49-F238E27FC236}">
              <a16:creationId xmlns:a16="http://schemas.microsoft.com/office/drawing/2014/main" id="{00000000-0008-0000-0200-00007B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32" name="Text Box 10">
          <a:extLst>
            <a:ext uri="{FF2B5EF4-FFF2-40B4-BE49-F238E27FC236}">
              <a16:creationId xmlns:a16="http://schemas.microsoft.com/office/drawing/2014/main" id="{00000000-0008-0000-0200-00007C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33" name="Text Box 4">
          <a:extLst>
            <a:ext uri="{FF2B5EF4-FFF2-40B4-BE49-F238E27FC236}">
              <a16:creationId xmlns:a16="http://schemas.microsoft.com/office/drawing/2014/main" id="{00000000-0008-0000-0200-00007D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34" name="Text Box 5">
          <a:extLst>
            <a:ext uri="{FF2B5EF4-FFF2-40B4-BE49-F238E27FC236}">
              <a16:creationId xmlns:a16="http://schemas.microsoft.com/office/drawing/2014/main" id="{00000000-0008-0000-0200-00007E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35" name="Text Box 9">
          <a:extLst>
            <a:ext uri="{FF2B5EF4-FFF2-40B4-BE49-F238E27FC236}">
              <a16:creationId xmlns:a16="http://schemas.microsoft.com/office/drawing/2014/main" id="{00000000-0008-0000-0200-00007F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36" name="Text Box 10">
          <a:extLst>
            <a:ext uri="{FF2B5EF4-FFF2-40B4-BE49-F238E27FC236}">
              <a16:creationId xmlns:a16="http://schemas.microsoft.com/office/drawing/2014/main" id="{00000000-0008-0000-0200-000080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37" name="Text Box 4">
          <a:extLst>
            <a:ext uri="{FF2B5EF4-FFF2-40B4-BE49-F238E27FC236}">
              <a16:creationId xmlns:a16="http://schemas.microsoft.com/office/drawing/2014/main" id="{00000000-0008-0000-0200-000081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38" name="Text Box 5">
          <a:extLst>
            <a:ext uri="{FF2B5EF4-FFF2-40B4-BE49-F238E27FC236}">
              <a16:creationId xmlns:a16="http://schemas.microsoft.com/office/drawing/2014/main" id="{00000000-0008-0000-0200-000082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39" name="Text Box 9">
          <a:extLst>
            <a:ext uri="{FF2B5EF4-FFF2-40B4-BE49-F238E27FC236}">
              <a16:creationId xmlns:a16="http://schemas.microsoft.com/office/drawing/2014/main" id="{00000000-0008-0000-0200-000083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40" name="Text Box 10">
          <a:extLst>
            <a:ext uri="{FF2B5EF4-FFF2-40B4-BE49-F238E27FC236}">
              <a16:creationId xmlns:a16="http://schemas.microsoft.com/office/drawing/2014/main" id="{00000000-0008-0000-0200-000084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41" name="Text Box 4">
          <a:extLst>
            <a:ext uri="{FF2B5EF4-FFF2-40B4-BE49-F238E27FC236}">
              <a16:creationId xmlns:a16="http://schemas.microsoft.com/office/drawing/2014/main" id="{00000000-0008-0000-0200-000085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42" name="Text Box 5">
          <a:extLst>
            <a:ext uri="{FF2B5EF4-FFF2-40B4-BE49-F238E27FC236}">
              <a16:creationId xmlns:a16="http://schemas.microsoft.com/office/drawing/2014/main" id="{00000000-0008-0000-0200-000086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43" name="Text Box 9">
          <a:extLst>
            <a:ext uri="{FF2B5EF4-FFF2-40B4-BE49-F238E27FC236}">
              <a16:creationId xmlns:a16="http://schemas.microsoft.com/office/drawing/2014/main" id="{00000000-0008-0000-0200-000087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44" name="Text Box 10">
          <a:extLst>
            <a:ext uri="{FF2B5EF4-FFF2-40B4-BE49-F238E27FC236}">
              <a16:creationId xmlns:a16="http://schemas.microsoft.com/office/drawing/2014/main" id="{00000000-0008-0000-0200-000088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45" name="Text Box 4">
          <a:extLst>
            <a:ext uri="{FF2B5EF4-FFF2-40B4-BE49-F238E27FC236}">
              <a16:creationId xmlns:a16="http://schemas.microsoft.com/office/drawing/2014/main" id="{00000000-0008-0000-0200-000089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46" name="Text Box 5">
          <a:extLst>
            <a:ext uri="{FF2B5EF4-FFF2-40B4-BE49-F238E27FC236}">
              <a16:creationId xmlns:a16="http://schemas.microsoft.com/office/drawing/2014/main" id="{00000000-0008-0000-0200-00008A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47" name="Text Box 9">
          <a:extLst>
            <a:ext uri="{FF2B5EF4-FFF2-40B4-BE49-F238E27FC236}">
              <a16:creationId xmlns:a16="http://schemas.microsoft.com/office/drawing/2014/main" id="{00000000-0008-0000-0200-00008B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48" name="Text Box 10">
          <a:extLst>
            <a:ext uri="{FF2B5EF4-FFF2-40B4-BE49-F238E27FC236}">
              <a16:creationId xmlns:a16="http://schemas.microsoft.com/office/drawing/2014/main" id="{00000000-0008-0000-0200-00008C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49" name="Text Box 4">
          <a:extLst>
            <a:ext uri="{FF2B5EF4-FFF2-40B4-BE49-F238E27FC236}">
              <a16:creationId xmlns:a16="http://schemas.microsoft.com/office/drawing/2014/main" id="{00000000-0008-0000-0200-00008D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50" name="Text Box 5">
          <a:extLst>
            <a:ext uri="{FF2B5EF4-FFF2-40B4-BE49-F238E27FC236}">
              <a16:creationId xmlns:a16="http://schemas.microsoft.com/office/drawing/2014/main" id="{00000000-0008-0000-0200-00008E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51" name="Text Box 9">
          <a:extLst>
            <a:ext uri="{FF2B5EF4-FFF2-40B4-BE49-F238E27FC236}">
              <a16:creationId xmlns:a16="http://schemas.microsoft.com/office/drawing/2014/main" id="{00000000-0008-0000-0200-00008F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52" name="Text Box 10">
          <a:extLst>
            <a:ext uri="{FF2B5EF4-FFF2-40B4-BE49-F238E27FC236}">
              <a16:creationId xmlns:a16="http://schemas.microsoft.com/office/drawing/2014/main" id="{00000000-0008-0000-0200-000090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53" name="Text Box 4">
          <a:extLst>
            <a:ext uri="{FF2B5EF4-FFF2-40B4-BE49-F238E27FC236}">
              <a16:creationId xmlns:a16="http://schemas.microsoft.com/office/drawing/2014/main" id="{00000000-0008-0000-0200-000091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54" name="Text Box 5">
          <a:extLst>
            <a:ext uri="{FF2B5EF4-FFF2-40B4-BE49-F238E27FC236}">
              <a16:creationId xmlns:a16="http://schemas.microsoft.com/office/drawing/2014/main" id="{00000000-0008-0000-0200-000092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55" name="Text Box 9">
          <a:extLst>
            <a:ext uri="{FF2B5EF4-FFF2-40B4-BE49-F238E27FC236}">
              <a16:creationId xmlns:a16="http://schemas.microsoft.com/office/drawing/2014/main" id="{00000000-0008-0000-0200-000093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56" name="Text Box 10">
          <a:extLst>
            <a:ext uri="{FF2B5EF4-FFF2-40B4-BE49-F238E27FC236}">
              <a16:creationId xmlns:a16="http://schemas.microsoft.com/office/drawing/2014/main" id="{00000000-0008-0000-0200-000094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57" name="Text Box 4">
          <a:extLst>
            <a:ext uri="{FF2B5EF4-FFF2-40B4-BE49-F238E27FC236}">
              <a16:creationId xmlns:a16="http://schemas.microsoft.com/office/drawing/2014/main" id="{00000000-0008-0000-0200-000095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58" name="Text Box 5">
          <a:extLst>
            <a:ext uri="{FF2B5EF4-FFF2-40B4-BE49-F238E27FC236}">
              <a16:creationId xmlns:a16="http://schemas.microsoft.com/office/drawing/2014/main" id="{00000000-0008-0000-0200-000096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59" name="Text Box 9">
          <a:extLst>
            <a:ext uri="{FF2B5EF4-FFF2-40B4-BE49-F238E27FC236}">
              <a16:creationId xmlns:a16="http://schemas.microsoft.com/office/drawing/2014/main" id="{00000000-0008-0000-0200-000097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60" name="Text Box 10">
          <a:extLst>
            <a:ext uri="{FF2B5EF4-FFF2-40B4-BE49-F238E27FC236}">
              <a16:creationId xmlns:a16="http://schemas.microsoft.com/office/drawing/2014/main" id="{00000000-0008-0000-0200-000098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761" name="Text Box 4">
          <a:extLst>
            <a:ext uri="{FF2B5EF4-FFF2-40B4-BE49-F238E27FC236}">
              <a16:creationId xmlns:a16="http://schemas.microsoft.com/office/drawing/2014/main" id="{00000000-0008-0000-0200-00009912000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762" name="Text Box 5">
          <a:extLst>
            <a:ext uri="{FF2B5EF4-FFF2-40B4-BE49-F238E27FC236}">
              <a16:creationId xmlns:a16="http://schemas.microsoft.com/office/drawing/2014/main" id="{00000000-0008-0000-0200-00009A12000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763" name="Text Box 9">
          <a:extLst>
            <a:ext uri="{FF2B5EF4-FFF2-40B4-BE49-F238E27FC236}">
              <a16:creationId xmlns:a16="http://schemas.microsoft.com/office/drawing/2014/main" id="{00000000-0008-0000-0200-00009B12000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764" name="Text Box 10">
          <a:extLst>
            <a:ext uri="{FF2B5EF4-FFF2-40B4-BE49-F238E27FC236}">
              <a16:creationId xmlns:a16="http://schemas.microsoft.com/office/drawing/2014/main" id="{00000000-0008-0000-0200-00009C12000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65" name="Text Box 4">
          <a:extLst>
            <a:ext uri="{FF2B5EF4-FFF2-40B4-BE49-F238E27FC236}">
              <a16:creationId xmlns:a16="http://schemas.microsoft.com/office/drawing/2014/main" id="{00000000-0008-0000-0200-00009D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66" name="Text Box 5">
          <a:extLst>
            <a:ext uri="{FF2B5EF4-FFF2-40B4-BE49-F238E27FC236}">
              <a16:creationId xmlns:a16="http://schemas.microsoft.com/office/drawing/2014/main" id="{00000000-0008-0000-0200-00009E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67" name="Text Box 9">
          <a:extLst>
            <a:ext uri="{FF2B5EF4-FFF2-40B4-BE49-F238E27FC236}">
              <a16:creationId xmlns:a16="http://schemas.microsoft.com/office/drawing/2014/main" id="{00000000-0008-0000-0200-00009F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68" name="Text Box 10">
          <a:extLst>
            <a:ext uri="{FF2B5EF4-FFF2-40B4-BE49-F238E27FC236}">
              <a16:creationId xmlns:a16="http://schemas.microsoft.com/office/drawing/2014/main" id="{00000000-0008-0000-0200-0000A0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69" name="Text Box 4">
          <a:extLst>
            <a:ext uri="{FF2B5EF4-FFF2-40B4-BE49-F238E27FC236}">
              <a16:creationId xmlns:a16="http://schemas.microsoft.com/office/drawing/2014/main" id="{00000000-0008-0000-0200-0000A1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70" name="Text Box 5">
          <a:extLst>
            <a:ext uri="{FF2B5EF4-FFF2-40B4-BE49-F238E27FC236}">
              <a16:creationId xmlns:a16="http://schemas.microsoft.com/office/drawing/2014/main" id="{00000000-0008-0000-0200-0000A2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71" name="Text Box 9">
          <a:extLst>
            <a:ext uri="{FF2B5EF4-FFF2-40B4-BE49-F238E27FC236}">
              <a16:creationId xmlns:a16="http://schemas.microsoft.com/office/drawing/2014/main" id="{00000000-0008-0000-0200-0000A3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72" name="Text Box 4">
          <a:extLst>
            <a:ext uri="{FF2B5EF4-FFF2-40B4-BE49-F238E27FC236}">
              <a16:creationId xmlns:a16="http://schemas.microsoft.com/office/drawing/2014/main" id="{00000000-0008-0000-0200-0000A4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73" name="Text Box 5">
          <a:extLst>
            <a:ext uri="{FF2B5EF4-FFF2-40B4-BE49-F238E27FC236}">
              <a16:creationId xmlns:a16="http://schemas.microsoft.com/office/drawing/2014/main" id="{00000000-0008-0000-0200-0000A5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74" name="Text Box 9">
          <a:extLst>
            <a:ext uri="{FF2B5EF4-FFF2-40B4-BE49-F238E27FC236}">
              <a16:creationId xmlns:a16="http://schemas.microsoft.com/office/drawing/2014/main" id="{00000000-0008-0000-0200-0000A6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75" name="Text Box 10">
          <a:extLst>
            <a:ext uri="{FF2B5EF4-FFF2-40B4-BE49-F238E27FC236}">
              <a16:creationId xmlns:a16="http://schemas.microsoft.com/office/drawing/2014/main" id="{00000000-0008-0000-0200-0000A7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76" name="Text Box 4">
          <a:extLst>
            <a:ext uri="{FF2B5EF4-FFF2-40B4-BE49-F238E27FC236}">
              <a16:creationId xmlns:a16="http://schemas.microsoft.com/office/drawing/2014/main" id="{00000000-0008-0000-0200-0000A8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77" name="Text Box 5">
          <a:extLst>
            <a:ext uri="{FF2B5EF4-FFF2-40B4-BE49-F238E27FC236}">
              <a16:creationId xmlns:a16="http://schemas.microsoft.com/office/drawing/2014/main" id="{00000000-0008-0000-0200-0000A9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78" name="Text Box 9">
          <a:extLst>
            <a:ext uri="{FF2B5EF4-FFF2-40B4-BE49-F238E27FC236}">
              <a16:creationId xmlns:a16="http://schemas.microsoft.com/office/drawing/2014/main" id="{00000000-0008-0000-0200-0000AA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79" name="Text Box 4">
          <a:extLst>
            <a:ext uri="{FF2B5EF4-FFF2-40B4-BE49-F238E27FC236}">
              <a16:creationId xmlns:a16="http://schemas.microsoft.com/office/drawing/2014/main" id="{00000000-0008-0000-0200-0000AB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80" name="Text Box 5">
          <a:extLst>
            <a:ext uri="{FF2B5EF4-FFF2-40B4-BE49-F238E27FC236}">
              <a16:creationId xmlns:a16="http://schemas.microsoft.com/office/drawing/2014/main" id="{00000000-0008-0000-0200-0000AC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81" name="Text Box 9">
          <a:extLst>
            <a:ext uri="{FF2B5EF4-FFF2-40B4-BE49-F238E27FC236}">
              <a16:creationId xmlns:a16="http://schemas.microsoft.com/office/drawing/2014/main" id="{00000000-0008-0000-0200-0000AD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82" name="Text Box 4">
          <a:extLst>
            <a:ext uri="{FF2B5EF4-FFF2-40B4-BE49-F238E27FC236}">
              <a16:creationId xmlns:a16="http://schemas.microsoft.com/office/drawing/2014/main" id="{00000000-0008-0000-0200-0000AE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783" name="Text Box 4">
          <a:extLst>
            <a:ext uri="{FF2B5EF4-FFF2-40B4-BE49-F238E27FC236}">
              <a16:creationId xmlns:a16="http://schemas.microsoft.com/office/drawing/2014/main" id="{00000000-0008-0000-0200-0000AF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84" name="Text Box 4">
          <a:extLst>
            <a:ext uri="{FF2B5EF4-FFF2-40B4-BE49-F238E27FC236}">
              <a16:creationId xmlns:a16="http://schemas.microsoft.com/office/drawing/2014/main" id="{00000000-0008-0000-0200-0000B0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85" name="Text Box 5">
          <a:extLst>
            <a:ext uri="{FF2B5EF4-FFF2-40B4-BE49-F238E27FC236}">
              <a16:creationId xmlns:a16="http://schemas.microsoft.com/office/drawing/2014/main" id="{00000000-0008-0000-0200-0000B1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86" name="Text Box 9">
          <a:extLst>
            <a:ext uri="{FF2B5EF4-FFF2-40B4-BE49-F238E27FC236}">
              <a16:creationId xmlns:a16="http://schemas.microsoft.com/office/drawing/2014/main" id="{00000000-0008-0000-0200-0000B2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87" name="Text Box 10">
          <a:extLst>
            <a:ext uri="{FF2B5EF4-FFF2-40B4-BE49-F238E27FC236}">
              <a16:creationId xmlns:a16="http://schemas.microsoft.com/office/drawing/2014/main" id="{00000000-0008-0000-0200-0000B3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88" name="Text Box 4">
          <a:extLst>
            <a:ext uri="{FF2B5EF4-FFF2-40B4-BE49-F238E27FC236}">
              <a16:creationId xmlns:a16="http://schemas.microsoft.com/office/drawing/2014/main" id="{00000000-0008-0000-0200-0000B4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89" name="Text Box 5">
          <a:extLst>
            <a:ext uri="{FF2B5EF4-FFF2-40B4-BE49-F238E27FC236}">
              <a16:creationId xmlns:a16="http://schemas.microsoft.com/office/drawing/2014/main" id="{00000000-0008-0000-0200-0000B5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90" name="Text Box 9">
          <a:extLst>
            <a:ext uri="{FF2B5EF4-FFF2-40B4-BE49-F238E27FC236}">
              <a16:creationId xmlns:a16="http://schemas.microsoft.com/office/drawing/2014/main" id="{00000000-0008-0000-0200-0000B6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91" name="Text Box 10">
          <a:extLst>
            <a:ext uri="{FF2B5EF4-FFF2-40B4-BE49-F238E27FC236}">
              <a16:creationId xmlns:a16="http://schemas.microsoft.com/office/drawing/2014/main" id="{00000000-0008-0000-0200-0000B7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92" name="Text Box 4">
          <a:extLst>
            <a:ext uri="{FF2B5EF4-FFF2-40B4-BE49-F238E27FC236}">
              <a16:creationId xmlns:a16="http://schemas.microsoft.com/office/drawing/2014/main" id="{00000000-0008-0000-0200-0000B8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93" name="Text Box 5">
          <a:extLst>
            <a:ext uri="{FF2B5EF4-FFF2-40B4-BE49-F238E27FC236}">
              <a16:creationId xmlns:a16="http://schemas.microsoft.com/office/drawing/2014/main" id="{00000000-0008-0000-0200-0000B9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94" name="Text Box 9">
          <a:extLst>
            <a:ext uri="{FF2B5EF4-FFF2-40B4-BE49-F238E27FC236}">
              <a16:creationId xmlns:a16="http://schemas.microsoft.com/office/drawing/2014/main" id="{00000000-0008-0000-0200-0000BA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95" name="Text Box 10">
          <a:extLst>
            <a:ext uri="{FF2B5EF4-FFF2-40B4-BE49-F238E27FC236}">
              <a16:creationId xmlns:a16="http://schemas.microsoft.com/office/drawing/2014/main" id="{00000000-0008-0000-0200-0000BB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96" name="Text Box 4">
          <a:extLst>
            <a:ext uri="{FF2B5EF4-FFF2-40B4-BE49-F238E27FC236}">
              <a16:creationId xmlns:a16="http://schemas.microsoft.com/office/drawing/2014/main" id="{00000000-0008-0000-0200-0000BC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97" name="Text Box 5">
          <a:extLst>
            <a:ext uri="{FF2B5EF4-FFF2-40B4-BE49-F238E27FC236}">
              <a16:creationId xmlns:a16="http://schemas.microsoft.com/office/drawing/2014/main" id="{00000000-0008-0000-0200-0000BD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98" name="Text Box 9">
          <a:extLst>
            <a:ext uri="{FF2B5EF4-FFF2-40B4-BE49-F238E27FC236}">
              <a16:creationId xmlns:a16="http://schemas.microsoft.com/office/drawing/2014/main" id="{00000000-0008-0000-0200-0000BE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799" name="Text Box 10">
          <a:extLst>
            <a:ext uri="{FF2B5EF4-FFF2-40B4-BE49-F238E27FC236}">
              <a16:creationId xmlns:a16="http://schemas.microsoft.com/office/drawing/2014/main" id="{00000000-0008-0000-0200-0000BF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00" name="Text Box 4">
          <a:extLst>
            <a:ext uri="{FF2B5EF4-FFF2-40B4-BE49-F238E27FC236}">
              <a16:creationId xmlns:a16="http://schemas.microsoft.com/office/drawing/2014/main" id="{00000000-0008-0000-0200-0000C0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01" name="Text Box 5">
          <a:extLst>
            <a:ext uri="{FF2B5EF4-FFF2-40B4-BE49-F238E27FC236}">
              <a16:creationId xmlns:a16="http://schemas.microsoft.com/office/drawing/2014/main" id="{00000000-0008-0000-0200-0000C1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02" name="Text Box 9">
          <a:extLst>
            <a:ext uri="{FF2B5EF4-FFF2-40B4-BE49-F238E27FC236}">
              <a16:creationId xmlns:a16="http://schemas.microsoft.com/office/drawing/2014/main" id="{00000000-0008-0000-0200-0000C2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03" name="Text Box 10">
          <a:extLst>
            <a:ext uri="{FF2B5EF4-FFF2-40B4-BE49-F238E27FC236}">
              <a16:creationId xmlns:a16="http://schemas.microsoft.com/office/drawing/2014/main" id="{00000000-0008-0000-0200-0000C3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04" name="Text Box 4">
          <a:extLst>
            <a:ext uri="{FF2B5EF4-FFF2-40B4-BE49-F238E27FC236}">
              <a16:creationId xmlns:a16="http://schemas.microsoft.com/office/drawing/2014/main" id="{00000000-0008-0000-0200-0000C4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05" name="Text Box 5">
          <a:extLst>
            <a:ext uri="{FF2B5EF4-FFF2-40B4-BE49-F238E27FC236}">
              <a16:creationId xmlns:a16="http://schemas.microsoft.com/office/drawing/2014/main" id="{00000000-0008-0000-0200-0000C5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06" name="Text Box 9">
          <a:extLst>
            <a:ext uri="{FF2B5EF4-FFF2-40B4-BE49-F238E27FC236}">
              <a16:creationId xmlns:a16="http://schemas.microsoft.com/office/drawing/2014/main" id="{00000000-0008-0000-0200-0000C6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07" name="Text Box 10">
          <a:extLst>
            <a:ext uri="{FF2B5EF4-FFF2-40B4-BE49-F238E27FC236}">
              <a16:creationId xmlns:a16="http://schemas.microsoft.com/office/drawing/2014/main" id="{00000000-0008-0000-0200-0000C7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08" name="Text Box 4">
          <a:extLst>
            <a:ext uri="{FF2B5EF4-FFF2-40B4-BE49-F238E27FC236}">
              <a16:creationId xmlns:a16="http://schemas.microsoft.com/office/drawing/2014/main" id="{00000000-0008-0000-0200-0000C8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09" name="Text Box 5">
          <a:extLst>
            <a:ext uri="{FF2B5EF4-FFF2-40B4-BE49-F238E27FC236}">
              <a16:creationId xmlns:a16="http://schemas.microsoft.com/office/drawing/2014/main" id="{00000000-0008-0000-0200-0000C9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10" name="Text Box 9">
          <a:extLst>
            <a:ext uri="{FF2B5EF4-FFF2-40B4-BE49-F238E27FC236}">
              <a16:creationId xmlns:a16="http://schemas.microsoft.com/office/drawing/2014/main" id="{00000000-0008-0000-0200-0000CA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11" name="Text Box 10">
          <a:extLst>
            <a:ext uri="{FF2B5EF4-FFF2-40B4-BE49-F238E27FC236}">
              <a16:creationId xmlns:a16="http://schemas.microsoft.com/office/drawing/2014/main" id="{00000000-0008-0000-0200-0000CB12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12" name="Text Box 4">
          <a:extLst>
            <a:ext uri="{FF2B5EF4-FFF2-40B4-BE49-F238E27FC236}">
              <a16:creationId xmlns:a16="http://schemas.microsoft.com/office/drawing/2014/main" id="{00000000-0008-0000-0200-0000CC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13" name="Text Box 5">
          <a:extLst>
            <a:ext uri="{FF2B5EF4-FFF2-40B4-BE49-F238E27FC236}">
              <a16:creationId xmlns:a16="http://schemas.microsoft.com/office/drawing/2014/main" id="{00000000-0008-0000-0200-0000CD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14" name="Text Box 9">
          <a:extLst>
            <a:ext uri="{FF2B5EF4-FFF2-40B4-BE49-F238E27FC236}">
              <a16:creationId xmlns:a16="http://schemas.microsoft.com/office/drawing/2014/main" id="{00000000-0008-0000-0200-0000CE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15" name="Text Box 10">
          <a:extLst>
            <a:ext uri="{FF2B5EF4-FFF2-40B4-BE49-F238E27FC236}">
              <a16:creationId xmlns:a16="http://schemas.microsoft.com/office/drawing/2014/main" id="{00000000-0008-0000-0200-0000CF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16" name="Text Box 4">
          <a:extLst>
            <a:ext uri="{FF2B5EF4-FFF2-40B4-BE49-F238E27FC236}">
              <a16:creationId xmlns:a16="http://schemas.microsoft.com/office/drawing/2014/main" id="{00000000-0008-0000-0200-0000D0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17" name="Text Box 5">
          <a:extLst>
            <a:ext uri="{FF2B5EF4-FFF2-40B4-BE49-F238E27FC236}">
              <a16:creationId xmlns:a16="http://schemas.microsoft.com/office/drawing/2014/main" id="{00000000-0008-0000-0200-0000D1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18" name="Text Box 9">
          <a:extLst>
            <a:ext uri="{FF2B5EF4-FFF2-40B4-BE49-F238E27FC236}">
              <a16:creationId xmlns:a16="http://schemas.microsoft.com/office/drawing/2014/main" id="{00000000-0008-0000-0200-0000D2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19" name="Text Box 10">
          <a:extLst>
            <a:ext uri="{FF2B5EF4-FFF2-40B4-BE49-F238E27FC236}">
              <a16:creationId xmlns:a16="http://schemas.microsoft.com/office/drawing/2014/main" id="{00000000-0008-0000-0200-0000D3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20" name="Text Box 4">
          <a:extLst>
            <a:ext uri="{FF2B5EF4-FFF2-40B4-BE49-F238E27FC236}">
              <a16:creationId xmlns:a16="http://schemas.microsoft.com/office/drawing/2014/main" id="{00000000-0008-0000-0200-0000D4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21" name="Text Box 5">
          <a:extLst>
            <a:ext uri="{FF2B5EF4-FFF2-40B4-BE49-F238E27FC236}">
              <a16:creationId xmlns:a16="http://schemas.microsoft.com/office/drawing/2014/main" id="{00000000-0008-0000-0200-0000D5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22" name="Text Box 9">
          <a:extLst>
            <a:ext uri="{FF2B5EF4-FFF2-40B4-BE49-F238E27FC236}">
              <a16:creationId xmlns:a16="http://schemas.microsoft.com/office/drawing/2014/main" id="{00000000-0008-0000-0200-0000D6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23" name="Text Box 10">
          <a:extLst>
            <a:ext uri="{FF2B5EF4-FFF2-40B4-BE49-F238E27FC236}">
              <a16:creationId xmlns:a16="http://schemas.microsoft.com/office/drawing/2014/main" id="{00000000-0008-0000-0200-0000D7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24" name="Text Box 4">
          <a:extLst>
            <a:ext uri="{FF2B5EF4-FFF2-40B4-BE49-F238E27FC236}">
              <a16:creationId xmlns:a16="http://schemas.microsoft.com/office/drawing/2014/main" id="{00000000-0008-0000-0200-0000D8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25" name="Text Box 5">
          <a:extLst>
            <a:ext uri="{FF2B5EF4-FFF2-40B4-BE49-F238E27FC236}">
              <a16:creationId xmlns:a16="http://schemas.microsoft.com/office/drawing/2014/main" id="{00000000-0008-0000-0200-0000D9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26" name="Text Box 9">
          <a:extLst>
            <a:ext uri="{FF2B5EF4-FFF2-40B4-BE49-F238E27FC236}">
              <a16:creationId xmlns:a16="http://schemas.microsoft.com/office/drawing/2014/main" id="{00000000-0008-0000-0200-0000DA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27" name="Text Box 10">
          <a:extLst>
            <a:ext uri="{FF2B5EF4-FFF2-40B4-BE49-F238E27FC236}">
              <a16:creationId xmlns:a16="http://schemas.microsoft.com/office/drawing/2014/main" id="{00000000-0008-0000-0200-0000DB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28" name="Text Box 4">
          <a:extLst>
            <a:ext uri="{FF2B5EF4-FFF2-40B4-BE49-F238E27FC236}">
              <a16:creationId xmlns:a16="http://schemas.microsoft.com/office/drawing/2014/main" id="{00000000-0008-0000-0200-0000DC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29" name="Text Box 5">
          <a:extLst>
            <a:ext uri="{FF2B5EF4-FFF2-40B4-BE49-F238E27FC236}">
              <a16:creationId xmlns:a16="http://schemas.microsoft.com/office/drawing/2014/main" id="{00000000-0008-0000-0200-0000DD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30" name="Text Box 9">
          <a:extLst>
            <a:ext uri="{FF2B5EF4-FFF2-40B4-BE49-F238E27FC236}">
              <a16:creationId xmlns:a16="http://schemas.microsoft.com/office/drawing/2014/main" id="{00000000-0008-0000-0200-0000DE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31" name="Text Box 10">
          <a:extLst>
            <a:ext uri="{FF2B5EF4-FFF2-40B4-BE49-F238E27FC236}">
              <a16:creationId xmlns:a16="http://schemas.microsoft.com/office/drawing/2014/main" id="{00000000-0008-0000-0200-0000DF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32" name="Text Box 4">
          <a:extLst>
            <a:ext uri="{FF2B5EF4-FFF2-40B4-BE49-F238E27FC236}">
              <a16:creationId xmlns:a16="http://schemas.microsoft.com/office/drawing/2014/main" id="{00000000-0008-0000-0200-0000E0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33" name="Text Box 5">
          <a:extLst>
            <a:ext uri="{FF2B5EF4-FFF2-40B4-BE49-F238E27FC236}">
              <a16:creationId xmlns:a16="http://schemas.microsoft.com/office/drawing/2014/main" id="{00000000-0008-0000-0200-0000E1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34" name="Text Box 9">
          <a:extLst>
            <a:ext uri="{FF2B5EF4-FFF2-40B4-BE49-F238E27FC236}">
              <a16:creationId xmlns:a16="http://schemas.microsoft.com/office/drawing/2014/main" id="{00000000-0008-0000-0200-0000E2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35" name="Text Box 10">
          <a:extLst>
            <a:ext uri="{FF2B5EF4-FFF2-40B4-BE49-F238E27FC236}">
              <a16:creationId xmlns:a16="http://schemas.microsoft.com/office/drawing/2014/main" id="{00000000-0008-0000-0200-0000E3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36" name="Text Box 4">
          <a:extLst>
            <a:ext uri="{FF2B5EF4-FFF2-40B4-BE49-F238E27FC236}">
              <a16:creationId xmlns:a16="http://schemas.microsoft.com/office/drawing/2014/main" id="{00000000-0008-0000-0200-0000E4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37" name="Text Box 5">
          <a:extLst>
            <a:ext uri="{FF2B5EF4-FFF2-40B4-BE49-F238E27FC236}">
              <a16:creationId xmlns:a16="http://schemas.microsoft.com/office/drawing/2014/main" id="{00000000-0008-0000-0200-0000E5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38" name="Text Box 9">
          <a:extLst>
            <a:ext uri="{FF2B5EF4-FFF2-40B4-BE49-F238E27FC236}">
              <a16:creationId xmlns:a16="http://schemas.microsoft.com/office/drawing/2014/main" id="{00000000-0008-0000-0200-0000E6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39" name="Text Box 10">
          <a:extLst>
            <a:ext uri="{FF2B5EF4-FFF2-40B4-BE49-F238E27FC236}">
              <a16:creationId xmlns:a16="http://schemas.microsoft.com/office/drawing/2014/main" id="{00000000-0008-0000-0200-0000E7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40" name="Text Box 4">
          <a:extLst>
            <a:ext uri="{FF2B5EF4-FFF2-40B4-BE49-F238E27FC236}">
              <a16:creationId xmlns:a16="http://schemas.microsoft.com/office/drawing/2014/main" id="{00000000-0008-0000-0200-0000E8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41" name="Text Box 5">
          <a:extLst>
            <a:ext uri="{FF2B5EF4-FFF2-40B4-BE49-F238E27FC236}">
              <a16:creationId xmlns:a16="http://schemas.microsoft.com/office/drawing/2014/main" id="{00000000-0008-0000-0200-0000E9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42" name="Text Box 9">
          <a:extLst>
            <a:ext uri="{FF2B5EF4-FFF2-40B4-BE49-F238E27FC236}">
              <a16:creationId xmlns:a16="http://schemas.microsoft.com/office/drawing/2014/main" id="{00000000-0008-0000-0200-0000EA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43" name="Text Box 10">
          <a:extLst>
            <a:ext uri="{FF2B5EF4-FFF2-40B4-BE49-F238E27FC236}">
              <a16:creationId xmlns:a16="http://schemas.microsoft.com/office/drawing/2014/main" id="{00000000-0008-0000-0200-0000EB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44" name="Text Box 4">
          <a:extLst>
            <a:ext uri="{FF2B5EF4-FFF2-40B4-BE49-F238E27FC236}">
              <a16:creationId xmlns:a16="http://schemas.microsoft.com/office/drawing/2014/main" id="{00000000-0008-0000-0200-0000EC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45" name="Text Box 5">
          <a:extLst>
            <a:ext uri="{FF2B5EF4-FFF2-40B4-BE49-F238E27FC236}">
              <a16:creationId xmlns:a16="http://schemas.microsoft.com/office/drawing/2014/main" id="{00000000-0008-0000-0200-0000ED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46" name="Text Box 9">
          <a:extLst>
            <a:ext uri="{FF2B5EF4-FFF2-40B4-BE49-F238E27FC236}">
              <a16:creationId xmlns:a16="http://schemas.microsoft.com/office/drawing/2014/main" id="{00000000-0008-0000-0200-0000EE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47" name="Text Box 10">
          <a:extLst>
            <a:ext uri="{FF2B5EF4-FFF2-40B4-BE49-F238E27FC236}">
              <a16:creationId xmlns:a16="http://schemas.microsoft.com/office/drawing/2014/main" id="{00000000-0008-0000-0200-0000EF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48" name="Text Box 4">
          <a:extLst>
            <a:ext uri="{FF2B5EF4-FFF2-40B4-BE49-F238E27FC236}">
              <a16:creationId xmlns:a16="http://schemas.microsoft.com/office/drawing/2014/main" id="{00000000-0008-0000-0200-0000F0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49" name="Text Box 5">
          <a:extLst>
            <a:ext uri="{FF2B5EF4-FFF2-40B4-BE49-F238E27FC236}">
              <a16:creationId xmlns:a16="http://schemas.microsoft.com/office/drawing/2014/main" id="{00000000-0008-0000-0200-0000F1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50" name="Text Box 9">
          <a:extLst>
            <a:ext uri="{FF2B5EF4-FFF2-40B4-BE49-F238E27FC236}">
              <a16:creationId xmlns:a16="http://schemas.microsoft.com/office/drawing/2014/main" id="{00000000-0008-0000-0200-0000F2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51" name="Text Box 10">
          <a:extLst>
            <a:ext uri="{FF2B5EF4-FFF2-40B4-BE49-F238E27FC236}">
              <a16:creationId xmlns:a16="http://schemas.microsoft.com/office/drawing/2014/main" id="{00000000-0008-0000-0200-0000F3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52" name="Text Box 4">
          <a:extLst>
            <a:ext uri="{FF2B5EF4-FFF2-40B4-BE49-F238E27FC236}">
              <a16:creationId xmlns:a16="http://schemas.microsoft.com/office/drawing/2014/main" id="{00000000-0008-0000-0200-0000F4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53" name="Text Box 5">
          <a:extLst>
            <a:ext uri="{FF2B5EF4-FFF2-40B4-BE49-F238E27FC236}">
              <a16:creationId xmlns:a16="http://schemas.microsoft.com/office/drawing/2014/main" id="{00000000-0008-0000-0200-0000F5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54" name="Text Box 9">
          <a:extLst>
            <a:ext uri="{FF2B5EF4-FFF2-40B4-BE49-F238E27FC236}">
              <a16:creationId xmlns:a16="http://schemas.microsoft.com/office/drawing/2014/main" id="{00000000-0008-0000-0200-0000F6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55" name="Text Box 10">
          <a:extLst>
            <a:ext uri="{FF2B5EF4-FFF2-40B4-BE49-F238E27FC236}">
              <a16:creationId xmlns:a16="http://schemas.microsoft.com/office/drawing/2014/main" id="{00000000-0008-0000-0200-0000F7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856" name="Text Box 4">
          <a:extLst>
            <a:ext uri="{FF2B5EF4-FFF2-40B4-BE49-F238E27FC236}">
              <a16:creationId xmlns:a16="http://schemas.microsoft.com/office/drawing/2014/main" id="{00000000-0008-0000-0200-0000F812000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857" name="Text Box 5">
          <a:extLst>
            <a:ext uri="{FF2B5EF4-FFF2-40B4-BE49-F238E27FC236}">
              <a16:creationId xmlns:a16="http://schemas.microsoft.com/office/drawing/2014/main" id="{00000000-0008-0000-0200-0000F912000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858" name="Text Box 9">
          <a:extLst>
            <a:ext uri="{FF2B5EF4-FFF2-40B4-BE49-F238E27FC236}">
              <a16:creationId xmlns:a16="http://schemas.microsoft.com/office/drawing/2014/main" id="{00000000-0008-0000-0200-0000FA12000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859" name="Text Box 10">
          <a:extLst>
            <a:ext uri="{FF2B5EF4-FFF2-40B4-BE49-F238E27FC236}">
              <a16:creationId xmlns:a16="http://schemas.microsoft.com/office/drawing/2014/main" id="{00000000-0008-0000-0200-0000FB12000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60" name="Text Box 4">
          <a:extLst>
            <a:ext uri="{FF2B5EF4-FFF2-40B4-BE49-F238E27FC236}">
              <a16:creationId xmlns:a16="http://schemas.microsoft.com/office/drawing/2014/main" id="{00000000-0008-0000-0200-0000FC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61" name="Text Box 5">
          <a:extLst>
            <a:ext uri="{FF2B5EF4-FFF2-40B4-BE49-F238E27FC236}">
              <a16:creationId xmlns:a16="http://schemas.microsoft.com/office/drawing/2014/main" id="{00000000-0008-0000-0200-0000FD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62" name="Text Box 9">
          <a:extLst>
            <a:ext uri="{FF2B5EF4-FFF2-40B4-BE49-F238E27FC236}">
              <a16:creationId xmlns:a16="http://schemas.microsoft.com/office/drawing/2014/main" id="{00000000-0008-0000-0200-0000FE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63" name="Text Box 10">
          <a:extLst>
            <a:ext uri="{FF2B5EF4-FFF2-40B4-BE49-F238E27FC236}">
              <a16:creationId xmlns:a16="http://schemas.microsoft.com/office/drawing/2014/main" id="{00000000-0008-0000-0200-0000FF12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64" name="Text Box 4">
          <a:extLst>
            <a:ext uri="{FF2B5EF4-FFF2-40B4-BE49-F238E27FC236}">
              <a16:creationId xmlns:a16="http://schemas.microsoft.com/office/drawing/2014/main" id="{00000000-0008-0000-0200-000000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65" name="Text Box 5">
          <a:extLst>
            <a:ext uri="{FF2B5EF4-FFF2-40B4-BE49-F238E27FC236}">
              <a16:creationId xmlns:a16="http://schemas.microsoft.com/office/drawing/2014/main" id="{00000000-0008-0000-0200-000001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66" name="Text Box 9">
          <a:extLst>
            <a:ext uri="{FF2B5EF4-FFF2-40B4-BE49-F238E27FC236}">
              <a16:creationId xmlns:a16="http://schemas.microsoft.com/office/drawing/2014/main" id="{00000000-0008-0000-0200-000002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67" name="Text Box 4">
          <a:extLst>
            <a:ext uri="{FF2B5EF4-FFF2-40B4-BE49-F238E27FC236}">
              <a16:creationId xmlns:a16="http://schemas.microsoft.com/office/drawing/2014/main" id="{00000000-0008-0000-0200-000003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68" name="Text Box 5">
          <a:extLst>
            <a:ext uri="{FF2B5EF4-FFF2-40B4-BE49-F238E27FC236}">
              <a16:creationId xmlns:a16="http://schemas.microsoft.com/office/drawing/2014/main" id="{00000000-0008-0000-0200-000004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69" name="Text Box 9">
          <a:extLst>
            <a:ext uri="{FF2B5EF4-FFF2-40B4-BE49-F238E27FC236}">
              <a16:creationId xmlns:a16="http://schemas.microsoft.com/office/drawing/2014/main" id="{00000000-0008-0000-0200-000005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70" name="Text Box 10">
          <a:extLst>
            <a:ext uri="{FF2B5EF4-FFF2-40B4-BE49-F238E27FC236}">
              <a16:creationId xmlns:a16="http://schemas.microsoft.com/office/drawing/2014/main" id="{00000000-0008-0000-0200-000006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71" name="Text Box 4">
          <a:extLst>
            <a:ext uri="{FF2B5EF4-FFF2-40B4-BE49-F238E27FC236}">
              <a16:creationId xmlns:a16="http://schemas.microsoft.com/office/drawing/2014/main" id="{00000000-0008-0000-0200-000007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72" name="Text Box 5">
          <a:extLst>
            <a:ext uri="{FF2B5EF4-FFF2-40B4-BE49-F238E27FC236}">
              <a16:creationId xmlns:a16="http://schemas.microsoft.com/office/drawing/2014/main" id="{00000000-0008-0000-0200-000008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73" name="Text Box 9">
          <a:extLst>
            <a:ext uri="{FF2B5EF4-FFF2-40B4-BE49-F238E27FC236}">
              <a16:creationId xmlns:a16="http://schemas.microsoft.com/office/drawing/2014/main" id="{00000000-0008-0000-0200-000009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74" name="Text Box 4">
          <a:extLst>
            <a:ext uri="{FF2B5EF4-FFF2-40B4-BE49-F238E27FC236}">
              <a16:creationId xmlns:a16="http://schemas.microsoft.com/office/drawing/2014/main" id="{00000000-0008-0000-0200-00000A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75" name="Text Box 5">
          <a:extLst>
            <a:ext uri="{FF2B5EF4-FFF2-40B4-BE49-F238E27FC236}">
              <a16:creationId xmlns:a16="http://schemas.microsoft.com/office/drawing/2014/main" id="{00000000-0008-0000-0200-00000B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76" name="Text Box 9">
          <a:extLst>
            <a:ext uri="{FF2B5EF4-FFF2-40B4-BE49-F238E27FC236}">
              <a16:creationId xmlns:a16="http://schemas.microsoft.com/office/drawing/2014/main" id="{00000000-0008-0000-0200-00000C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77" name="Text Box 4">
          <a:extLst>
            <a:ext uri="{FF2B5EF4-FFF2-40B4-BE49-F238E27FC236}">
              <a16:creationId xmlns:a16="http://schemas.microsoft.com/office/drawing/2014/main" id="{00000000-0008-0000-0200-00000D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878" name="Text Box 4">
          <a:extLst>
            <a:ext uri="{FF2B5EF4-FFF2-40B4-BE49-F238E27FC236}">
              <a16:creationId xmlns:a16="http://schemas.microsoft.com/office/drawing/2014/main" id="{00000000-0008-0000-0200-00000E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79" name="Text Box 4">
          <a:extLst>
            <a:ext uri="{FF2B5EF4-FFF2-40B4-BE49-F238E27FC236}">
              <a16:creationId xmlns:a16="http://schemas.microsoft.com/office/drawing/2014/main" id="{00000000-0008-0000-0200-00000F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80" name="Text Box 5">
          <a:extLst>
            <a:ext uri="{FF2B5EF4-FFF2-40B4-BE49-F238E27FC236}">
              <a16:creationId xmlns:a16="http://schemas.microsoft.com/office/drawing/2014/main" id="{00000000-0008-0000-0200-000010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81" name="Text Box 9">
          <a:extLst>
            <a:ext uri="{FF2B5EF4-FFF2-40B4-BE49-F238E27FC236}">
              <a16:creationId xmlns:a16="http://schemas.microsoft.com/office/drawing/2014/main" id="{00000000-0008-0000-0200-000011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82" name="Text Box 10">
          <a:extLst>
            <a:ext uri="{FF2B5EF4-FFF2-40B4-BE49-F238E27FC236}">
              <a16:creationId xmlns:a16="http://schemas.microsoft.com/office/drawing/2014/main" id="{00000000-0008-0000-0200-000012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83" name="Text Box 4">
          <a:extLst>
            <a:ext uri="{FF2B5EF4-FFF2-40B4-BE49-F238E27FC236}">
              <a16:creationId xmlns:a16="http://schemas.microsoft.com/office/drawing/2014/main" id="{00000000-0008-0000-0200-000013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84" name="Text Box 5">
          <a:extLst>
            <a:ext uri="{FF2B5EF4-FFF2-40B4-BE49-F238E27FC236}">
              <a16:creationId xmlns:a16="http://schemas.microsoft.com/office/drawing/2014/main" id="{00000000-0008-0000-0200-000014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85" name="Text Box 9">
          <a:extLst>
            <a:ext uri="{FF2B5EF4-FFF2-40B4-BE49-F238E27FC236}">
              <a16:creationId xmlns:a16="http://schemas.microsoft.com/office/drawing/2014/main" id="{00000000-0008-0000-0200-000015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86" name="Text Box 10">
          <a:extLst>
            <a:ext uri="{FF2B5EF4-FFF2-40B4-BE49-F238E27FC236}">
              <a16:creationId xmlns:a16="http://schemas.microsoft.com/office/drawing/2014/main" id="{00000000-0008-0000-0200-000016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87" name="Text Box 4">
          <a:extLst>
            <a:ext uri="{FF2B5EF4-FFF2-40B4-BE49-F238E27FC236}">
              <a16:creationId xmlns:a16="http://schemas.microsoft.com/office/drawing/2014/main" id="{00000000-0008-0000-0200-000017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88" name="Text Box 5">
          <a:extLst>
            <a:ext uri="{FF2B5EF4-FFF2-40B4-BE49-F238E27FC236}">
              <a16:creationId xmlns:a16="http://schemas.microsoft.com/office/drawing/2014/main" id="{00000000-0008-0000-0200-000018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89" name="Text Box 9">
          <a:extLst>
            <a:ext uri="{FF2B5EF4-FFF2-40B4-BE49-F238E27FC236}">
              <a16:creationId xmlns:a16="http://schemas.microsoft.com/office/drawing/2014/main" id="{00000000-0008-0000-0200-000019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90" name="Text Box 10">
          <a:extLst>
            <a:ext uri="{FF2B5EF4-FFF2-40B4-BE49-F238E27FC236}">
              <a16:creationId xmlns:a16="http://schemas.microsoft.com/office/drawing/2014/main" id="{00000000-0008-0000-0200-00001A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91" name="Text Box 4">
          <a:extLst>
            <a:ext uri="{FF2B5EF4-FFF2-40B4-BE49-F238E27FC236}">
              <a16:creationId xmlns:a16="http://schemas.microsoft.com/office/drawing/2014/main" id="{00000000-0008-0000-0200-00001B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92" name="Text Box 5">
          <a:extLst>
            <a:ext uri="{FF2B5EF4-FFF2-40B4-BE49-F238E27FC236}">
              <a16:creationId xmlns:a16="http://schemas.microsoft.com/office/drawing/2014/main" id="{00000000-0008-0000-0200-00001C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93" name="Text Box 9">
          <a:extLst>
            <a:ext uri="{FF2B5EF4-FFF2-40B4-BE49-F238E27FC236}">
              <a16:creationId xmlns:a16="http://schemas.microsoft.com/office/drawing/2014/main" id="{00000000-0008-0000-0200-00001D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94" name="Text Box 10">
          <a:extLst>
            <a:ext uri="{FF2B5EF4-FFF2-40B4-BE49-F238E27FC236}">
              <a16:creationId xmlns:a16="http://schemas.microsoft.com/office/drawing/2014/main" id="{00000000-0008-0000-0200-00001E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95" name="Text Box 4">
          <a:extLst>
            <a:ext uri="{FF2B5EF4-FFF2-40B4-BE49-F238E27FC236}">
              <a16:creationId xmlns:a16="http://schemas.microsoft.com/office/drawing/2014/main" id="{00000000-0008-0000-0200-00001F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96" name="Text Box 5">
          <a:extLst>
            <a:ext uri="{FF2B5EF4-FFF2-40B4-BE49-F238E27FC236}">
              <a16:creationId xmlns:a16="http://schemas.microsoft.com/office/drawing/2014/main" id="{00000000-0008-0000-0200-000020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97" name="Text Box 9">
          <a:extLst>
            <a:ext uri="{FF2B5EF4-FFF2-40B4-BE49-F238E27FC236}">
              <a16:creationId xmlns:a16="http://schemas.microsoft.com/office/drawing/2014/main" id="{00000000-0008-0000-0200-000021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98" name="Text Box 10">
          <a:extLst>
            <a:ext uri="{FF2B5EF4-FFF2-40B4-BE49-F238E27FC236}">
              <a16:creationId xmlns:a16="http://schemas.microsoft.com/office/drawing/2014/main" id="{00000000-0008-0000-0200-000022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899" name="Text Box 4">
          <a:extLst>
            <a:ext uri="{FF2B5EF4-FFF2-40B4-BE49-F238E27FC236}">
              <a16:creationId xmlns:a16="http://schemas.microsoft.com/office/drawing/2014/main" id="{00000000-0008-0000-0200-000023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900" name="Text Box 5">
          <a:extLst>
            <a:ext uri="{FF2B5EF4-FFF2-40B4-BE49-F238E27FC236}">
              <a16:creationId xmlns:a16="http://schemas.microsoft.com/office/drawing/2014/main" id="{00000000-0008-0000-0200-000024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901" name="Text Box 9">
          <a:extLst>
            <a:ext uri="{FF2B5EF4-FFF2-40B4-BE49-F238E27FC236}">
              <a16:creationId xmlns:a16="http://schemas.microsoft.com/office/drawing/2014/main" id="{00000000-0008-0000-0200-000025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902" name="Text Box 10">
          <a:extLst>
            <a:ext uri="{FF2B5EF4-FFF2-40B4-BE49-F238E27FC236}">
              <a16:creationId xmlns:a16="http://schemas.microsoft.com/office/drawing/2014/main" id="{00000000-0008-0000-0200-000026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903" name="Text Box 4">
          <a:extLst>
            <a:ext uri="{FF2B5EF4-FFF2-40B4-BE49-F238E27FC236}">
              <a16:creationId xmlns:a16="http://schemas.microsoft.com/office/drawing/2014/main" id="{00000000-0008-0000-0200-000027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904" name="Text Box 5">
          <a:extLst>
            <a:ext uri="{FF2B5EF4-FFF2-40B4-BE49-F238E27FC236}">
              <a16:creationId xmlns:a16="http://schemas.microsoft.com/office/drawing/2014/main" id="{00000000-0008-0000-0200-000028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905" name="Text Box 9">
          <a:extLst>
            <a:ext uri="{FF2B5EF4-FFF2-40B4-BE49-F238E27FC236}">
              <a16:creationId xmlns:a16="http://schemas.microsoft.com/office/drawing/2014/main" id="{00000000-0008-0000-0200-000029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52400"/>
    <xdr:sp macro="" textlink="">
      <xdr:nvSpPr>
        <xdr:cNvPr id="4906" name="Text Box 10">
          <a:extLst>
            <a:ext uri="{FF2B5EF4-FFF2-40B4-BE49-F238E27FC236}">
              <a16:creationId xmlns:a16="http://schemas.microsoft.com/office/drawing/2014/main" id="{00000000-0008-0000-0200-00002A130000}"/>
            </a:ext>
          </a:extLst>
        </xdr:cNvPr>
        <xdr:cNvSpPr txBox="1">
          <a:spLocks noChangeArrowheads="1"/>
        </xdr:cNvSpPr>
      </xdr:nvSpPr>
      <xdr:spPr bwMode="auto">
        <a:xfrm>
          <a:off x="5246077" y="204582346"/>
          <a:ext cx="76200" cy="152400"/>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07" name="Text Box 4">
          <a:extLst>
            <a:ext uri="{FF2B5EF4-FFF2-40B4-BE49-F238E27FC236}">
              <a16:creationId xmlns:a16="http://schemas.microsoft.com/office/drawing/2014/main" id="{00000000-0008-0000-0200-00002B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08" name="Text Box 5">
          <a:extLst>
            <a:ext uri="{FF2B5EF4-FFF2-40B4-BE49-F238E27FC236}">
              <a16:creationId xmlns:a16="http://schemas.microsoft.com/office/drawing/2014/main" id="{00000000-0008-0000-0200-00002C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09" name="Text Box 9">
          <a:extLst>
            <a:ext uri="{FF2B5EF4-FFF2-40B4-BE49-F238E27FC236}">
              <a16:creationId xmlns:a16="http://schemas.microsoft.com/office/drawing/2014/main" id="{00000000-0008-0000-0200-00002D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10" name="Text Box 10">
          <a:extLst>
            <a:ext uri="{FF2B5EF4-FFF2-40B4-BE49-F238E27FC236}">
              <a16:creationId xmlns:a16="http://schemas.microsoft.com/office/drawing/2014/main" id="{00000000-0008-0000-0200-00002E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11" name="Text Box 4">
          <a:extLst>
            <a:ext uri="{FF2B5EF4-FFF2-40B4-BE49-F238E27FC236}">
              <a16:creationId xmlns:a16="http://schemas.microsoft.com/office/drawing/2014/main" id="{00000000-0008-0000-0200-00002F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12" name="Text Box 5">
          <a:extLst>
            <a:ext uri="{FF2B5EF4-FFF2-40B4-BE49-F238E27FC236}">
              <a16:creationId xmlns:a16="http://schemas.microsoft.com/office/drawing/2014/main" id="{00000000-0008-0000-0200-000030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13" name="Text Box 9">
          <a:extLst>
            <a:ext uri="{FF2B5EF4-FFF2-40B4-BE49-F238E27FC236}">
              <a16:creationId xmlns:a16="http://schemas.microsoft.com/office/drawing/2014/main" id="{00000000-0008-0000-0200-000031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14" name="Text Box 10">
          <a:extLst>
            <a:ext uri="{FF2B5EF4-FFF2-40B4-BE49-F238E27FC236}">
              <a16:creationId xmlns:a16="http://schemas.microsoft.com/office/drawing/2014/main" id="{00000000-0008-0000-0200-000032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15" name="Text Box 4">
          <a:extLst>
            <a:ext uri="{FF2B5EF4-FFF2-40B4-BE49-F238E27FC236}">
              <a16:creationId xmlns:a16="http://schemas.microsoft.com/office/drawing/2014/main" id="{00000000-0008-0000-0200-000033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16" name="Text Box 5">
          <a:extLst>
            <a:ext uri="{FF2B5EF4-FFF2-40B4-BE49-F238E27FC236}">
              <a16:creationId xmlns:a16="http://schemas.microsoft.com/office/drawing/2014/main" id="{00000000-0008-0000-0200-000034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17" name="Text Box 9">
          <a:extLst>
            <a:ext uri="{FF2B5EF4-FFF2-40B4-BE49-F238E27FC236}">
              <a16:creationId xmlns:a16="http://schemas.microsoft.com/office/drawing/2014/main" id="{00000000-0008-0000-0200-000035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18" name="Text Box 10">
          <a:extLst>
            <a:ext uri="{FF2B5EF4-FFF2-40B4-BE49-F238E27FC236}">
              <a16:creationId xmlns:a16="http://schemas.microsoft.com/office/drawing/2014/main" id="{00000000-0008-0000-0200-000036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19" name="Text Box 4">
          <a:extLst>
            <a:ext uri="{FF2B5EF4-FFF2-40B4-BE49-F238E27FC236}">
              <a16:creationId xmlns:a16="http://schemas.microsoft.com/office/drawing/2014/main" id="{00000000-0008-0000-0200-000037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20" name="Text Box 5">
          <a:extLst>
            <a:ext uri="{FF2B5EF4-FFF2-40B4-BE49-F238E27FC236}">
              <a16:creationId xmlns:a16="http://schemas.microsoft.com/office/drawing/2014/main" id="{00000000-0008-0000-0200-000038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21" name="Text Box 9">
          <a:extLst>
            <a:ext uri="{FF2B5EF4-FFF2-40B4-BE49-F238E27FC236}">
              <a16:creationId xmlns:a16="http://schemas.microsoft.com/office/drawing/2014/main" id="{00000000-0008-0000-0200-000039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22" name="Text Box 10">
          <a:extLst>
            <a:ext uri="{FF2B5EF4-FFF2-40B4-BE49-F238E27FC236}">
              <a16:creationId xmlns:a16="http://schemas.microsoft.com/office/drawing/2014/main" id="{00000000-0008-0000-0200-00003A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23" name="Text Box 4">
          <a:extLst>
            <a:ext uri="{FF2B5EF4-FFF2-40B4-BE49-F238E27FC236}">
              <a16:creationId xmlns:a16="http://schemas.microsoft.com/office/drawing/2014/main" id="{00000000-0008-0000-0200-00003B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24" name="Text Box 5">
          <a:extLst>
            <a:ext uri="{FF2B5EF4-FFF2-40B4-BE49-F238E27FC236}">
              <a16:creationId xmlns:a16="http://schemas.microsoft.com/office/drawing/2014/main" id="{00000000-0008-0000-0200-00003C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25" name="Text Box 9">
          <a:extLst>
            <a:ext uri="{FF2B5EF4-FFF2-40B4-BE49-F238E27FC236}">
              <a16:creationId xmlns:a16="http://schemas.microsoft.com/office/drawing/2014/main" id="{00000000-0008-0000-0200-00003D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26" name="Text Box 10">
          <a:extLst>
            <a:ext uri="{FF2B5EF4-FFF2-40B4-BE49-F238E27FC236}">
              <a16:creationId xmlns:a16="http://schemas.microsoft.com/office/drawing/2014/main" id="{00000000-0008-0000-0200-00003E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27" name="Text Box 4">
          <a:extLst>
            <a:ext uri="{FF2B5EF4-FFF2-40B4-BE49-F238E27FC236}">
              <a16:creationId xmlns:a16="http://schemas.microsoft.com/office/drawing/2014/main" id="{00000000-0008-0000-0200-00003F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28" name="Text Box 5">
          <a:extLst>
            <a:ext uri="{FF2B5EF4-FFF2-40B4-BE49-F238E27FC236}">
              <a16:creationId xmlns:a16="http://schemas.microsoft.com/office/drawing/2014/main" id="{00000000-0008-0000-0200-000040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29" name="Text Box 9">
          <a:extLst>
            <a:ext uri="{FF2B5EF4-FFF2-40B4-BE49-F238E27FC236}">
              <a16:creationId xmlns:a16="http://schemas.microsoft.com/office/drawing/2014/main" id="{00000000-0008-0000-0200-000041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30" name="Text Box 10">
          <a:extLst>
            <a:ext uri="{FF2B5EF4-FFF2-40B4-BE49-F238E27FC236}">
              <a16:creationId xmlns:a16="http://schemas.microsoft.com/office/drawing/2014/main" id="{00000000-0008-0000-0200-000042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31" name="Text Box 4">
          <a:extLst>
            <a:ext uri="{FF2B5EF4-FFF2-40B4-BE49-F238E27FC236}">
              <a16:creationId xmlns:a16="http://schemas.microsoft.com/office/drawing/2014/main" id="{00000000-0008-0000-0200-000043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32" name="Text Box 5">
          <a:extLst>
            <a:ext uri="{FF2B5EF4-FFF2-40B4-BE49-F238E27FC236}">
              <a16:creationId xmlns:a16="http://schemas.microsoft.com/office/drawing/2014/main" id="{00000000-0008-0000-0200-000044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33" name="Text Box 9">
          <a:extLst>
            <a:ext uri="{FF2B5EF4-FFF2-40B4-BE49-F238E27FC236}">
              <a16:creationId xmlns:a16="http://schemas.microsoft.com/office/drawing/2014/main" id="{00000000-0008-0000-0200-000045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34" name="Text Box 10">
          <a:extLst>
            <a:ext uri="{FF2B5EF4-FFF2-40B4-BE49-F238E27FC236}">
              <a16:creationId xmlns:a16="http://schemas.microsoft.com/office/drawing/2014/main" id="{00000000-0008-0000-0200-000046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35" name="Text Box 4">
          <a:extLst>
            <a:ext uri="{FF2B5EF4-FFF2-40B4-BE49-F238E27FC236}">
              <a16:creationId xmlns:a16="http://schemas.microsoft.com/office/drawing/2014/main" id="{00000000-0008-0000-0200-000047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36" name="Text Box 5">
          <a:extLst>
            <a:ext uri="{FF2B5EF4-FFF2-40B4-BE49-F238E27FC236}">
              <a16:creationId xmlns:a16="http://schemas.microsoft.com/office/drawing/2014/main" id="{00000000-0008-0000-0200-000048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37" name="Text Box 9">
          <a:extLst>
            <a:ext uri="{FF2B5EF4-FFF2-40B4-BE49-F238E27FC236}">
              <a16:creationId xmlns:a16="http://schemas.microsoft.com/office/drawing/2014/main" id="{00000000-0008-0000-0200-000049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38" name="Text Box 10">
          <a:extLst>
            <a:ext uri="{FF2B5EF4-FFF2-40B4-BE49-F238E27FC236}">
              <a16:creationId xmlns:a16="http://schemas.microsoft.com/office/drawing/2014/main" id="{00000000-0008-0000-0200-00004A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39" name="Text Box 4">
          <a:extLst>
            <a:ext uri="{FF2B5EF4-FFF2-40B4-BE49-F238E27FC236}">
              <a16:creationId xmlns:a16="http://schemas.microsoft.com/office/drawing/2014/main" id="{00000000-0008-0000-0200-00004B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40" name="Text Box 5">
          <a:extLst>
            <a:ext uri="{FF2B5EF4-FFF2-40B4-BE49-F238E27FC236}">
              <a16:creationId xmlns:a16="http://schemas.microsoft.com/office/drawing/2014/main" id="{00000000-0008-0000-0200-00004C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41" name="Text Box 9">
          <a:extLst>
            <a:ext uri="{FF2B5EF4-FFF2-40B4-BE49-F238E27FC236}">
              <a16:creationId xmlns:a16="http://schemas.microsoft.com/office/drawing/2014/main" id="{00000000-0008-0000-0200-00004D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42" name="Text Box 10">
          <a:extLst>
            <a:ext uri="{FF2B5EF4-FFF2-40B4-BE49-F238E27FC236}">
              <a16:creationId xmlns:a16="http://schemas.microsoft.com/office/drawing/2014/main" id="{00000000-0008-0000-0200-00004E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43" name="Text Box 4">
          <a:extLst>
            <a:ext uri="{FF2B5EF4-FFF2-40B4-BE49-F238E27FC236}">
              <a16:creationId xmlns:a16="http://schemas.microsoft.com/office/drawing/2014/main" id="{00000000-0008-0000-0200-00004F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44" name="Text Box 5">
          <a:extLst>
            <a:ext uri="{FF2B5EF4-FFF2-40B4-BE49-F238E27FC236}">
              <a16:creationId xmlns:a16="http://schemas.microsoft.com/office/drawing/2014/main" id="{00000000-0008-0000-0200-000050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45" name="Text Box 9">
          <a:extLst>
            <a:ext uri="{FF2B5EF4-FFF2-40B4-BE49-F238E27FC236}">
              <a16:creationId xmlns:a16="http://schemas.microsoft.com/office/drawing/2014/main" id="{00000000-0008-0000-0200-000051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46" name="Text Box 10">
          <a:extLst>
            <a:ext uri="{FF2B5EF4-FFF2-40B4-BE49-F238E27FC236}">
              <a16:creationId xmlns:a16="http://schemas.microsoft.com/office/drawing/2014/main" id="{00000000-0008-0000-0200-000052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47" name="Text Box 4">
          <a:extLst>
            <a:ext uri="{FF2B5EF4-FFF2-40B4-BE49-F238E27FC236}">
              <a16:creationId xmlns:a16="http://schemas.microsoft.com/office/drawing/2014/main" id="{00000000-0008-0000-0200-000053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48" name="Text Box 5">
          <a:extLst>
            <a:ext uri="{FF2B5EF4-FFF2-40B4-BE49-F238E27FC236}">
              <a16:creationId xmlns:a16="http://schemas.microsoft.com/office/drawing/2014/main" id="{00000000-0008-0000-0200-000054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49" name="Text Box 9">
          <a:extLst>
            <a:ext uri="{FF2B5EF4-FFF2-40B4-BE49-F238E27FC236}">
              <a16:creationId xmlns:a16="http://schemas.microsoft.com/office/drawing/2014/main" id="{00000000-0008-0000-0200-000055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7"/>
    <xdr:sp macro="" textlink="">
      <xdr:nvSpPr>
        <xdr:cNvPr id="4950" name="Text Box 10">
          <a:extLst>
            <a:ext uri="{FF2B5EF4-FFF2-40B4-BE49-F238E27FC236}">
              <a16:creationId xmlns:a16="http://schemas.microsoft.com/office/drawing/2014/main" id="{00000000-0008-0000-0200-000056130000}"/>
            </a:ext>
          </a:extLst>
        </xdr:cNvPr>
        <xdr:cNvSpPr txBox="1">
          <a:spLocks noChangeArrowheads="1"/>
        </xdr:cNvSpPr>
      </xdr:nvSpPr>
      <xdr:spPr bwMode="auto">
        <a:xfrm>
          <a:off x="5246077" y="204582346"/>
          <a:ext cx="76200" cy="148167"/>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951" name="Text Box 4">
          <a:extLst>
            <a:ext uri="{FF2B5EF4-FFF2-40B4-BE49-F238E27FC236}">
              <a16:creationId xmlns:a16="http://schemas.microsoft.com/office/drawing/2014/main" id="{00000000-0008-0000-0200-00005713000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952" name="Text Box 5">
          <a:extLst>
            <a:ext uri="{FF2B5EF4-FFF2-40B4-BE49-F238E27FC236}">
              <a16:creationId xmlns:a16="http://schemas.microsoft.com/office/drawing/2014/main" id="{00000000-0008-0000-0200-00005813000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953" name="Text Box 9">
          <a:extLst>
            <a:ext uri="{FF2B5EF4-FFF2-40B4-BE49-F238E27FC236}">
              <a16:creationId xmlns:a16="http://schemas.microsoft.com/office/drawing/2014/main" id="{00000000-0008-0000-0200-00005913000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1058</xdr:row>
      <xdr:rowOff>0</xdr:rowOff>
    </xdr:from>
    <xdr:ext cx="76200" cy="148168"/>
    <xdr:sp macro="" textlink="">
      <xdr:nvSpPr>
        <xdr:cNvPr id="4954" name="Text Box 10">
          <a:extLst>
            <a:ext uri="{FF2B5EF4-FFF2-40B4-BE49-F238E27FC236}">
              <a16:creationId xmlns:a16="http://schemas.microsoft.com/office/drawing/2014/main" id="{00000000-0008-0000-0200-00005A130000}"/>
            </a:ext>
          </a:extLst>
        </xdr:cNvPr>
        <xdr:cNvSpPr txBox="1">
          <a:spLocks noChangeArrowheads="1"/>
        </xdr:cNvSpPr>
      </xdr:nvSpPr>
      <xdr:spPr bwMode="auto">
        <a:xfrm>
          <a:off x="5246077" y="204582346"/>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955" name="Text Box 4">
          <a:extLst>
            <a:ext uri="{FF2B5EF4-FFF2-40B4-BE49-F238E27FC236}">
              <a16:creationId xmlns:a16="http://schemas.microsoft.com/office/drawing/2014/main" id="{00000000-0008-0000-0200-00005B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956" name="Text Box 5">
          <a:extLst>
            <a:ext uri="{FF2B5EF4-FFF2-40B4-BE49-F238E27FC236}">
              <a16:creationId xmlns:a16="http://schemas.microsoft.com/office/drawing/2014/main" id="{00000000-0008-0000-0200-00005C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957" name="Text Box 9">
          <a:extLst>
            <a:ext uri="{FF2B5EF4-FFF2-40B4-BE49-F238E27FC236}">
              <a16:creationId xmlns:a16="http://schemas.microsoft.com/office/drawing/2014/main" id="{00000000-0008-0000-0200-00005D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958" name="Text Box 10">
          <a:extLst>
            <a:ext uri="{FF2B5EF4-FFF2-40B4-BE49-F238E27FC236}">
              <a16:creationId xmlns:a16="http://schemas.microsoft.com/office/drawing/2014/main" id="{00000000-0008-0000-0200-00005E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59" name="Text Box 4">
          <a:extLst>
            <a:ext uri="{FF2B5EF4-FFF2-40B4-BE49-F238E27FC236}">
              <a16:creationId xmlns:a16="http://schemas.microsoft.com/office/drawing/2014/main" id="{00000000-0008-0000-0200-00005F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60" name="Text Box 5">
          <a:extLst>
            <a:ext uri="{FF2B5EF4-FFF2-40B4-BE49-F238E27FC236}">
              <a16:creationId xmlns:a16="http://schemas.microsoft.com/office/drawing/2014/main" id="{00000000-0008-0000-0200-000060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61" name="Text Box 9">
          <a:extLst>
            <a:ext uri="{FF2B5EF4-FFF2-40B4-BE49-F238E27FC236}">
              <a16:creationId xmlns:a16="http://schemas.microsoft.com/office/drawing/2014/main" id="{00000000-0008-0000-0200-000061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962" name="Text Box 4">
          <a:extLst>
            <a:ext uri="{FF2B5EF4-FFF2-40B4-BE49-F238E27FC236}">
              <a16:creationId xmlns:a16="http://schemas.microsoft.com/office/drawing/2014/main" id="{00000000-0008-0000-0200-000062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963" name="Text Box 5">
          <a:extLst>
            <a:ext uri="{FF2B5EF4-FFF2-40B4-BE49-F238E27FC236}">
              <a16:creationId xmlns:a16="http://schemas.microsoft.com/office/drawing/2014/main" id="{00000000-0008-0000-0200-000063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964" name="Text Box 9">
          <a:extLst>
            <a:ext uri="{FF2B5EF4-FFF2-40B4-BE49-F238E27FC236}">
              <a16:creationId xmlns:a16="http://schemas.microsoft.com/office/drawing/2014/main" id="{00000000-0008-0000-0200-000064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965" name="Text Box 10">
          <a:extLst>
            <a:ext uri="{FF2B5EF4-FFF2-40B4-BE49-F238E27FC236}">
              <a16:creationId xmlns:a16="http://schemas.microsoft.com/office/drawing/2014/main" id="{00000000-0008-0000-0200-000065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966" name="Text Box 4">
          <a:extLst>
            <a:ext uri="{FF2B5EF4-FFF2-40B4-BE49-F238E27FC236}">
              <a16:creationId xmlns:a16="http://schemas.microsoft.com/office/drawing/2014/main" id="{00000000-0008-0000-0200-000066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967" name="Text Box 5">
          <a:extLst>
            <a:ext uri="{FF2B5EF4-FFF2-40B4-BE49-F238E27FC236}">
              <a16:creationId xmlns:a16="http://schemas.microsoft.com/office/drawing/2014/main" id="{00000000-0008-0000-0200-000067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968" name="Text Box 9">
          <a:extLst>
            <a:ext uri="{FF2B5EF4-FFF2-40B4-BE49-F238E27FC236}">
              <a16:creationId xmlns:a16="http://schemas.microsoft.com/office/drawing/2014/main" id="{00000000-0008-0000-0200-000068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969" name="Text Box 4">
          <a:extLst>
            <a:ext uri="{FF2B5EF4-FFF2-40B4-BE49-F238E27FC236}">
              <a16:creationId xmlns:a16="http://schemas.microsoft.com/office/drawing/2014/main" id="{00000000-0008-0000-0200-000069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970" name="Text Box 5">
          <a:extLst>
            <a:ext uri="{FF2B5EF4-FFF2-40B4-BE49-F238E27FC236}">
              <a16:creationId xmlns:a16="http://schemas.microsoft.com/office/drawing/2014/main" id="{00000000-0008-0000-0200-00006A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971" name="Text Box 9">
          <a:extLst>
            <a:ext uri="{FF2B5EF4-FFF2-40B4-BE49-F238E27FC236}">
              <a16:creationId xmlns:a16="http://schemas.microsoft.com/office/drawing/2014/main" id="{00000000-0008-0000-0200-00006B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972" name="Text Box 4">
          <a:extLst>
            <a:ext uri="{FF2B5EF4-FFF2-40B4-BE49-F238E27FC236}">
              <a16:creationId xmlns:a16="http://schemas.microsoft.com/office/drawing/2014/main" id="{00000000-0008-0000-0200-00006C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4973" name="Text Box 4">
          <a:extLst>
            <a:ext uri="{FF2B5EF4-FFF2-40B4-BE49-F238E27FC236}">
              <a16:creationId xmlns:a16="http://schemas.microsoft.com/office/drawing/2014/main" id="{00000000-0008-0000-0200-00006D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74" name="Text Box 4">
          <a:extLst>
            <a:ext uri="{FF2B5EF4-FFF2-40B4-BE49-F238E27FC236}">
              <a16:creationId xmlns:a16="http://schemas.microsoft.com/office/drawing/2014/main" id="{00000000-0008-0000-0200-00006E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75" name="Text Box 5">
          <a:extLst>
            <a:ext uri="{FF2B5EF4-FFF2-40B4-BE49-F238E27FC236}">
              <a16:creationId xmlns:a16="http://schemas.microsoft.com/office/drawing/2014/main" id="{00000000-0008-0000-0200-00006F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76" name="Text Box 9">
          <a:extLst>
            <a:ext uri="{FF2B5EF4-FFF2-40B4-BE49-F238E27FC236}">
              <a16:creationId xmlns:a16="http://schemas.microsoft.com/office/drawing/2014/main" id="{00000000-0008-0000-0200-000070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77" name="Text Box 10">
          <a:extLst>
            <a:ext uri="{FF2B5EF4-FFF2-40B4-BE49-F238E27FC236}">
              <a16:creationId xmlns:a16="http://schemas.microsoft.com/office/drawing/2014/main" id="{00000000-0008-0000-0200-000071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78" name="Text Box 4">
          <a:extLst>
            <a:ext uri="{FF2B5EF4-FFF2-40B4-BE49-F238E27FC236}">
              <a16:creationId xmlns:a16="http://schemas.microsoft.com/office/drawing/2014/main" id="{00000000-0008-0000-0200-000072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79" name="Text Box 5">
          <a:extLst>
            <a:ext uri="{FF2B5EF4-FFF2-40B4-BE49-F238E27FC236}">
              <a16:creationId xmlns:a16="http://schemas.microsoft.com/office/drawing/2014/main" id="{00000000-0008-0000-0200-000073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80" name="Text Box 9">
          <a:extLst>
            <a:ext uri="{FF2B5EF4-FFF2-40B4-BE49-F238E27FC236}">
              <a16:creationId xmlns:a16="http://schemas.microsoft.com/office/drawing/2014/main" id="{00000000-0008-0000-0200-000074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81" name="Text Box 10">
          <a:extLst>
            <a:ext uri="{FF2B5EF4-FFF2-40B4-BE49-F238E27FC236}">
              <a16:creationId xmlns:a16="http://schemas.microsoft.com/office/drawing/2014/main" id="{00000000-0008-0000-0200-000075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82" name="Text Box 4">
          <a:extLst>
            <a:ext uri="{FF2B5EF4-FFF2-40B4-BE49-F238E27FC236}">
              <a16:creationId xmlns:a16="http://schemas.microsoft.com/office/drawing/2014/main" id="{00000000-0008-0000-0200-000076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83" name="Text Box 5">
          <a:extLst>
            <a:ext uri="{FF2B5EF4-FFF2-40B4-BE49-F238E27FC236}">
              <a16:creationId xmlns:a16="http://schemas.microsoft.com/office/drawing/2014/main" id="{00000000-0008-0000-0200-000077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84" name="Text Box 9">
          <a:extLst>
            <a:ext uri="{FF2B5EF4-FFF2-40B4-BE49-F238E27FC236}">
              <a16:creationId xmlns:a16="http://schemas.microsoft.com/office/drawing/2014/main" id="{00000000-0008-0000-0200-000078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85" name="Text Box 10">
          <a:extLst>
            <a:ext uri="{FF2B5EF4-FFF2-40B4-BE49-F238E27FC236}">
              <a16:creationId xmlns:a16="http://schemas.microsoft.com/office/drawing/2014/main" id="{00000000-0008-0000-0200-000079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86" name="Text Box 4">
          <a:extLst>
            <a:ext uri="{FF2B5EF4-FFF2-40B4-BE49-F238E27FC236}">
              <a16:creationId xmlns:a16="http://schemas.microsoft.com/office/drawing/2014/main" id="{00000000-0008-0000-0200-00007A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87" name="Text Box 5">
          <a:extLst>
            <a:ext uri="{FF2B5EF4-FFF2-40B4-BE49-F238E27FC236}">
              <a16:creationId xmlns:a16="http://schemas.microsoft.com/office/drawing/2014/main" id="{00000000-0008-0000-0200-00007B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88" name="Text Box 9">
          <a:extLst>
            <a:ext uri="{FF2B5EF4-FFF2-40B4-BE49-F238E27FC236}">
              <a16:creationId xmlns:a16="http://schemas.microsoft.com/office/drawing/2014/main" id="{00000000-0008-0000-0200-00007C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89" name="Text Box 10">
          <a:extLst>
            <a:ext uri="{FF2B5EF4-FFF2-40B4-BE49-F238E27FC236}">
              <a16:creationId xmlns:a16="http://schemas.microsoft.com/office/drawing/2014/main" id="{00000000-0008-0000-0200-00007D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90" name="Text Box 4">
          <a:extLst>
            <a:ext uri="{FF2B5EF4-FFF2-40B4-BE49-F238E27FC236}">
              <a16:creationId xmlns:a16="http://schemas.microsoft.com/office/drawing/2014/main" id="{00000000-0008-0000-0200-00007E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91" name="Text Box 5">
          <a:extLst>
            <a:ext uri="{FF2B5EF4-FFF2-40B4-BE49-F238E27FC236}">
              <a16:creationId xmlns:a16="http://schemas.microsoft.com/office/drawing/2014/main" id="{00000000-0008-0000-0200-00007F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92" name="Text Box 9">
          <a:extLst>
            <a:ext uri="{FF2B5EF4-FFF2-40B4-BE49-F238E27FC236}">
              <a16:creationId xmlns:a16="http://schemas.microsoft.com/office/drawing/2014/main" id="{00000000-0008-0000-0200-000080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93" name="Text Box 10">
          <a:extLst>
            <a:ext uri="{FF2B5EF4-FFF2-40B4-BE49-F238E27FC236}">
              <a16:creationId xmlns:a16="http://schemas.microsoft.com/office/drawing/2014/main" id="{00000000-0008-0000-0200-000081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94" name="Text Box 4">
          <a:extLst>
            <a:ext uri="{FF2B5EF4-FFF2-40B4-BE49-F238E27FC236}">
              <a16:creationId xmlns:a16="http://schemas.microsoft.com/office/drawing/2014/main" id="{00000000-0008-0000-0200-000082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95" name="Text Box 5">
          <a:extLst>
            <a:ext uri="{FF2B5EF4-FFF2-40B4-BE49-F238E27FC236}">
              <a16:creationId xmlns:a16="http://schemas.microsoft.com/office/drawing/2014/main" id="{00000000-0008-0000-0200-000083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96" name="Text Box 9">
          <a:extLst>
            <a:ext uri="{FF2B5EF4-FFF2-40B4-BE49-F238E27FC236}">
              <a16:creationId xmlns:a16="http://schemas.microsoft.com/office/drawing/2014/main" id="{00000000-0008-0000-0200-000084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97" name="Text Box 10">
          <a:extLst>
            <a:ext uri="{FF2B5EF4-FFF2-40B4-BE49-F238E27FC236}">
              <a16:creationId xmlns:a16="http://schemas.microsoft.com/office/drawing/2014/main" id="{00000000-0008-0000-0200-000085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98" name="Text Box 4">
          <a:extLst>
            <a:ext uri="{FF2B5EF4-FFF2-40B4-BE49-F238E27FC236}">
              <a16:creationId xmlns:a16="http://schemas.microsoft.com/office/drawing/2014/main" id="{00000000-0008-0000-0200-000086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4999" name="Text Box 5">
          <a:extLst>
            <a:ext uri="{FF2B5EF4-FFF2-40B4-BE49-F238E27FC236}">
              <a16:creationId xmlns:a16="http://schemas.microsoft.com/office/drawing/2014/main" id="{00000000-0008-0000-0200-000087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00" name="Text Box 9">
          <a:extLst>
            <a:ext uri="{FF2B5EF4-FFF2-40B4-BE49-F238E27FC236}">
              <a16:creationId xmlns:a16="http://schemas.microsoft.com/office/drawing/2014/main" id="{00000000-0008-0000-0200-000088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01" name="Text Box 10">
          <a:extLst>
            <a:ext uri="{FF2B5EF4-FFF2-40B4-BE49-F238E27FC236}">
              <a16:creationId xmlns:a16="http://schemas.microsoft.com/office/drawing/2014/main" id="{00000000-0008-0000-0200-000089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02" name="Text Box 4">
          <a:extLst>
            <a:ext uri="{FF2B5EF4-FFF2-40B4-BE49-F238E27FC236}">
              <a16:creationId xmlns:a16="http://schemas.microsoft.com/office/drawing/2014/main" id="{00000000-0008-0000-0200-00008A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03" name="Text Box 5">
          <a:extLst>
            <a:ext uri="{FF2B5EF4-FFF2-40B4-BE49-F238E27FC236}">
              <a16:creationId xmlns:a16="http://schemas.microsoft.com/office/drawing/2014/main" id="{00000000-0008-0000-0200-00008B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04" name="Text Box 9">
          <a:extLst>
            <a:ext uri="{FF2B5EF4-FFF2-40B4-BE49-F238E27FC236}">
              <a16:creationId xmlns:a16="http://schemas.microsoft.com/office/drawing/2014/main" id="{00000000-0008-0000-0200-00008C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05" name="Text Box 10">
          <a:extLst>
            <a:ext uri="{FF2B5EF4-FFF2-40B4-BE49-F238E27FC236}">
              <a16:creationId xmlns:a16="http://schemas.microsoft.com/office/drawing/2014/main" id="{00000000-0008-0000-0200-00008D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06" name="Text Box 4">
          <a:extLst>
            <a:ext uri="{FF2B5EF4-FFF2-40B4-BE49-F238E27FC236}">
              <a16:creationId xmlns:a16="http://schemas.microsoft.com/office/drawing/2014/main" id="{00000000-0008-0000-0200-00008E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07" name="Text Box 5">
          <a:extLst>
            <a:ext uri="{FF2B5EF4-FFF2-40B4-BE49-F238E27FC236}">
              <a16:creationId xmlns:a16="http://schemas.microsoft.com/office/drawing/2014/main" id="{00000000-0008-0000-0200-00008F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08" name="Text Box 9">
          <a:extLst>
            <a:ext uri="{FF2B5EF4-FFF2-40B4-BE49-F238E27FC236}">
              <a16:creationId xmlns:a16="http://schemas.microsoft.com/office/drawing/2014/main" id="{00000000-0008-0000-0200-000090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09" name="Text Box 10">
          <a:extLst>
            <a:ext uri="{FF2B5EF4-FFF2-40B4-BE49-F238E27FC236}">
              <a16:creationId xmlns:a16="http://schemas.microsoft.com/office/drawing/2014/main" id="{00000000-0008-0000-0200-000091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10" name="Text Box 4">
          <a:extLst>
            <a:ext uri="{FF2B5EF4-FFF2-40B4-BE49-F238E27FC236}">
              <a16:creationId xmlns:a16="http://schemas.microsoft.com/office/drawing/2014/main" id="{00000000-0008-0000-0200-000092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11" name="Text Box 5">
          <a:extLst>
            <a:ext uri="{FF2B5EF4-FFF2-40B4-BE49-F238E27FC236}">
              <a16:creationId xmlns:a16="http://schemas.microsoft.com/office/drawing/2014/main" id="{00000000-0008-0000-0200-000093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12" name="Text Box 9">
          <a:extLst>
            <a:ext uri="{FF2B5EF4-FFF2-40B4-BE49-F238E27FC236}">
              <a16:creationId xmlns:a16="http://schemas.microsoft.com/office/drawing/2014/main" id="{00000000-0008-0000-0200-000094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13" name="Text Box 10">
          <a:extLst>
            <a:ext uri="{FF2B5EF4-FFF2-40B4-BE49-F238E27FC236}">
              <a16:creationId xmlns:a16="http://schemas.microsoft.com/office/drawing/2014/main" id="{00000000-0008-0000-0200-000095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14" name="Text Box 4">
          <a:extLst>
            <a:ext uri="{FF2B5EF4-FFF2-40B4-BE49-F238E27FC236}">
              <a16:creationId xmlns:a16="http://schemas.microsoft.com/office/drawing/2014/main" id="{00000000-0008-0000-0200-000096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15" name="Text Box 5">
          <a:extLst>
            <a:ext uri="{FF2B5EF4-FFF2-40B4-BE49-F238E27FC236}">
              <a16:creationId xmlns:a16="http://schemas.microsoft.com/office/drawing/2014/main" id="{00000000-0008-0000-0200-000097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16" name="Text Box 9">
          <a:extLst>
            <a:ext uri="{FF2B5EF4-FFF2-40B4-BE49-F238E27FC236}">
              <a16:creationId xmlns:a16="http://schemas.microsoft.com/office/drawing/2014/main" id="{00000000-0008-0000-0200-000098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17" name="Text Box 10">
          <a:extLst>
            <a:ext uri="{FF2B5EF4-FFF2-40B4-BE49-F238E27FC236}">
              <a16:creationId xmlns:a16="http://schemas.microsoft.com/office/drawing/2014/main" id="{00000000-0008-0000-0200-000099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18" name="Text Box 4">
          <a:extLst>
            <a:ext uri="{FF2B5EF4-FFF2-40B4-BE49-F238E27FC236}">
              <a16:creationId xmlns:a16="http://schemas.microsoft.com/office/drawing/2014/main" id="{00000000-0008-0000-0200-00009A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19" name="Text Box 5">
          <a:extLst>
            <a:ext uri="{FF2B5EF4-FFF2-40B4-BE49-F238E27FC236}">
              <a16:creationId xmlns:a16="http://schemas.microsoft.com/office/drawing/2014/main" id="{00000000-0008-0000-0200-00009B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20" name="Text Box 9">
          <a:extLst>
            <a:ext uri="{FF2B5EF4-FFF2-40B4-BE49-F238E27FC236}">
              <a16:creationId xmlns:a16="http://schemas.microsoft.com/office/drawing/2014/main" id="{00000000-0008-0000-0200-00009C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21" name="Text Box 10">
          <a:extLst>
            <a:ext uri="{FF2B5EF4-FFF2-40B4-BE49-F238E27FC236}">
              <a16:creationId xmlns:a16="http://schemas.microsoft.com/office/drawing/2014/main" id="{00000000-0008-0000-0200-00009D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22" name="Text Box 4">
          <a:extLst>
            <a:ext uri="{FF2B5EF4-FFF2-40B4-BE49-F238E27FC236}">
              <a16:creationId xmlns:a16="http://schemas.microsoft.com/office/drawing/2014/main" id="{00000000-0008-0000-0200-00009E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23" name="Text Box 5">
          <a:extLst>
            <a:ext uri="{FF2B5EF4-FFF2-40B4-BE49-F238E27FC236}">
              <a16:creationId xmlns:a16="http://schemas.microsoft.com/office/drawing/2014/main" id="{00000000-0008-0000-0200-00009F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24" name="Text Box 9">
          <a:extLst>
            <a:ext uri="{FF2B5EF4-FFF2-40B4-BE49-F238E27FC236}">
              <a16:creationId xmlns:a16="http://schemas.microsoft.com/office/drawing/2014/main" id="{00000000-0008-0000-0200-0000A0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25" name="Text Box 10">
          <a:extLst>
            <a:ext uri="{FF2B5EF4-FFF2-40B4-BE49-F238E27FC236}">
              <a16:creationId xmlns:a16="http://schemas.microsoft.com/office/drawing/2014/main" id="{00000000-0008-0000-0200-0000A1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26" name="Text Box 4">
          <a:extLst>
            <a:ext uri="{FF2B5EF4-FFF2-40B4-BE49-F238E27FC236}">
              <a16:creationId xmlns:a16="http://schemas.microsoft.com/office/drawing/2014/main" id="{00000000-0008-0000-0200-0000A2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27" name="Text Box 5">
          <a:extLst>
            <a:ext uri="{FF2B5EF4-FFF2-40B4-BE49-F238E27FC236}">
              <a16:creationId xmlns:a16="http://schemas.microsoft.com/office/drawing/2014/main" id="{00000000-0008-0000-0200-0000A3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28" name="Text Box 9">
          <a:extLst>
            <a:ext uri="{FF2B5EF4-FFF2-40B4-BE49-F238E27FC236}">
              <a16:creationId xmlns:a16="http://schemas.microsoft.com/office/drawing/2014/main" id="{00000000-0008-0000-0200-0000A4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29" name="Text Box 10">
          <a:extLst>
            <a:ext uri="{FF2B5EF4-FFF2-40B4-BE49-F238E27FC236}">
              <a16:creationId xmlns:a16="http://schemas.microsoft.com/office/drawing/2014/main" id="{00000000-0008-0000-0200-0000A5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30" name="Text Box 4">
          <a:extLst>
            <a:ext uri="{FF2B5EF4-FFF2-40B4-BE49-F238E27FC236}">
              <a16:creationId xmlns:a16="http://schemas.microsoft.com/office/drawing/2014/main" id="{00000000-0008-0000-0200-0000A6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31" name="Text Box 5">
          <a:extLst>
            <a:ext uri="{FF2B5EF4-FFF2-40B4-BE49-F238E27FC236}">
              <a16:creationId xmlns:a16="http://schemas.microsoft.com/office/drawing/2014/main" id="{00000000-0008-0000-0200-0000A7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32" name="Text Box 9">
          <a:extLst>
            <a:ext uri="{FF2B5EF4-FFF2-40B4-BE49-F238E27FC236}">
              <a16:creationId xmlns:a16="http://schemas.microsoft.com/office/drawing/2014/main" id="{00000000-0008-0000-0200-0000A8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33" name="Text Box 10">
          <a:extLst>
            <a:ext uri="{FF2B5EF4-FFF2-40B4-BE49-F238E27FC236}">
              <a16:creationId xmlns:a16="http://schemas.microsoft.com/office/drawing/2014/main" id="{00000000-0008-0000-0200-0000A9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34" name="Text Box 4">
          <a:extLst>
            <a:ext uri="{FF2B5EF4-FFF2-40B4-BE49-F238E27FC236}">
              <a16:creationId xmlns:a16="http://schemas.microsoft.com/office/drawing/2014/main" id="{00000000-0008-0000-0200-0000AA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35" name="Text Box 5">
          <a:extLst>
            <a:ext uri="{FF2B5EF4-FFF2-40B4-BE49-F238E27FC236}">
              <a16:creationId xmlns:a16="http://schemas.microsoft.com/office/drawing/2014/main" id="{00000000-0008-0000-0200-0000AB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36" name="Text Box 9">
          <a:extLst>
            <a:ext uri="{FF2B5EF4-FFF2-40B4-BE49-F238E27FC236}">
              <a16:creationId xmlns:a16="http://schemas.microsoft.com/office/drawing/2014/main" id="{00000000-0008-0000-0200-0000AC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37" name="Text Box 10">
          <a:extLst>
            <a:ext uri="{FF2B5EF4-FFF2-40B4-BE49-F238E27FC236}">
              <a16:creationId xmlns:a16="http://schemas.microsoft.com/office/drawing/2014/main" id="{00000000-0008-0000-0200-0000AD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38" name="Text Box 4">
          <a:extLst>
            <a:ext uri="{FF2B5EF4-FFF2-40B4-BE49-F238E27FC236}">
              <a16:creationId xmlns:a16="http://schemas.microsoft.com/office/drawing/2014/main" id="{00000000-0008-0000-0200-0000AE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39" name="Text Box 5">
          <a:extLst>
            <a:ext uri="{FF2B5EF4-FFF2-40B4-BE49-F238E27FC236}">
              <a16:creationId xmlns:a16="http://schemas.microsoft.com/office/drawing/2014/main" id="{00000000-0008-0000-0200-0000AF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40" name="Text Box 9">
          <a:extLst>
            <a:ext uri="{FF2B5EF4-FFF2-40B4-BE49-F238E27FC236}">
              <a16:creationId xmlns:a16="http://schemas.microsoft.com/office/drawing/2014/main" id="{00000000-0008-0000-0200-0000B0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41" name="Text Box 10">
          <a:extLst>
            <a:ext uri="{FF2B5EF4-FFF2-40B4-BE49-F238E27FC236}">
              <a16:creationId xmlns:a16="http://schemas.microsoft.com/office/drawing/2014/main" id="{00000000-0008-0000-0200-0000B1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42" name="Text Box 4">
          <a:extLst>
            <a:ext uri="{FF2B5EF4-FFF2-40B4-BE49-F238E27FC236}">
              <a16:creationId xmlns:a16="http://schemas.microsoft.com/office/drawing/2014/main" id="{00000000-0008-0000-0200-0000B2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43" name="Text Box 5">
          <a:extLst>
            <a:ext uri="{FF2B5EF4-FFF2-40B4-BE49-F238E27FC236}">
              <a16:creationId xmlns:a16="http://schemas.microsoft.com/office/drawing/2014/main" id="{00000000-0008-0000-0200-0000B3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44" name="Text Box 9">
          <a:extLst>
            <a:ext uri="{FF2B5EF4-FFF2-40B4-BE49-F238E27FC236}">
              <a16:creationId xmlns:a16="http://schemas.microsoft.com/office/drawing/2014/main" id="{00000000-0008-0000-0200-0000B4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45" name="Text Box 10">
          <a:extLst>
            <a:ext uri="{FF2B5EF4-FFF2-40B4-BE49-F238E27FC236}">
              <a16:creationId xmlns:a16="http://schemas.microsoft.com/office/drawing/2014/main" id="{00000000-0008-0000-0200-0000B5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5046" name="Text Box 4">
          <a:extLst>
            <a:ext uri="{FF2B5EF4-FFF2-40B4-BE49-F238E27FC236}">
              <a16:creationId xmlns:a16="http://schemas.microsoft.com/office/drawing/2014/main" id="{00000000-0008-0000-0200-0000B6130000}"/>
            </a:ext>
          </a:extLst>
        </xdr:cNvPr>
        <xdr:cNvSpPr txBox="1">
          <a:spLocks noChangeArrowheads="1"/>
        </xdr:cNvSpPr>
      </xdr:nvSpPr>
      <xdr:spPr bwMode="auto">
        <a:xfrm>
          <a:off x="5243374" y="200126723"/>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5047" name="Text Box 5">
          <a:extLst>
            <a:ext uri="{FF2B5EF4-FFF2-40B4-BE49-F238E27FC236}">
              <a16:creationId xmlns:a16="http://schemas.microsoft.com/office/drawing/2014/main" id="{00000000-0008-0000-0200-0000B7130000}"/>
            </a:ext>
          </a:extLst>
        </xdr:cNvPr>
        <xdr:cNvSpPr txBox="1">
          <a:spLocks noChangeArrowheads="1"/>
        </xdr:cNvSpPr>
      </xdr:nvSpPr>
      <xdr:spPr bwMode="auto">
        <a:xfrm>
          <a:off x="5243374" y="200126723"/>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5048" name="Text Box 9">
          <a:extLst>
            <a:ext uri="{FF2B5EF4-FFF2-40B4-BE49-F238E27FC236}">
              <a16:creationId xmlns:a16="http://schemas.microsoft.com/office/drawing/2014/main" id="{00000000-0008-0000-0200-0000B8130000}"/>
            </a:ext>
          </a:extLst>
        </xdr:cNvPr>
        <xdr:cNvSpPr txBox="1">
          <a:spLocks noChangeArrowheads="1"/>
        </xdr:cNvSpPr>
      </xdr:nvSpPr>
      <xdr:spPr bwMode="auto">
        <a:xfrm>
          <a:off x="5243374" y="200126723"/>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5049" name="Text Box 10">
          <a:extLst>
            <a:ext uri="{FF2B5EF4-FFF2-40B4-BE49-F238E27FC236}">
              <a16:creationId xmlns:a16="http://schemas.microsoft.com/office/drawing/2014/main" id="{00000000-0008-0000-0200-0000B9130000}"/>
            </a:ext>
          </a:extLst>
        </xdr:cNvPr>
        <xdr:cNvSpPr txBox="1">
          <a:spLocks noChangeArrowheads="1"/>
        </xdr:cNvSpPr>
      </xdr:nvSpPr>
      <xdr:spPr bwMode="auto">
        <a:xfrm>
          <a:off x="5243374" y="200126723"/>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50" name="Text Box 4">
          <a:extLst>
            <a:ext uri="{FF2B5EF4-FFF2-40B4-BE49-F238E27FC236}">
              <a16:creationId xmlns:a16="http://schemas.microsoft.com/office/drawing/2014/main" id="{00000000-0008-0000-0200-0000BA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51" name="Text Box 5">
          <a:extLst>
            <a:ext uri="{FF2B5EF4-FFF2-40B4-BE49-F238E27FC236}">
              <a16:creationId xmlns:a16="http://schemas.microsoft.com/office/drawing/2014/main" id="{00000000-0008-0000-0200-0000BB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52" name="Text Box 9">
          <a:extLst>
            <a:ext uri="{FF2B5EF4-FFF2-40B4-BE49-F238E27FC236}">
              <a16:creationId xmlns:a16="http://schemas.microsoft.com/office/drawing/2014/main" id="{00000000-0008-0000-0200-0000BC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53" name="Text Box 10">
          <a:extLst>
            <a:ext uri="{FF2B5EF4-FFF2-40B4-BE49-F238E27FC236}">
              <a16:creationId xmlns:a16="http://schemas.microsoft.com/office/drawing/2014/main" id="{00000000-0008-0000-0200-0000BD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54" name="Text Box 4">
          <a:extLst>
            <a:ext uri="{FF2B5EF4-FFF2-40B4-BE49-F238E27FC236}">
              <a16:creationId xmlns:a16="http://schemas.microsoft.com/office/drawing/2014/main" id="{00000000-0008-0000-0200-0000BE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55" name="Text Box 5">
          <a:extLst>
            <a:ext uri="{FF2B5EF4-FFF2-40B4-BE49-F238E27FC236}">
              <a16:creationId xmlns:a16="http://schemas.microsoft.com/office/drawing/2014/main" id="{00000000-0008-0000-0200-0000BF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56" name="Text Box 9">
          <a:extLst>
            <a:ext uri="{FF2B5EF4-FFF2-40B4-BE49-F238E27FC236}">
              <a16:creationId xmlns:a16="http://schemas.microsoft.com/office/drawing/2014/main" id="{00000000-0008-0000-0200-0000C0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57" name="Text Box 4">
          <a:extLst>
            <a:ext uri="{FF2B5EF4-FFF2-40B4-BE49-F238E27FC236}">
              <a16:creationId xmlns:a16="http://schemas.microsoft.com/office/drawing/2014/main" id="{00000000-0008-0000-0200-0000C1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58" name="Text Box 5">
          <a:extLst>
            <a:ext uri="{FF2B5EF4-FFF2-40B4-BE49-F238E27FC236}">
              <a16:creationId xmlns:a16="http://schemas.microsoft.com/office/drawing/2014/main" id="{00000000-0008-0000-0200-0000C2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59" name="Text Box 9">
          <a:extLst>
            <a:ext uri="{FF2B5EF4-FFF2-40B4-BE49-F238E27FC236}">
              <a16:creationId xmlns:a16="http://schemas.microsoft.com/office/drawing/2014/main" id="{00000000-0008-0000-0200-0000C3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60" name="Text Box 10">
          <a:extLst>
            <a:ext uri="{FF2B5EF4-FFF2-40B4-BE49-F238E27FC236}">
              <a16:creationId xmlns:a16="http://schemas.microsoft.com/office/drawing/2014/main" id="{00000000-0008-0000-0200-0000C4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61" name="Text Box 4">
          <a:extLst>
            <a:ext uri="{FF2B5EF4-FFF2-40B4-BE49-F238E27FC236}">
              <a16:creationId xmlns:a16="http://schemas.microsoft.com/office/drawing/2014/main" id="{00000000-0008-0000-0200-0000C5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62" name="Text Box 5">
          <a:extLst>
            <a:ext uri="{FF2B5EF4-FFF2-40B4-BE49-F238E27FC236}">
              <a16:creationId xmlns:a16="http://schemas.microsoft.com/office/drawing/2014/main" id="{00000000-0008-0000-0200-0000C6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63" name="Text Box 9">
          <a:extLst>
            <a:ext uri="{FF2B5EF4-FFF2-40B4-BE49-F238E27FC236}">
              <a16:creationId xmlns:a16="http://schemas.microsoft.com/office/drawing/2014/main" id="{00000000-0008-0000-0200-0000C7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64" name="Text Box 4">
          <a:extLst>
            <a:ext uri="{FF2B5EF4-FFF2-40B4-BE49-F238E27FC236}">
              <a16:creationId xmlns:a16="http://schemas.microsoft.com/office/drawing/2014/main" id="{00000000-0008-0000-0200-0000C8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65" name="Text Box 5">
          <a:extLst>
            <a:ext uri="{FF2B5EF4-FFF2-40B4-BE49-F238E27FC236}">
              <a16:creationId xmlns:a16="http://schemas.microsoft.com/office/drawing/2014/main" id="{00000000-0008-0000-0200-0000C9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66" name="Text Box 9">
          <a:extLst>
            <a:ext uri="{FF2B5EF4-FFF2-40B4-BE49-F238E27FC236}">
              <a16:creationId xmlns:a16="http://schemas.microsoft.com/office/drawing/2014/main" id="{00000000-0008-0000-0200-0000CA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67" name="Text Box 4">
          <a:extLst>
            <a:ext uri="{FF2B5EF4-FFF2-40B4-BE49-F238E27FC236}">
              <a16:creationId xmlns:a16="http://schemas.microsoft.com/office/drawing/2014/main" id="{00000000-0008-0000-0200-0000CB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68" name="Text Box 4">
          <a:extLst>
            <a:ext uri="{FF2B5EF4-FFF2-40B4-BE49-F238E27FC236}">
              <a16:creationId xmlns:a16="http://schemas.microsoft.com/office/drawing/2014/main" id="{00000000-0008-0000-0200-0000CC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69" name="Text Box 4">
          <a:extLst>
            <a:ext uri="{FF2B5EF4-FFF2-40B4-BE49-F238E27FC236}">
              <a16:creationId xmlns:a16="http://schemas.microsoft.com/office/drawing/2014/main" id="{00000000-0008-0000-0200-0000CD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70" name="Text Box 5">
          <a:extLst>
            <a:ext uri="{FF2B5EF4-FFF2-40B4-BE49-F238E27FC236}">
              <a16:creationId xmlns:a16="http://schemas.microsoft.com/office/drawing/2014/main" id="{00000000-0008-0000-0200-0000CE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71" name="Text Box 9">
          <a:extLst>
            <a:ext uri="{FF2B5EF4-FFF2-40B4-BE49-F238E27FC236}">
              <a16:creationId xmlns:a16="http://schemas.microsoft.com/office/drawing/2014/main" id="{00000000-0008-0000-0200-0000CF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72" name="Text Box 10">
          <a:extLst>
            <a:ext uri="{FF2B5EF4-FFF2-40B4-BE49-F238E27FC236}">
              <a16:creationId xmlns:a16="http://schemas.microsoft.com/office/drawing/2014/main" id="{00000000-0008-0000-0200-0000D0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73" name="Text Box 4">
          <a:extLst>
            <a:ext uri="{FF2B5EF4-FFF2-40B4-BE49-F238E27FC236}">
              <a16:creationId xmlns:a16="http://schemas.microsoft.com/office/drawing/2014/main" id="{00000000-0008-0000-0200-0000D1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74" name="Text Box 5">
          <a:extLst>
            <a:ext uri="{FF2B5EF4-FFF2-40B4-BE49-F238E27FC236}">
              <a16:creationId xmlns:a16="http://schemas.microsoft.com/office/drawing/2014/main" id="{00000000-0008-0000-0200-0000D2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75" name="Text Box 9">
          <a:extLst>
            <a:ext uri="{FF2B5EF4-FFF2-40B4-BE49-F238E27FC236}">
              <a16:creationId xmlns:a16="http://schemas.microsoft.com/office/drawing/2014/main" id="{00000000-0008-0000-0200-0000D3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76" name="Text Box 10">
          <a:extLst>
            <a:ext uri="{FF2B5EF4-FFF2-40B4-BE49-F238E27FC236}">
              <a16:creationId xmlns:a16="http://schemas.microsoft.com/office/drawing/2014/main" id="{00000000-0008-0000-0200-0000D4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77" name="Text Box 4">
          <a:extLst>
            <a:ext uri="{FF2B5EF4-FFF2-40B4-BE49-F238E27FC236}">
              <a16:creationId xmlns:a16="http://schemas.microsoft.com/office/drawing/2014/main" id="{00000000-0008-0000-0200-0000D5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78" name="Text Box 5">
          <a:extLst>
            <a:ext uri="{FF2B5EF4-FFF2-40B4-BE49-F238E27FC236}">
              <a16:creationId xmlns:a16="http://schemas.microsoft.com/office/drawing/2014/main" id="{00000000-0008-0000-0200-0000D6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79" name="Text Box 9">
          <a:extLst>
            <a:ext uri="{FF2B5EF4-FFF2-40B4-BE49-F238E27FC236}">
              <a16:creationId xmlns:a16="http://schemas.microsoft.com/office/drawing/2014/main" id="{00000000-0008-0000-0200-0000D7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80" name="Text Box 10">
          <a:extLst>
            <a:ext uri="{FF2B5EF4-FFF2-40B4-BE49-F238E27FC236}">
              <a16:creationId xmlns:a16="http://schemas.microsoft.com/office/drawing/2014/main" id="{00000000-0008-0000-0200-0000D8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81" name="Text Box 4">
          <a:extLst>
            <a:ext uri="{FF2B5EF4-FFF2-40B4-BE49-F238E27FC236}">
              <a16:creationId xmlns:a16="http://schemas.microsoft.com/office/drawing/2014/main" id="{00000000-0008-0000-0200-0000D9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82" name="Text Box 5">
          <a:extLst>
            <a:ext uri="{FF2B5EF4-FFF2-40B4-BE49-F238E27FC236}">
              <a16:creationId xmlns:a16="http://schemas.microsoft.com/office/drawing/2014/main" id="{00000000-0008-0000-0200-0000DA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83" name="Text Box 9">
          <a:extLst>
            <a:ext uri="{FF2B5EF4-FFF2-40B4-BE49-F238E27FC236}">
              <a16:creationId xmlns:a16="http://schemas.microsoft.com/office/drawing/2014/main" id="{00000000-0008-0000-0200-0000DB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84" name="Text Box 10">
          <a:extLst>
            <a:ext uri="{FF2B5EF4-FFF2-40B4-BE49-F238E27FC236}">
              <a16:creationId xmlns:a16="http://schemas.microsoft.com/office/drawing/2014/main" id="{00000000-0008-0000-0200-0000DC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85" name="Text Box 4">
          <a:extLst>
            <a:ext uri="{FF2B5EF4-FFF2-40B4-BE49-F238E27FC236}">
              <a16:creationId xmlns:a16="http://schemas.microsoft.com/office/drawing/2014/main" id="{00000000-0008-0000-0200-0000DD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86" name="Text Box 5">
          <a:extLst>
            <a:ext uri="{FF2B5EF4-FFF2-40B4-BE49-F238E27FC236}">
              <a16:creationId xmlns:a16="http://schemas.microsoft.com/office/drawing/2014/main" id="{00000000-0008-0000-0200-0000DE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87" name="Text Box 9">
          <a:extLst>
            <a:ext uri="{FF2B5EF4-FFF2-40B4-BE49-F238E27FC236}">
              <a16:creationId xmlns:a16="http://schemas.microsoft.com/office/drawing/2014/main" id="{00000000-0008-0000-0200-0000DF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88" name="Text Box 10">
          <a:extLst>
            <a:ext uri="{FF2B5EF4-FFF2-40B4-BE49-F238E27FC236}">
              <a16:creationId xmlns:a16="http://schemas.microsoft.com/office/drawing/2014/main" id="{00000000-0008-0000-0200-0000E0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89" name="Text Box 4">
          <a:extLst>
            <a:ext uri="{FF2B5EF4-FFF2-40B4-BE49-F238E27FC236}">
              <a16:creationId xmlns:a16="http://schemas.microsoft.com/office/drawing/2014/main" id="{00000000-0008-0000-0200-0000E1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90" name="Text Box 5">
          <a:extLst>
            <a:ext uri="{FF2B5EF4-FFF2-40B4-BE49-F238E27FC236}">
              <a16:creationId xmlns:a16="http://schemas.microsoft.com/office/drawing/2014/main" id="{00000000-0008-0000-0200-0000E2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91" name="Text Box 9">
          <a:extLst>
            <a:ext uri="{FF2B5EF4-FFF2-40B4-BE49-F238E27FC236}">
              <a16:creationId xmlns:a16="http://schemas.microsoft.com/office/drawing/2014/main" id="{00000000-0008-0000-0200-0000E3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92" name="Text Box 10">
          <a:extLst>
            <a:ext uri="{FF2B5EF4-FFF2-40B4-BE49-F238E27FC236}">
              <a16:creationId xmlns:a16="http://schemas.microsoft.com/office/drawing/2014/main" id="{00000000-0008-0000-0200-0000E4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93" name="Text Box 4">
          <a:extLst>
            <a:ext uri="{FF2B5EF4-FFF2-40B4-BE49-F238E27FC236}">
              <a16:creationId xmlns:a16="http://schemas.microsoft.com/office/drawing/2014/main" id="{00000000-0008-0000-0200-0000E5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94" name="Text Box 5">
          <a:extLst>
            <a:ext uri="{FF2B5EF4-FFF2-40B4-BE49-F238E27FC236}">
              <a16:creationId xmlns:a16="http://schemas.microsoft.com/office/drawing/2014/main" id="{00000000-0008-0000-0200-0000E6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95" name="Text Box 9">
          <a:extLst>
            <a:ext uri="{FF2B5EF4-FFF2-40B4-BE49-F238E27FC236}">
              <a16:creationId xmlns:a16="http://schemas.microsoft.com/office/drawing/2014/main" id="{00000000-0008-0000-0200-0000E7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096" name="Text Box 10">
          <a:extLst>
            <a:ext uri="{FF2B5EF4-FFF2-40B4-BE49-F238E27FC236}">
              <a16:creationId xmlns:a16="http://schemas.microsoft.com/office/drawing/2014/main" id="{00000000-0008-0000-0200-0000E813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97" name="Text Box 4">
          <a:extLst>
            <a:ext uri="{FF2B5EF4-FFF2-40B4-BE49-F238E27FC236}">
              <a16:creationId xmlns:a16="http://schemas.microsoft.com/office/drawing/2014/main" id="{00000000-0008-0000-0200-0000E9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98" name="Text Box 5">
          <a:extLst>
            <a:ext uri="{FF2B5EF4-FFF2-40B4-BE49-F238E27FC236}">
              <a16:creationId xmlns:a16="http://schemas.microsoft.com/office/drawing/2014/main" id="{00000000-0008-0000-0200-0000EA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099" name="Text Box 9">
          <a:extLst>
            <a:ext uri="{FF2B5EF4-FFF2-40B4-BE49-F238E27FC236}">
              <a16:creationId xmlns:a16="http://schemas.microsoft.com/office/drawing/2014/main" id="{00000000-0008-0000-0200-0000EB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00" name="Text Box 10">
          <a:extLst>
            <a:ext uri="{FF2B5EF4-FFF2-40B4-BE49-F238E27FC236}">
              <a16:creationId xmlns:a16="http://schemas.microsoft.com/office/drawing/2014/main" id="{00000000-0008-0000-0200-0000EC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01" name="Text Box 4">
          <a:extLst>
            <a:ext uri="{FF2B5EF4-FFF2-40B4-BE49-F238E27FC236}">
              <a16:creationId xmlns:a16="http://schemas.microsoft.com/office/drawing/2014/main" id="{00000000-0008-0000-0200-0000ED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02" name="Text Box 5">
          <a:extLst>
            <a:ext uri="{FF2B5EF4-FFF2-40B4-BE49-F238E27FC236}">
              <a16:creationId xmlns:a16="http://schemas.microsoft.com/office/drawing/2014/main" id="{00000000-0008-0000-0200-0000EE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03" name="Text Box 9">
          <a:extLst>
            <a:ext uri="{FF2B5EF4-FFF2-40B4-BE49-F238E27FC236}">
              <a16:creationId xmlns:a16="http://schemas.microsoft.com/office/drawing/2014/main" id="{00000000-0008-0000-0200-0000EF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04" name="Text Box 10">
          <a:extLst>
            <a:ext uri="{FF2B5EF4-FFF2-40B4-BE49-F238E27FC236}">
              <a16:creationId xmlns:a16="http://schemas.microsoft.com/office/drawing/2014/main" id="{00000000-0008-0000-0200-0000F0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05" name="Text Box 4">
          <a:extLst>
            <a:ext uri="{FF2B5EF4-FFF2-40B4-BE49-F238E27FC236}">
              <a16:creationId xmlns:a16="http://schemas.microsoft.com/office/drawing/2014/main" id="{00000000-0008-0000-0200-0000F1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06" name="Text Box 5">
          <a:extLst>
            <a:ext uri="{FF2B5EF4-FFF2-40B4-BE49-F238E27FC236}">
              <a16:creationId xmlns:a16="http://schemas.microsoft.com/office/drawing/2014/main" id="{00000000-0008-0000-0200-0000F2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07" name="Text Box 9">
          <a:extLst>
            <a:ext uri="{FF2B5EF4-FFF2-40B4-BE49-F238E27FC236}">
              <a16:creationId xmlns:a16="http://schemas.microsoft.com/office/drawing/2014/main" id="{00000000-0008-0000-0200-0000F3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08" name="Text Box 10">
          <a:extLst>
            <a:ext uri="{FF2B5EF4-FFF2-40B4-BE49-F238E27FC236}">
              <a16:creationId xmlns:a16="http://schemas.microsoft.com/office/drawing/2014/main" id="{00000000-0008-0000-0200-0000F4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09" name="Text Box 4">
          <a:extLst>
            <a:ext uri="{FF2B5EF4-FFF2-40B4-BE49-F238E27FC236}">
              <a16:creationId xmlns:a16="http://schemas.microsoft.com/office/drawing/2014/main" id="{00000000-0008-0000-0200-0000F5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10" name="Text Box 5">
          <a:extLst>
            <a:ext uri="{FF2B5EF4-FFF2-40B4-BE49-F238E27FC236}">
              <a16:creationId xmlns:a16="http://schemas.microsoft.com/office/drawing/2014/main" id="{00000000-0008-0000-0200-0000F6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11" name="Text Box 9">
          <a:extLst>
            <a:ext uri="{FF2B5EF4-FFF2-40B4-BE49-F238E27FC236}">
              <a16:creationId xmlns:a16="http://schemas.microsoft.com/office/drawing/2014/main" id="{00000000-0008-0000-0200-0000F7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12" name="Text Box 10">
          <a:extLst>
            <a:ext uri="{FF2B5EF4-FFF2-40B4-BE49-F238E27FC236}">
              <a16:creationId xmlns:a16="http://schemas.microsoft.com/office/drawing/2014/main" id="{00000000-0008-0000-0200-0000F8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13" name="Text Box 4">
          <a:extLst>
            <a:ext uri="{FF2B5EF4-FFF2-40B4-BE49-F238E27FC236}">
              <a16:creationId xmlns:a16="http://schemas.microsoft.com/office/drawing/2014/main" id="{00000000-0008-0000-0200-0000F9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14" name="Text Box 5">
          <a:extLst>
            <a:ext uri="{FF2B5EF4-FFF2-40B4-BE49-F238E27FC236}">
              <a16:creationId xmlns:a16="http://schemas.microsoft.com/office/drawing/2014/main" id="{00000000-0008-0000-0200-0000FA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15" name="Text Box 9">
          <a:extLst>
            <a:ext uri="{FF2B5EF4-FFF2-40B4-BE49-F238E27FC236}">
              <a16:creationId xmlns:a16="http://schemas.microsoft.com/office/drawing/2014/main" id="{00000000-0008-0000-0200-0000FB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16" name="Text Box 10">
          <a:extLst>
            <a:ext uri="{FF2B5EF4-FFF2-40B4-BE49-F238E27FC236}">
              <a16:creationId xmlns:a16="http://schemas.microsoft.com/office/drawing/2014/main" id="{00000000-0008-0000-0200-0000FC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17" name="Text Box 4">
          <a:extLst>
            <a:ext uri="{FF2B5EF4-FFF2-40B4-BE49-F238E27FC236}">
              <a16:creationId xmlns:a16="http://schemas.microsoft.com/office/drawing/2014/main" id="{00000000-0008-0000-0200-0000FD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18" name="Text Box 5">
          <a:extLst>
            <a:ext uri="{FF2B5EF4-FFF2-40B4-BE49-F238E27FC236}">
              <a16:creationId xmlns:a16="http://schemas.microsoft.com/office/drawing/2014/main" id="{00000000-0008-0000-0200-0000FE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19" name="Text Box 9">
          <a:extLst>
            <a:ext uri="{FF2B5EF4-FFF2-40B4-BE49-F238E27FC236}">
              <a16:creationId xmlns:a16="http://schemas.microsoft.com/office/drawing/2014/main" id="{00000000-0008-0000-0200-0000FF13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20" name="Text Box 10">
          <a:extLst>
            <a:ext uri="{FF2B5EF4-FFF2-40B4-BE49-F238E27FC236}">
              <a16:creationId xmlns:a16="http://schemas.microsoft.com/office/drawing/2014/main" id="{00000000-0008-0000-0200-000000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21" name="Text Box 4">
          <a:extLst>
            <a:ext uri="{FF2B5EF4-FFF2-40B4-BE49-F238E27FC236}">
              <a16:creationId xmlns:a16="http://schemas.microsoft.com/office/drawing/2014/main" id="{00000000-0008-0000-0200-000001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22" name="Text Box 5">
          <a:extLst>
            <a:ext uri="{FF2B5EF4-FFF2-40B4-BE49-F238E27FC236}">
              <a16:creationId xmlns:a16="http://schemas.microsoft.com/office/drawing/2014/main" id="{00000000-0008-0000-0200-000002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23" name="Text Box 9">
          <a:extLst>
            <a:ext uri="{FF2B5EF4-FFF2-40B4-BE49-F238E27FC236}">
              <a16:creationId xmlns:a16="http://schemas.microsoft.com/office/drawing/2014/main" id="{00000000-0008-0000-0200-000003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24" name="Text Box 10">
          <a:extLst>
            <a:ext uri="{FF2B5EF4-FFF2-40B4-BE49-F238E27FC236}">
              <a16:creationId xmlns:a16="http://schemas.microsoft.com/office/drawing/2014/main" id="{00000000-0008-0000-0200-000004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25" name="Text Box 4">
          <a:extLst>
            <a:ext uri="{FF2B5EF4-FFF2-40B4-BE49-F238E27FC236}">
              <a16:creationId xmlns:a16="http://schemas.microsoft.com/office/drawing/2014/main" id="{00000000-0008-0000-0200-000005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26" name="Text Box 5">
          <a:extLst>
            <a:ext uri="{FF2B5EF4-FFF2-40B4-BE49-F238E27FC236}">
              <a16:creationId xmlns:a16="http://schemas.microsoft.com/office/drawing/2014/main" id="{00000000-0008-0000-0200-000006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27" name="Text Box 9">
          <a:extLst>
            <a:ext uri="{FF2B5EF4-FFF2-40B4-BE49-F238E27FC236}">
              <a16:creationId xmlns:a16="http://schemas.microsoft.com/office/drawing/2014/main" id="{00000000-0008-0000-0200-000007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28" name="Text Box 10">
          <a:extLst>
            <a:ext uri="{FF2B5EF4-FFF2-40B4-BE49-F238E27FC236}">
              <a16:creationId xmlns:a16="http://schemas.microsoft.com/office/drawing/2014/main" id="{00000000-0008-0000-0200-000008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29" name="Text Box 4">
          <a:extLst>
            <a:ext uri="{FF2B5EF4-FFF2-40B4-BE49-F238E27FC236}">
              <a16:creationId xmlns:a16="http://schemas.microsoft.com/office/drawing/2014/main" id="{00000000-0008-0000-0200-000009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30" name="Text Box 5">
          <a:extLst>
            <a:ext uri="{FF2B5EF4-FFF2-40B4-BE49-F238E27FC236}">
              <a16:creationId xmlns:a16="http://schemas.microsoft.com/office/drawing/2014/main" id="{00000000-0008-0000-0200-00000A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31" name="Text Box 9">
          <a:extLst>
            <a:ext uri="{FF2B5EF4-FFF2-40B4-BE49-F238E27FC236}">
              <a16:creationId xmlns:a16="http://schemas.microsoft.com/office/drawing/2014/main" id="{00000000-0008-0000-0200-00000B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32" name="Text Box 10">
          <a:extLst>
            <a:ext uri="{FF2B5EF4-FFF2-40B4-BE49-F238E27FC236}">
              <a16:creationId xmlns:a16="http://schemas.microsoft.com/office/drawing/2014/main" id="{00000000-0008-0000-0200-00000C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33" name="Text Box 4">
          <a:extLst>
            <a:ext uri="{FF2B5EF4-FFF2-40B4-BE49-F238E27FC236}">
              <a16:creationId xmlns:a16="http://schemas.microsoft.com/office/drawing/2014/main" id="{00000000-0008-0000-0200-00000D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34" name="Text Box 5">
          <a:extLst>
            <a:ext uri="{FF2B5EF4-FFF2-40B4-BE49-F238E27FC236}">
              <a16:creationId xmlns:a16="http://schemas.microsoft.com/office/drawing/2014/main" id="{00000000-0008-0000-0200-00000E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35" name="Text Box 9">
          <a:extLst>
            <a:ext uri="{FF2B5EF4-FFF2-40B4-BE49-F238E27FC236}">
              <a16:creationId xmlns:a16="http://schemas.microsoft.com/office/drawing/2014/main" id="{00000000-0008-0000-0200-00000F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36" name="Text Box 10">
          <a:extLst>
            <a:ext uri="{FF2B5EF4-FFF2-40B4-BE49-F238E27FC236}">
              <a16:creationId xmlns:a16="http://schemas.microsoft.com/office/drawing/2014/main" id="{00000000-0008-0000-0200-000010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37" name="Text Box 4">
          <a:extLst>
            <a:ext uri="{FF2B5EF4-FFF2-40B4-BE49-F238E27FC236}">
              <a16:creationId xmlns:a16="http://schemas.microsoft.com/office/drawing/2014/main" id="{00000000-0008-0000-0200-000011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38" name="Text Box 5">
          <a:extLst>
            <a:ext uri="{FF2B5EF4-FFF2-40B4-BE49-F238E27FC236}">
              <a16:creationId xmlns:a16="http://schemas.microsoft.com/office/drawing/2014/main" id="{00000000-0008-0000-0200-000012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39" name="Text Box 9">
          <a:extLst>
            <a:ext uri="{FF2B5EF4-FFF2-40B4-BE49-F238E27FC236}">
              <a16:creationId xmlns:a16="http://schemas.microsoft.com/office/drawing/2014/main" id="{00000000-0008-0000-0200-000013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40" name="Text Box 10">
          <a:extLst>
            <a:ext uri="{FF2B5EF4-FFF2-40B4-BE49-F238E27FC236}">
              <a16:creationId xmlns:a16="http://schemas.microsoft.com/office/drawing/2014/main" id="{00000000-0008-0000-0200-000014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5141" name="Text Box 4">
          <a:extLst>
            <a:ext uri="{FF2B5EF4-FFF2-40B4-BE49-F238E27FC236}">
              <a16:creationId xmlns:a16="http://schemas.microsoft.com/office/drawing/2014/main" id="{00000000-0008-0000-0200-000015140000}"/>
            </a:ext>
          </a:extLst>
        </xdr:cNvPr>
        <xdr:cNvSpPr txBox="1">
          <a:spLocks noChangeArrowheads="1"/>
        </xdr:cNvSpPr>
      </xdr:nvSpPr>
      <xdr:spPr bwMode="auto">
        <a:xfrm>
          <a:off x="5243374" y="200126723"/>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5142" name="Text Box 5">
          <a:extLst>
            <a:ext uri="{FF2B5EF4-FFF2-40B4-BE49-F238E27FC236}">
              <a16:creationId xmlns:a16="http://schemas.microsoft.com/office/drawing/2014/main" id="{00000000-0008-0000-0200-000016140000}"/>
            </a:ext>
          </a:extLst>
        </xdr:cNvPr>
        <xdr:cNvSpPr txBox="1">
          <a:spLocks noChangeArrowheads="1"/>
        </xdr:cNvSpPr>
      </xdr:nvSpPr>
      <xdr:spPr bwMode="auto">
        <a:xfrm>
          <a:off x="5243374" y="200126723"/>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5143" name="Text Box 9">
          <a:extLst>
            <a:ext uri="{FF2B5EF4-FFF2-40B4-BE49-F238E27FC236}">
              <a16:creationId xmlns:a16="http://schemas.microsoft.com/office/drawing/2014/main" id="{00000000-0008-0000-0200-000017140000}"/>
            </a:ext>
          </a:extLst>
        </xdr:cNvPr>
        <xdr:cNvSpPr txBox="1">
          <a:spLocks noChangeArrowheads="1"/>
        </xdr:cNvSpPr>
      </xdr:nvSpPr>
      <xdr:spPr bwMode="auto">
        <a:xfrm>
          <a:off x="5243374" y="200126723"/>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5144" name="Text Box 10">
          <a:extLst>
            <a:ext uri="{FF2B5EF4-FFF2-40B4-BE49-F238E27FC236}">
              <a16:creationId xmlns:a16="http://schemas.microsoft.com/office/drawing/2014/main" id="{00000000-0008-0000-0200-000018140000}"/>
            </a:ext>
          </a:extLst>
        </xdr:cNvPr>
        <xdr:cNvSpPr txBox="1">
          <a:spLocks noChangeArrowheads="1"/>
        </xdr:cNvSpPr>
      </xdr:nvSpPr>
      <xdr:spPr bwMode="auto">
        <a:xfrm>
          <a:off x="5243374" y="200126723"/>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45" name="Text Box 4">
          <a:extLst>
            <a:ext uri="{FF2B5EF4-FFF2-40B4-BE49-F238E27FC236}">
              <a16:creationId xmlns:a16="http://schemas.microsoft.com/office/drawing/2014/main" id="{00000000-0008-0000-0200-000019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46" name="Text Box 5">
          <a:extLst>
            <a:ext uri="{FF2B5EF4-FFF2-40B4-BE49-F238E27FC236}">
              <a16:creationId xmlns:a16="http://schemas.microsoft.com/office/drawing/2014/main" id="{00000000-0008-0000-0200-00001A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47" name="Text Box 9">
          <a:extLst>
            <a:ext uri="{FF2B5EF4-FFF2-40B4-BE49-F238E27FC236}">
              <a16:creationId xmlns:a16="http://schemas.microsoft.com/office/drawing/2014/main" id="{00000000-0008-0000-0200-00001B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48" name="Text Box 10">
          <a:extLst>
            <a:ext uri="{FF2B5EF4-FFF2-40B4-BE49-F238E27FC236}">
              <a16:creationId xmlns:a16="http://schemas.microsoft.com/office/drawing/2014/main" id="{00000000-0008-0000-0200-00001C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49" name="Text Box 4">
          <a:extLst>
            <a:ext uri="{FF2B5EF4-FFF2-40B4-BE49-F238E27FC236}">
              <a16:creationId xmlns:a16="http://schemas.microsoft.com/office/drawing/2014/main" id="{00000000-0008-0000-0200-00001D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50" name="Text Box 5">
          <a:extLst>
            <a:ext uri="{FF2B5EF4-FFF2-40B4-BE49-F238E27FC236}">
              <a16:creationId xmlns:a16="http://schemas.microsoft.com/office/drawing/2014/main" id="{00000000-0008-0000-0200-00001E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51" name="Text Box 9">
          <a:extLst>
            <a:ext uri="{FF2B5EF4-FFF2-40B4-BE49-F238E27FC236}">
              <a16:creationId xmlns:a16="http://schemas.microsoft.com/office/drawing/2014/main" id="{00000000-0008-0000-0200-00001F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52" name="Text Box 4">
          <a:extLst>
            <a:ext uri="{FF2B5EF4-FFF2-40B4-BE49-F238E27FC236}">
              <a16:creationId xmlns:a16="http://schemas.microsoft.com/office/drawing/2014/main" id="{00000000-0008-0000-0200-000020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53" name="Text Box 5">
          <a:extLst>
            <a:ext uri="{FF2B5EF4-FFF2-40B4-BE49-F238E27FC236}">
              <a16:creationId xmlns:a16="http://schemas.microsoft.com/office/drawing/2014/main" id="{00000000-0008-0000-0200-000021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54" name="Text Box 9">
          <a:extLst>
            <a:ext uri="{FF2B5EF4-FFF2-40B4-BE49-F238E27FC236}">
              <a16:creationId xmlns:a16="http://schemas.microsoft.com/office/drawing/2014/main" id="{00000000-0008-0000-0200-000022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55" name="Text Box 10">
          <a:extLst>
            <a:ext uri="{FF2B5EF4-FFF2-40B4-BE49-F238E27FC236}">
              <a16:creationId xmlns:a16="http://schemas.microsoft.com/office/drawing/2014/main" id="{00000000-0008-0000-0200-000023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56" name="Text Box 4">
          <a:extLst>
            <a:ext uri="{FF2B5EF4-FFF2-40B4-BE49-F238E27FC236}">
              <a16:creationId xmlns:a16="http://schemas.microsoft.com/office/drawing/2014/main" id="{00000000-0008-0000-0200-000024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57" name="Text Box 5">
          <a:extLst>
            <a:ext uri="{FF2B5EF4-FFF2-40B4-BE49-F238E27FC236}">
              <a16:creationId xmlns:a16="http://schemas.microsoft.com/office/drawing/2014/main" id="{00000000-0008-0000-0200-000025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58" name="Text Box 9">
          <a:extLst>
            <a:ext uri="{FF2B5EF4-FFF2-40B4-BE49-F238E27FC236}">
              <a16:creationId xmlns:a16="http://schemas.microsoft.com/office/drawing/2014/main" id="{00000000-0008-0000-0200-000026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59" name="Text Box 4">
          <a:extLst>
            <a:ext uri="{FF2B5EF4-FFF2-40B4-BE49-F238E27FC236}">
              <a16:creationId xmlns:a16="http://schemas.microsoft.com/office/drawing/2014/main" id="{00000000-0008-0000-0200-000027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60" name="Text Box 5">
          <a:extLst>
            <a:ext uri="{FF2B5EF4-FFF2-40B4-BE49-F238E27FC236}">
              <a16:creationId xmlns:a16="http://schemas.microsoft.com/office/drawing/2014/main" id="{00000000-0008-0000-0200-000028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61" name="Text Box 9">
          <a:extLst>
            <a:ext uri="{FF2B5EF4-FFF2-40B4-BE49-F238E27FC236}">
              <a16:creationId xmlns:a16="http://schemas.microsoft.com/office/drawing/2014/main" id="{00000000-0008-0000-0200-000029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62" name="Text Box 4">
          <a:extLst>
            <a:ext uri="{FF2B5EF4-FFF2-40B4-BE49-F238E27FC236}">
              <a16:creationId xmlns:a16="http://schemas.microsoft.com/office/drawing/2014/main" id="{00000000-0008-0000-0200-00002A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63" name="Text Box 4">
          <a:extLst>
            <a:ext uri="{FF2B5EF4-FFF2-40B4-BE49-F238E27FC236}">
              <a16:creationId xmlns:a16="http://schemas.microsoft.com/office/drawing/2014/main" id="{00000000-0008-0000-0200-00002B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64" name="Text Box 4">
          <a:extLst>
            <a:ext uri="{FF2B5EF4-FFF2-40B4-BE49-F238E27FC236}">
              <a16:creationId xmlns:a16="http://schemas.microsoft.com/office/drawing/2014/main" id="{00000000-0008-0000-0200-00002C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65" name="Text Box 5">
          <a:extLst>
            <a:ext uri="{FF2B5EF4-FFF2-40B4-BE49-F238E27FC236}">
              <a16:creationId xmlns:a16="http://schemas.microsoft.com/office/drawing/2014/main" id="{00000000-0008-0000-0200-00002D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66" name="Text Box 9">
          <a:extLst>
            <a:ext uri="{FF2B5EF4-FFF2-40B4-BE49-F238E27FC236}">
              <a16:creationId xmlns:a16="http://schemas.microsoft.com/office/drawing/2014/main" id="{00000000-0008-0000-0200-00002E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67" name="Text Box 10">
          <a:extLst>
            <a:ext uri="{FF2B5EF4-FFF2-40B4-BE49-F238E27FC236}">
              <a16:creationId xmlns:a16="http://schemas.microsoft.com/office/drawing/2014/main" id="{00000000-0008-0000-0200-00002F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68" name="Text Box 4">
          <a:extLst>
            <a:ext uri="{FF2B5EF4-FFF2-40B4-BE49-F238E27FC236}">
              <a16:creationId xmlns:a16="http://schemas.microsoft.com/office/drawing/2014/main" id="{00000000-0008-0000-0200-000030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69" name="Text Box 5">
          <a:extLst>
            <a:ext uri="{FF2B5EF4-FFF2-40B4-BE49-F238E27FC236}">
              <a16:creationId xmlns:a16="http://schemas.microsoft.com/office/drawing/2014/main" id="{00000000-0008-0000-0200-000031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70" name="Text Box 9">
          <a:extLst>
            <a:ext uri="{FF2B5EF4-FFF2-40B4-BE49-F238E27FC236}">
              <a16:creationId xmlns:a16="http://schemas.microsoft.com/office/drawing/2014/main" id="{00000000-0008-0000-0200-000032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71" name="Text Box 10">
          <a:extLst>
            <a:ext uri="{FF2B5EF4-FFF2-40B4-BE49-F238E27FC236}">
              <a16:creationId xmlns:a16="http://schemas.microsoft.com/office/drawing/2014/main" id="{00000000-0008-0000-0200-000033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72" name="Text Box 4">
          <a:extLst>
            <a:ext uri="{FF2B5EF4-FFF2-40B4-BE49-F238E27FC236}">
              <a16:creationId xmlns:a16="http://schemas.microsoft.com/office/drawing/2014/main" id="{00000000-0008-0000-0200-000034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73" name="Text Box 5">
          <a:extLst>
            <a:ext uri="{FF2B5EF4-FFF2-40B4-BE49-F238E27FC236}">
              <a16:creationId xmlns:a16="http://schemas.microsoft.com/office/drawing/2014/main" id="{00000000-0008-0000-0200-000035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74" name="Text Box 9">
          <a:extLst>
            <a:ext uri="{FF2B5EF4-FFF2-40B4-BE49-F238E27FC236}">
              <a16:creationId xmlns:a16="http://schemas.microsoft.com/office/drawing/2014/main" id="{00000000-0008-0000-0200-000036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75" name="Text Box 10">
          <a:extLst>
            <a:ext uri="{FF2B5EF4-FFF2-40B4-BE49-F238E27FC236}">
              <a16:creationId xmlns:a16="http://schemas.microsoft.com/office/drawing/2014/main" id="{00000000-0008-0000-0200-000037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76" name="Text Box 4">
          <a:extLst>
            <a:ext uri="{FF2B5EF4-FFF2-40B4-BE49-F238E27FC236}">
              <a16:creationId xmlns:a16="http://schemas.microsoft.com/office/drawing/2014/main" id="{00000000-0008-0000-0200-000038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77" name="Text Box 5">
          <a:extLst>
            <a:ext uri="{FF2B5EF4-FFF2-40B4-BE49-F238E27FC236}">
              <a16:creationId xmlns:a16="http://schemas.microsoft.com/office/drawing/2014/main" id="{00000000-0008-0000-0200-000039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78" name="Text Box 9">
          <a:extLst>
            <a:ext uri="{FF2B5EF4-FFF2-40B4-BE49-F238E27FC236}">
              <a16:creationId xmlns:a16="http://schemas.microsoft.com/office/drawing/2014/main" id="{00000000-0008-0000-0200-00003A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79" name="Text Box 10">
          <a:extLst>
            <a:ext uri="{FF2B5EF4-FFF2-40B4-BE49-F238E27FC236}">
              <a16:creationId xmlns:a16="http://schemas.microsoft.com/office/drawing/2014/main" id="{00000000-0008-0000-0200-00003B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80" name="Text Box 4">
          <a:extLst>
            <a:ext uri="{FF2B5EF4-FFF2-40B4-BE49-F238E27FC236}">
              <a16:creationId xmlns:a16="http://schemas.microsoft.com/office/drawing/2014/main" id="{00000000-0008-0000-0200-00003C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81" name="Text Box 5">
          <a:extLst>
            <a:ext uri="{FF2B5EF4-FFF2-40B4-BE49-F238E27FC236}">
              <a16:creationId xmlns:a16="http://schemas.microsoft.com/office/drawing/2014/main" id="{00000000-0008-0000-0200-00003D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82" name="Text Box 9">
          <a:extLst>
            <a:ext uri="{FF2B5EF4-FFF2-40B4-BE49-F238E27FC236}">
              <a16:creationId xmlns:a16="http://schemas.microsoft.com/office/drawing/2014/main" id="{00000000-0008-0000-0200-00003E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83" name="Text Box 10">
          <a:extLst>
            <a:ext uri="{FF2B5EF4-FFF2-40B4-BE49-F238E27FC236}">
              <a16:creationId xmlns:a16="http://schemas.microsoft.com/office/drawing/2014/main" id="{00000000-0008-0000-0200-00003F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84" name="Text Box 4">
          <a:extLst>
            <a:ext uri="{FF2B5EF4-FFF2-40B4-BE49-F238E27FC236}">
              <a16:creationId xmlns:a16="http://schemas.microsoft.com/office/drawing/2014/main" id="{00000000-0008-0000-0200-000040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85" name="Text Box 5">
          <a:extLst>
            <a:ext uri="{FF2B5EF4-FFF2-40B4-BE49-F238E27FC236}">
              <a16:creationId xmlns:a16="http://schemas.microsoft.com/office/drawing/2014/main" id="{00000000-0008-0000-0200-000041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86" name="Text Box 9">
          <a:extLst>
            <a:ext uri="{FF2B5EF4-FFF2-40B4-BE49-F238E27FC236}">
              <a16:creationId xmlns:a16="http://schemas.microsoft.com/office/drawing/2014/main" id="{00000000-0008-0000-0200-000042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87" name="Text Box 10">
          <a:extLst>
            <a:ext uri="{FF2B5EF4-FFF2-40B4-BE49-F238E27FC236}">
              <a16:creationId xmlns:a16="http://schemas.microsoft.com/office/drawing/2014/main" id="{00000000-0008-0000-0200-000043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88" name="Text Box 4">
          <a:extLst>
            <a:ext uri="{FF2B5EF4-FFF2-40B4-BE49-F238E27FC236}">
              <a16:creationId xmlns:a16="http://schemas.microsoft.com/office/drawing/2014/main" id="{00000000-0008-0000-0200-000044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89" name="Text Box 5">
          <a:extLst>
            <a:ext uri="{FF2B5EF4-FFF2-40B4-BE49-F238E27FC236}">
              <a16:creationId xmlns:a16="http://schemas.microsoft.com/office/drawing/2014/main" id="{00000000-0008-0000-0200-000045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90" name="Text Box 9">
          <a:extLst>
            <a:ext uri="{FF2B5EF4-FFF2-40B4-BE49-F238E27FC236}">
              <a16:creationId xmlns:a16="http://schemas.microsoft.com/office/drawing/2014/main" id="{00000000-0008-0000-0200-000046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52400"/>
    <xdr:sp macro="" textlink="">
      <xdr:nvSpPr>
        <xdr:cNvPr id="5191" name="Text Box 10">
          <a:extLst>
            <a:ext uri="{FF2B5EF4-FFF2-40B4-BE49-F238E27FC236}">
              <a16:creationId xmlns:a16="http://schemas.microsoft.com/office/drawing/2014/main" id="{00000000-0008-0000-0200-000047140000}"/>
            </a:ext>
          </a:extLst>
        </xdr:cNvPr>
        <xdr:cNvSpPr txBox="1">
          <a:spLocks noChangeArrowheads="1"/>
        </xdr:cNvSpPr>
      </xdr:nvSpPr>
      <xdr:spPr bwMode="auto">
        <a:xfrm>
          <a:off x="5243374" y="200126723"/>
          <a:ext cx="76200" cy="152400"/>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92" name="Text Box 4">
          <a:extLst>
            <a:ext uri="{FF2B5EF4-FFF2-40B4-BE49-F238E27FC236}">
              <a16:creationId xmlns:a16="http://schemas.microsoft.com/office/drawing/2014/main" id="{00000000-0008-0000-0200-000048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93" name="Text Box 5">
          <a:extLst>
            <a:ext uri="{FF2B5EF4-FFF2-40B4-BE49-F238E27FC236}">
              <a16:creationId xmlns:a16="http://schemas.microsoft.com/office/drawing/2014/main" id="{00000000-0008-0000-0200-000049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94" name="Text Box 9">
          <a:extLst>
            <a:ext uri="{FF2B5EF4-FFF2-40B4-BE49-F238E27FC236}">
              <a16:creationId xmlns:a16="http://schemas.microsoft.com/office/drawing/2014/main" id="{00000000-0008-0000-0200-00004A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95" name="Text Box 10">
          <a:extLst>
            <a:ext uri="{FF2B5EF4-FFF2-40B4-BE49-F238E27FC236}">
              <a16:creationId xmlns:a16="http://schemas.microsoft.com/office/drawing/2014/main" id="{00000000-0008-0000-0200-00004B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96" name="Text Box 4">
          <a:extLst>
            <a:ext uri="{FF2B5EF4-FFF2-40B4-BE49-F238E27FC236}">
              <a16:creationId xmlns:a16="http://schemas.microsoft.com/office/drawing/2014/main" id="{00000000-0008-0000-0200-00004C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97" name="Text Box 5">
          <a:extLst>
            <a:ext uri="{FF2B5EF4-FFF2-40B4-BE49-F238E27FC236}">
              <a16:creationId xmlns:a16="http://schemas.microsoft.com/office/drawing/2014/main" id="{00000000-0008-0000-0200-00004D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98" name="Text Box 9">
          <a:extLst>
            <a:ext uri="{FF2B5EF4-FFF2-40B4-BE49-F238E27FC236}">
              <a16:creationId xmlns:a16="http://schemas.microsoft.com/office/drawing/2014/main" id="{00000000-0008-0000-0200-00004E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199" name="Text Box 10">
          <a:extLst>
            <a:ext uri="{FF2B5EF4-FFF2-40B4-BE49-F238E27FC236}">
              <a16:creationId xmlns:a16="http://schemas.microsoft.com/office/drawing/2014/main" id="{00000000-0008-0000-0200-00004F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00" name="Text Box 4">
          <a:extLst>
            <a:ext uri="{FF2B5EF4-FFF2-40B4-BE49-F238E27FC236}">
              <a16:creationId xmlns:a16="http://schemas.microsoft.com/office/drawing/2014/main" id="{00000000-0008-0000-0200-000050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01" name="Text Box 5">
          <a:extLst>
            <a:ext uri="{FF2B5EF4-FFF2-40B4-BE49-F238E27FC236}">
              <a16:creationId xmlns:a16="http://schemas.microsoft.com/office/drawing/2014/main" id="{00000000-0008-0000-0200-000051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02" name="Text Box 9">
          <a:extLst>
            <a:ext uri="{FF2B5EF4-FFF2-40B4-BE49-F238E27FC236}">
              <a16:creationId xmlns:a16="http://schemas.microsoft.com/office/drawing/2014/main" id="{00000000-0008-0000-0200-000052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03" name="Text Box 10">
          <a:extLst>
            <a:ext uri="{FF2B5EF4-FFF2-40B4-BE49-F238E27FC236}">
              <a16:creationId xmlns:a16="http://schemas.microsoft.com/office/drawing/2014/main" id="{00000000-0008-0000-0200-000053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04" name="Text Box 4">
          <a:extLst>
            <a:ext uri="{FF2B5EF4-FFF2-40B4-BE49-F238E27FC236}">
              <a16:creationId xmlns:a16="http://schemas.microsoft.com/office/drawing/2014/main" id="{00000000-0008-0000-0200-000054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05" name="Text Box 5">
          <a:extLst>
            <a:ext uri="{FF2B5EF4-FFF2-40B4-BE49-F238E27FC236}">
              <a16:creationId xmlns:a16="http://schemas.microsoft.com/office/drawing/2014/main" id="{00000000-0008-0000-0200-000055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06" name="Text Box 9">
          <a:extLst>
            <a:ext uri="{FF2B5EF4-FFF2-40B4-BE49-F238E27FC236}">
              <a16:creationId xmlns:a16="http://schemas.microsoft.com/office/drawing/2014/main" id="{00000000-0008-0000-0200-000056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07" name="Text Box 10">
          <a:extLst>
            <a:ext uri="{FF2B5EF4-FFF2-40B4-BE49-F238E27FC236}">
              <a16:creationId xmlns:a16="http://schemas.microsoft.com/office/drawing/2014/main" id="{00000000-0008-0000-0200-000057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08" name="Text Box 4">
          <a:extLst>
            <a:ext uri="{FF2B5EF4-FFF2-40B4-BE49-F238E27FC236}">
              <a16:creationId xmlns:a16="http://schemas.microsoft.com/office/drawing/2014/main" id="{00000000-0008-0000-0200-000058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09" name="Text Box 5">
          <a:extLst>
            <a:ext uri="{FF2B5EF4-FFF2-40B4-BE49-F238E27FC236}">
              <a16:creationId xmlns:a16="http://schemas.microsoft.com/office/drawing/2014/main" id="{00000000-0008-0000-0200-000059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10" name="Text Box 9">
          <a:extLst>
            <a:ext uri="{FF2B5EF4-FFF2-40B4-BE49-F238E27FC236}">
              <a16:creationId xmlns:a16="http://schemas.microsoft.com/office/drawing/2014/main" id="{00000000-0008-0000-0200-00005A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11" name="Text Box 10">
          <a:extLst>
            <a:ext uri="{FF2B5EF4-FFF2-40B4-BE49-F238E27FC236}">
              <a16:creationId xmlns:a16="http://schemas.microsoft.com/office/drawing/2014/main" id="{00000000-0008-0000-0200-00005B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12" name="Text Box 4">
          <a:extLst>
            <a:ext uri="{FF2B5EF4-FFF2-40B4-BE49-F238E27FC236}">
              <a16:creationId xmlns:a16="http://schemas.microsoft.com/office/drawing/2014/main" id="{00000000-0008-0000-0200-00005C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13" name="Text Box 5">
          <a:extLst>
            <a:ext uri="{FF2B5EF4-FFF2-40B4-BE49-F238E27FC236}">
              <a16:creationId xmlns:a16="http://schemas.microsoft.com/office/drawing/2014/main" id="{00000000-0008-0000-0200-00005D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14" name="Text Box 9">
          <a:extLst>
            <a:ext uri="{FF2B5EF4-FFF2-40B4-BE49-F238E27FC236}">
              <a16:creationId xmlns:a16="http://schemas.microsoft.com/office/drawing/2014/main" id="{00000000-0008-0000-0200-00005E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15" name="Text Box 10">
          <a:extLst>
            <a:ext uri="{FF2B5EF4-FFF2-40B4-BE49-F238E27FC236}">
              <a16:creationId xmlns:a16="http://schemas.microsoft.com/office/drawing/2014/main" id="{00000000-0008-0000-0200-00005F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16" name="Text Box 4">
          <a:extLst>
            <a:ext uri="{FF2B5EF4-FFF2-40B4-BE49-F238E27FC236}">
              <a16:creationId xmlns:a16="http://schemas.microsoft.com/office/drawing/2014/main" id="{00000000-0008-0000-0200-000060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17" name="Text Box 5">
          <a:extLst>
            <a:ext uri="{FF2B5EF4-FFF2-40B4-BE49-F238E27FC236}">
              <a16:creationId xmlns:a16="http://schemas.microsoft.com/office/drawing/2014/main" id="{00000000-0008-0000-0200-000061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18" name="Text Box 9">
          <a:extLst>
            <a:ext uri="{FF2B5EF4-FFF2-40B4-BE49-F238E27FC236}">
              <a16:creationId xmlns:a16="http://schemas.microsoft.com/office/drawing/2014/main" id="{00000000-0008-0000-0200-000062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19" name="Text Box 10">
          <a:extLst>
            <a:ext uri="{FF2B5EF4-FFF2-40B4-BE49-F238E27FC236}">
              <a16:creationId xmlns:a16="http://schemas.microsoft.com/office/drawing/2014/main" id="{00000000-0008-0000-0200-000063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20" name="Text Box 4">
          <a:extLst>
            <a:ext uri="{FF2B5EF4-FFF2-40B4-BE49-F238E27FC236}">
              <a16:creationId xmlns:a16="http://schemas.microsoft.com/office/drawing/2014/main" id="{00000000-0008-0000-0200-000064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21" name="Text Box 5">
          <a:extLst>
            <a:ext uri="{FF2B5EF4-FFF2-40B4-BE49-F238E27FC236}">
              <a16:creationId xmlns:a16="http://schemas.microsoft.com/office/drawing/2014/main" id="{00000000-0008-0000-0200-000065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22" name="Text Box 9">
          <a:extLst>
            <a:ext uri="{FF2B5EF4-FFF2-40B4-BE49-F238E27FC236}">
              <a16:creationId xmlns:a16="http://schemas.microsoft.com/office/drawing/2014/main" id="{00000000-0008-0000-0200-000066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23" name="Text Box 10">
          <a:extLst>
            <a:ext uri="{FF2B5EF4-FFF2-40B4-BE49-F238E27FC236}">
              <a16:creationId xmlns:a16="http://schemas.microsoft.com/office/drawing/2014/main" id="{00000000-0008-0000-0200-000067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24" name="Text Box 4">
          <a:extLst>
            <a:ext uri="{FF2B5EF4-FFF2-40B4-BE49-F238E27FC236}">
              <a16:creationId xmlns:a16="http://schemas.microsoft.com/office/drawing/2014/main" id="{00000000-0008-0000-0200-000068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25" name="Text Box 5">
          <a:extLst>
            <a:ext uri="{FF2B5EF4-FFF2-40B4-BE49-F238E27FC236}">
              <a16:creationId xmlns:a16="http://schemas.microsoft.com/office/drawing/2014/main" id="{00000000-0008-0000-0200-000069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26" name="Text Box 9">
          <a:extLst>
            <a:ext uri="{FF2B5EF4-FFF2-40B4-BE49-F238E27FC236}">
              <a16:creationId xmlns:a16="http://schemas.microsoft.com/office/drawing/2014/main" id="{00000000-0008-0000-0200-00006A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27" name="Text Box 10">
          <a:extLst>
            <a:ext uri="{FF2B5EF4-FFF2-40B4-BE49-F238E27FC236}">
              <a16:creationId xmlns:a16="http://schemas.microsoft.com/office/drawing/2014/main" id="{00000000-0008-0000-0200-00006B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28" name="Text Box 4">
          <a:extLst>
            <a:ext uri="{FF2B5EF4-FFF2-40B4-BE49-F238E27FC236}">
              <a16:creationId xmlns:a16="http://schemas.microsoft.com/office/drawing/2014/main" id="{00000000-0008-0000-0200-00006C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29" name="Text Box 5">
          <a:extLst>
            <a:ext uri="{FF2B5EF4-FFF2-40B4-BE49-F238E27FC236}">
              <a16:creationId xmlns:a16="http://schemas.microsoft.com/office/drawing/2014/main" id="{00000000-0008-0000-0200-00006D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30" name="Text Box 9">
          <a:extLst>
            <a:ext uri="{FF2B5EF4-FFF2-40B4-BE49-F238E27FC236}">
              <a16:creationId xmlns:a16="http://schemas.microsoft.com/office/drawing/2014/main" id="{00000000-0008-0000-0200-00006E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31" name="Text Box 10">
          <a:extLst>
            <a:ext uri="{FF2B5EF4-FFF2-40B4-BE49-F238E27FC236}">
              <a16:creationId xmlns:a16="http://schemas.microsoft.com/office/drawing/2014/main" id="{00000000-0008-0000-0200-00006F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32" name="Text Box 4">
          <a:extLst>
            <a:ext uri="{FF2B5EF4-FFF2-40B4-BE49-F238E27FC236}">
              <a16:creationId xmlns:a16="http://schemas.microsoft.com/office/drawing/2014/main" id="{00000000-0008-0000-0200-000070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33" name="Text Box 5">
          <a:extLst>
            <a:ext uri="{FF2B5EF4-FFF2-40B4-BE49-F238E27FC236}">
              <a16:creationId xmlns:a16="http://schemas.microsoft.com/office/drawing/2014/main" id="{00000000-0008-0000-0200-000071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34" name="Text Box 9">
          <a:extLst>
            <a:ext uri="{FF2B5EF4-FFF2-40B4-BE49-F238E27FC236}">
              <a16:creationId xmlns:a16="http://schemas.microsoft.com/office/drawing/2014/main" id="{00000000-0008-0000-0200-000072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7"/>
    <xdr:sp macro="" textlink="">
      <xdr:nvSpPr>
        <xdr:cNvPr id="5235" name="Text Box 10">
          <a:extLst>
            <a:ext uri="{FF2B5EF4-FFF2-40B4-BE49-F238E27FC236}">
              <a16:creationId xmlns:a16="http://schemas.microsoft.com/office/drawing/2014/main" id="{00000000-0008-0000-0200-000073140000}"/>
            </a:ext>
          </a:extLst>
        </xdr:cNvPr>
        <xdr:cNvSpPr txBox="1">
          <a:spLocks noChangeArrowheads="1"/>
        </xdr:cNvSpPr>
      </xdr:nvSpPr>
      <xdr:spPr bwMode="auto">
        <a:xfrm>
          <a:off x="5243374" y="200126723"/>
          <a:ext cx="76200" cy="148167"/>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5236" name="Text Box 4">
          <a:extLst>
            <a:ext uri="{FF2B5EF4-FFF2-40B4-BE49-F238E27FC236}">
              <a16:creationId xmlns:a16="http://schemas.microsoft.com/office/drawing/2014/main" id="{00000000-0008-0000-0200-000074140000}"/>
            </a:ext>
          </a:extLst>
        </xdr:cNvPr>
        <xdr:cNvSpPr txBox="1">
          <a:spLocks noChangeArrowheads="1"/>
        </xdr:cNvSpPr>
      </xdr:nvSpPr>
      <xdr:spPr bwMode="auto">
        <a:xfrm>
          <a:off x="5243374" y="200126723"/>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5237" name="Text Box 5">
          <a:extLst>
            <a:ext uri="{FF2B5EF4-FFF2-40B4-BE49-F238E27FC236}">
              <a16:creationId xmlns:a16="http://schemas.microsoft.com/office/drawing/2014/main" id="{00000000-0008-0000-0200-000075140000}"/>
            </a:ext>
          </a:extLst>
        </xdr:cNvPr>
        <xdr:cNvSpPr txBox="1">
          <a:spLocks noChangeArrowheads="1"/>
        </xdr:cNvSpPr>
      </xdr:nvSpPr>
      <xdr:spPr bwMode="auto">
        <a:xfrm>
          <a:off x="5243374" y="200126723"/>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5238" name="Text Box 9">
          <a:extLst>
            <a:ext uri="{FF2B5EF4-FFF2-40B4-BE49-F238E27FC236}">
              <a16:creationId xmlns:a16="http://schemas.microsoft.com/office/drawing/2014/main" id="{00000000-0008-0000-0200-000076140000}"/>
            </a:ext>
          </a:extLst>
        </xdr:cNvPr>
        <xdr:cNvSpPr txBox="1">
          <a:spLocks noChangeArrowheads="1"/>
        </xdr:cNvSpPr>
      </xdr:nvSpPr>
      <xdr:spPr bwMode="auto">
        <a:xfrm>
          <a:off x="5243374" y="200126723"/>
          <a:ext cx="76200" cy="148168"/>
        </a:xfrm>
        <a:prstGeom prst="rect">
          <a:avLst/>
        </a:prstGeom>
        <a:noFill/>
        <a:ln w="9525">
          <a:noFill/>
          <a:miter lim="800000"/>
          <a:headEnd/>
          <a:tailEnd/>
        </a:ln>
      </xdr:spPr>
    </xdr:sp>
    <xdr:clientData/>
  </xdr:oneCellAnchor>
  <xdr:oneCellAnchor>
    <xdr:from>
      <xdr:col>6</xdr:col>
      <xdr:colOff>0</xdr:colOff>
      <xdr:row>1051</xdr:row>
      <xdr:rowOff>0</xdr:rowOff>
    </xdr:from>
    <xdr:ext cx="76200" cy="148168"/>
    <xdr:sp macro="" textlink="">
      <xdr:nvSpPr>
        <xdr:cNvPr id="5239" name="Text Box 10">
          <a:extLst>
            <a:ext uri="{FF2B5EF4-FFF2-40B4-BE49-F238E27FC236}">
              <a16:creationId xmlns:a16="http://schemas.microsoft.com/office/drawing/2014/main" id="{00000000-0008-0000-0200-000077140000}"/>
            </a:ext>
          </a:extLst>
        </xdr:cNvPr>
        <xdr:cNvSpPr txBox="1">
          <a:spLocks noChangeArrowheads="1"/>
        </xdr:cNvSpPr>
      </xdr:nvSpPr>
      <xdr:spPr bwMode="auto">
        <a:xfrm>
          <a:off x="5243374" y="200126723"/>
          <a:ext cx="76200" cy="148168"/>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40" name="Text Box 4">
          <a:extLst>
            <a:ext uri="{FF2B5EF4-FFF2-40B4-BE49-F238E27FC236}">
              <a16:creationId xmlns:a16="http://schemas.microsoft.com/office/drawing/2014/main" id="{00000000-0008-0000-0200-000078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41" name="Text Box 5">
          <a:extLst>
            <a:ext uri="{FF2B5EF4-FFF2-40B4-BE49-F238E27FC236}">
              <a16:creationId xmlns:a16="http://schemas.microsoft.com/office/drawing/2014/main" id="{00000000-0008-0000-0200-000079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42" name="Text Box 9">
          <a:extLst>
            <a:ext uri="{FF2B5EF4-FFF2-40B4-BE49-F238E27FC236}">
              <a16:creationId xmlns:a16="http://schemas.microsoft.com/office/drawing/2014/main" id="{00000000-0008-0000-0200-00007A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43" name="Text Box 10">
          <a:extLst>
            <a:ext uri="{FF2B5EF4-FFF2-40B4-BE49-F238E27FC236}">
              <a16:creationId xmlns:a16="http://schemas.microsoft.com/office/drawing/2014/main" id="{00000000-0008-0000-0200-00007B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44" name="Text Box 4">
          <a:extLst>
            <a:ext uri="{FF2B5EF4-FFF2-40B4-BE49-F238E27FC236}">
              <a16:creationId xmlns:a16="http://schemas.microsoft.com/office/drawing/2014/main" id="{00000000-0008-0000-0200-00007C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45" name="Text Box 5">
          <a:extLst>
            <a:ext uri="{FF2B5EF4-FFF2-40B4-BE49-F238E27FC236}">
              <a16:creationId xmlns:a16="http://schemas.microsoft.com/office/drawing/2014/main" id="{00000000-0008-0000-0200-00007D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46" name="Text Box 9">
          <a:extLst>
            <a:ext uri="{FF2B5EF4-FFF2-40B4-BE49-F238E27FC236}">
              <a16:creationId xmlns:a16="http://schemas.microsoft.com/office/drawing/2014/main" id="{00000000-0008-0000-0200-00007E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47" name="Text Box 4">
          <a:extLst>
            <a:ext uri="{FF2B5EF4-FFF2-40B4-BE49-F238E27FC236}">
              <a16:creationId xmlns:a16="http://schemas.microsoft.com/office/drawing/2014/main" id="{00000000-0008-0000-0200-00007F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48" name="Text Box 5">
          <a:extLst>
            <a:ext uri="{FF2B5EF4-FFF2-40B4-BE49-F238E27FC236}">
              <a16:creationId xmlns:a16="http://schemas.microsoft.com/office/drawing/2014/main" id="{00000000-0008-0000-0200-000080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49" name="Text Box 9">
          <a:extLst>
            <a:ext uri="{FF2B5EF4-FFF2-40B4-BE49-F238E27FC236}">
              <a16:creationId xmlns:a16="http://schemas.microsoft.com/office/drawing/2014/main" id="{00000000-0008-0000-0200-000081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50" name="Text Box 10">
          <a:extLst>
            <a:ext uri="{FF2B5EF4-FFF2-40B4-BE49-F238E27FC236}">
              <a16:creationId xmlns:a16="http://schemas.microsoft.com/office/drawing/2014/main" id="{00000000-0008-0000-0200-000082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51" name="Text Box 4">
          <a:extLst>
            <a:ext uri="{FF2B5EF4-FFF2-40B4-BE49-F238E27FC236}">
              <a16:creationId xmlns:a16="http://schemas.microsoft.com/office/drawing/2014/main" id="{00000000-0008-0000-0200-000083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52" name="Text Box 5">
          <a:extLst>
            <a:ext uri="{FF2B5EF4-FFF2-40B4-BE49-F238E27FC236}">
              <a16:creationId xmlns:a16="http://schemas.microsoft.com/office/drawing/2014/main" id="{00000000-0008-0000-0200-000084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53" name="Text Box 9">
          <a:extLst>
            <a:ext uri="{FF2B5EF4-FFF2-40B4-BE49-F238E27FC236}">
              <a16:creationId xmlns:a16="http://schemas.microsoft.com/office/drawing/2014/main" id="{00000000-0008-0000-0200-000085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54" name="Text Box 4">
          <a:extLst>
            <a:ext uri="{FF2B5EF4-FFF2-40B4-BE49-F238E27FC236}">
              <a16:creationId xmlns:a16="http://schemas.microsoft.com/office/drawing/2014/main" id="{00000000-0008-0000-0200-000086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55" name="Text Box 5">
          <a:extLst>
            <a:ext uri="{FF2B5EF4-FFF2-40B4-BE49-F238E27FC236}">
              <a16:creationId xmlns:a16="http://schemas.microsoft.com/office/drawing/2014/main" id="{00000000-0008-0000-0200-000087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56" name="Text Box 9">
          <a:extLst>
            <a:ext uri="{FF2B5EF4-FFF2-40B4-BE49-F238E27FC236}">
              <a16:creationId xmlns:a16="http://schemas.microsoft.com/office/drawing/2014/main" id="{00000000-0008-0000-0200-000088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57" name="Text Box 4">
          <a:extLst>
            <a:ext uri="{FF2B5EF4-FFF2-40B4-BE49-F238E27FC236}">
              <a16:creationId xmlns:a16="http://schemas.microsoft.com/office/drawing/2014/main" id="{00000000-0008-0000-0200-000089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58" name="Text Box 4">
          <a:extLst>
            <a:ext uri="{FF2B5EF4-FFF2-40B4-BE49-F238E27FC236}">
              <a16:creationId xmlns:a16="http://schemas.microsoft.com/office/drawing/2014/main" id="{00000000-0008-0000-0200-00008A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59" name="Text Box 4">
          <a:extLst>
            <a:ext uri="{FF2B5EF4-FFF2-40B4-BE49-F238E27FC236}">
              <a16:creationId xmlns:a16="http://schemas.microsoft.com/office/drawing/2014/main" id="{00000000-0008-0000-0200-00008B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60" name="Text Box 5">
          <a:extLst>
            <a:ext uri="{FF2B5EF4-FFF2-40B4-BE49-F238E27FC236}">
              <a16:creationId xmlns:a16="http://schemas.microsoft.com/office/drawing/2014/main" id="{00000000-0008-0000-0200-00008C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61" name="Text Box 9">
          <a:extLst>
            <a:ext uri="{FF2B5EF4-FFF2-40B4-BE49-F238E27FC236}">
              <a16:creationId xmlns:a16="http://schemas.microsoft.com/office/drawing/2014/main" id="{00000000-0008-0000-0200-00008D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62" name="Text Box 10">
          <a:extLst>
            <a:ext uri="{FF2B5EF4-FFF2-40B4-BE49-F238E27FC236}">
              <a16:creationId xmlns:a16="http://schemas.microsoft.com/office/drawing/2014/main" id="{00000000-0008-0000-0200-00008E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63" name="Text Box 4">
          <a:extLst>
            <a:ext uri="{FF2B5EF4-FFF2-40B4-BE49-F238E27FC236}">
              <a16:creationId xmlns:a16="http://schemas.microsoft.com/office/drawing/2014/main" id="{00000000-0008-0000-0200-00008F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64" name="Text Box 5">
          <a:extLst>
            <a:ext uri="{FF2B5EF4-FFF2-40B4-BE49-F238E27FC236}">
              <a16:creationId xmlns:a16="http://schemas.microsoft.com/office/drawing/2014/main" id="{00000000-0008-0000-0200-000090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65" name="Text Box 9">
          <a:extLst>
            <a:ext uri="{FF2B5EF4-FFF2-40B4-BE49-F238E27FC236}">
              <a16:creationId xmlns:a16="http://schemas.microsoft.com/office/drawing/2014/main" id="{00000000-0008-0000-0200-000091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66" name="Text Box 10">
          <a:extLst>
            <a:ext uri="{FF2B5EF4-FFF2-40B4-BE49-F238E27FC236}">
              <a16:creationId xmlns:a16="http://schemas.microsoft.com/office/drawing/2014/main" id="{00000000-0008-0000-0200-000092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67" name="Text Box 4">
          <a:extLst>
            <a:ext uri="{FF2B5EF4-FFF2-40B4-BE49-F238E27FC236}">
              <a16:creationId xmlns:a16="http://schemas.microsoft.com/office/drawing/2014/main" id="{00000000-0008-0000-0200-000093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68" name="Text Box 5">
          <a:extLst>
            <a:ext uri="{FF2B5EF4-FFF2-40B4-BE49-F238E27FC236}">
              <a16:creationId xmlns:a16="http://schemas.microsoft.com/office/drawing/2014/main" id="{00000000-0008-0000-0200-000094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69" name="Text Box 9">
          <a:extLst>
            <a:ext uri="{FF2B5EF4-FFF2-40B4-BE49-F238E27FC236}">
              <a16:creationId xmlns:a16="http://schemas.microsoft.com/office/drawing/2014/main" id="{00000000-0008-0000-0200-000095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70" name="Text Box 10">
          <a:extLst>
            <a:ext uri="{FF2B5EF4-FFF2-40B4-BE49-F238E27FC236}">
              <a16:creationId xmlns:a16="http://schemas.microsoft.com/office/drawing/2014/main" id="{00000000-0008-0000-0200-000096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71" name="Text Box 4">
          <a:extLst>
            <a:ext uri="{FF2B5EF4-FFF2-40B4-BE49-F238E27FC236}">
              <a16:creationId xmlns:a16="http://schemas.microsoft.com/office/drawing/2014/main" id="{00000000-0008-0000-0200-000097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72" name="Text Box 5">
          <a:extLst>
            <a:ext uri="{FF2B5EF4-FFF2-40B4-BE49-F238E27FC236}">
              <a16:creationId xmlns:a16="http://schemas.microsoft.com/office/drawing/2014/main" id="{00000000-0008-0000-0200-000098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73" name="Text Box 9">
          <a:extLst>
            <a:ext uri="{FF2B5EF4-FFF2-40B4-BE49-F238E27FC236}">
              <a16:creationId xmlns:a16="http://schemas.microsoft.com/office/drawing/2014/main" id="{00000000-0008-0000-0200-000099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74" name="Text Box 10">
          <a:extLst>
            <a:ext uri="{FF2B5EF4-FFF2-40B4-BE49-F238E27FC236}">
              <a16:creationId xmlns:a16="http://schemas.microsoft.com/office/drawing/2014/main" id="{00000000-0008-0000-0200-00009A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75" name="Text Box 4">
          <a:extLst>
            <a:ext uri="{FF2B5EF4-FFF2-40B4-BE49-F238E27FC236}">
              <a16:creationId xmlns:a16="http://schemas.microsoft.com/office/drawing/2014/main" id="{00000000-0008-0000-0200-00009B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76" name="Text Box 5">
          <a:extLst>
            <a:ext uri="{FF2B5EF4-FFF2-40B4-BE49-F238E27FC236}">
              <a16:creationId xmlns:a16="http://schemas.microsoft.com/office/drawing/2014/main" id="{00000000-0008-0000-0200-00009C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77" name="Text Box 9">
          <a:extLst>
            <a:ext uri="{FF2B5EF4-FFF2-40B4-BE49-F238E27FC236}">
              <a16:creationId xmlns:a16="http://schemas.microsoft.com/office/drawing/2014/main" id="{00000000-0008-0000-0200-00009D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78" name="Text Box 10">
          <a:extLst>
            <a:ext uri="{FF2B5EF4-FFF2-40B4-BE49-F238E27FC236}">
              <a16:creationId xmlns:a16="http://schemas.microsoft.com/office/drawing/2014/main" id="{00000000-0008-0000-0200-00009E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79" name="Text Box 4">
          <a:extLst>
            <a:ext uri="{FF2B5EF4-FFF2-40B4-BE49-F238E27FC236}">
              <a16:creationId xmlns:a16="http://schemas.microsoft.com/office/drawing/2014/main" id="{00000000-0008-0000-0200-00009F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80" name="Text Box 5">
          <a:extLst>
            <a:ext uri="{FF2B5EF4-FFF2-40B4-BE49-F238E27FC236}">
              <a16:creationId xmlns:a16="http://schemas.microsoft.com/office/drawing/2014/main" id="{00000000-0008-0000-0200-0000A0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81" name="Text Box 9">
          <a:extLst>
            <a:ext uri="{FF2B5EF4-FFF2-40B4-BE49-F238E27FC236}">
              <a16:creationId xmlns:a16="http://schemas.microsoft.com/office/drawing/2014/main" id="{00000000-0008-0000-0200-0000A1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82" name="Text Box 10">
          <a:extLst>
            <a:ext uri="{FF2B5EF4-FFF2-40B4-BE49-F238E27FC236}">
              <a16:creationId xmlns:a16="http://schemas.microsoft.com/office/drawing/2014/main" id="{00000000-0008-0000-0200-0000A2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83" name="Text Box 4">
          <a:extLst>
            <a:ext uri="{FF2B5EF4-FFF2-40B4-BE49-F238E27FC236}">
              <a16:creationId xmlns:a16="http://schemas.microsoft.com/office/drawing/2014/main" id="{00000000-0008-0000-0200-0000A3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84" name="Text Box 5">
          <a:extLst>
            <a:ext uri="{FF2B5EF4-FFF2-40B4-BE49-F238E27FC236}">
              <a16:creationId xmlns:a16="http://schemas.microsoft.com/office/drawing/2014/main" id="{00000000-0008-0000-0200-0000A4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85" name="Text Box 9">
          <a:extLst>
            <a:ext uri="{FF2B5EF4-FFF2-40B4-BE49-F238E27FC236}">
              <a16:creationId xmlns:a16="http://schemas.microsoft.com/office/drawing/2014/main" id="{00000000-0008-0000-0200-0000A5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286" name="Text Box 10">
          <a:extLst>
            <a:ext uri="{FF2B5EF4-FFF2-40B4-BE49-F238E27FC236}">
              <a16:creationId xmlns:a16="http://schemas.microsoft.com/office/drawing/2014/main" id="{00000000-0008-0000-0200-0000A6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87" name="Text Box 4">
          <a:extLst>
            <a:ext uri="{FF2B5EF4-FFF2-40B4-BE49-F238E27FC236}">
              <a16:creationId xmlns:a16="http://schemas.microsoft.com/office/drawing/2014/main" id="{00000000-0008-0000-0200-0000A7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88" name="Text Box 5">
          <a:extLst>
            <a:ext uri="{FF2B5EF4-FFF2-40B4-BE49-F238E27FC236}">
              <a16:creationId xmlns:a16="http://schemas.microsoft.com/office/drawing/2014/main" id="{00000000-0008-0000-0200-0000A8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89" name="Text Box 9">
          <a:extLst>
            <a:ext uri="{FF2B5EF4-FFF2-40B4-BE49-F238E27FC236}">
              <a16:creationId xmlns:a16="http://schemas.microsoft.com/office/drawing/2014/main" id="{00000000-0008-0000-0200-0000A9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90" name="Text Box 10">
          <a:extLst>
            <a:ext uri="{FF2B5EF4-FFF2-40B4-BE49-F238E27FC236}">
              <a16:creationId xmlns:a16="http://schemas.microsoft.com/office/drawing/2014/main" id="{00000000-0008-0000-0200-0000AA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91" name="Text Box 4">
          <a:extLst>
            <a:ext uri="{FF2B5EF4-FFF2-40B4-BE49-F238E27FC236}">
              <a16:creationId xmlns:a16="http://schemas.microsoft.com/office/drawing/2014/main" id="{00000000-0008-0000-0200-0000AB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92" name="Text Box 5">
          <a:extLst>
            <a:ext uri="{FF2B5EF4-FFF2-40B4-BE49-F238E27FC236}">
              <a16:creationId xmlns:a16="http://schemas.microsoft.com/office/drawing/2014/main" id="{00000000-0008-0000-0200-0000AC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93" name="Text Box 9">
          <a:extLst>
            <a:ext uri="{FF2B5EF4-FFF2-40B4-BE49-F238E27FC236}">
              <a16:creationId xmlns:a16="http://schemas.microsoft.com/office/drawing/2014/main" id="{00000000-0008-0000-0200-0000AD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94" name="Text Box 10">
          <a:extLst>
            <a:ext uri="{FF2B5EF4-FFF2-40B4-BE49-F238E27FC236}">
              <a16:creationId xmlns:a16="http://schemas.microsoft.com/office/drawing/2014/main" id="{00000000-0008-0000-0200-0000AE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95" name="Text Box 4">
          <a:extLst>
            <a:ext uri="{FF2B5EF4-FFF2-40B4-BE49-F238E27FC236}">
              <a16:creationId xmlns:a16="http://schemas.microsoft.com/office/drawing/2014/main" id="{00000000-0008-0000-0200-0000AF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96" name="Text Box 5">
          <a:extLst>
            <a:ext uri="{FF2B5EF4-FFF2-40B4-BE49-F238E27FC236}">
              <a16:creationId xmlns:a16="http://schemas.microsoft.com/office/drawing/2014/main" id="{00000000-0008-0000-0200-0000B0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97" name="Text Box 9">
          <a:extLst>
            <a:ext uri="{FF2B5EF4-FFF2-40B4-BE49-F238E27FC236}">
              <a16:creationId xmlns:a16="http://schemas.microsoft.com/office/drawing/2014/main" id="{00000000-0008-0000-0200-0000B1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98" name="Text Box 10">
          <a:extLst>
            <a:ext uri="{FF2B5EF4-FFF2-40B4-BE49-F238E27FC236}">
              <a16:creationId xmlns:a16="http://schemas.microsoft.com/office/drawing/2014/main" id="{00000000-0008-0000-0200-0000B2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299" name="Text Box 4">
          <a:extLst>
            <a:ext uri="{FF2B5EF4-FFF2-40B4-BE49-F238E27FC236}">
              <a16:creationId xmlns:a16="http://schemas.microsoft.com/office/drawing/2014/main" id="{00000000-0008-0000-0200-0000B3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00" name="Text Box 5">
          <a:extLst>
            <a:ext uri="{FF2B5EF4-FFF2-40B4-BE49-F238E27FC236}">
              <a16:creationId xmlns:a16="http://schemas.microsoft.com/office/drawing/2014/main" id="{00000000-0008-0000-0200-0000B4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01" name="Text Box 9">
          <a:extLst>
            <a:ext uri="{FF2B5EF4-FFF2-40B4-BE49-F238E27FC236}">
              <a16:creationId xmlns:a16="http://schemas.microsoft.com/office/drawing/2014/main" id="{00000000-0008-0000-0200-0000B5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02" name="Text Box 10">
          <a:extLst>
            <a:ext uri="{FF2B5EF4-FFF2-40B4-BE49-F238E27FC236}">
              <a16:creationId xmlns:a16="http://schemas.microsoft.com/office/drawing/2014/main" id="{00000000-0008-0000-0200-0000B6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03" name="Text Box 4">
          <a:extLst>
            <a:ext uri="{FF2B5EF4-FFF2-40B4-BE49-F238E27FC236}">
              <a16:creationId xmlns:a16="http://schemas.microsoft.com/office/drawing/2014/main" id="{00000000-0008-0000-0200-0000B7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04" name="Text Box 5">
          <a:extLst>
            <a:ext uri="{FF2B5EF4-FFF2-40B4-BE49-F238E27FC236}">
              <a16:creationId xmlns:a16="http://schemas.microsoft.com/office/drawing/2014/main" id="{00000000-0008-0000-0200-0000B8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05" name="Text Box 9">
          <a:extLst>
            <a:ext uri="{FF2B5EF4-FFF2-40B4-BE49-F238E27FC236}">
              <a16:creationId xmlns:a16="http://schemas.microsoft.com/office/drawing/2014/main" id="{00000000-0008-0000-0200-0000B9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06" name="Text Box 10">
          <a:extLst>
            <a:ext uri="{FF2B5EF4-FFF2-40B4-BE49-F238E27FC236}">
              <a16:creationId xmlns:a16="http://schemas.microsoft.com/office/drawing/2014/main" id="{00000000-0008-0000-0200-0000BA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07" name="Text Box 4">
          <a:extLst>
            <a:ext uri="{FF2B5EF4-FFF2-40B4-BE49-F238E27FC236}">
              <a16:creationId xmlns:a16="http://schemas.microsoft.com/office/drawing/2014/main" id="{00000000-0008-0000-0200-0000BB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08" name="Text Box 5">
          <a:extLst>
            <a:ext uri="{FF2B5EF4-FFF2-40B4-BE49-F238E27FC236}">
              <a16:creationId xmlns:a16="http://schemas.microsoft.com/office/drawing/2014/main" id="{00000000-0008-0000-0200-0000BC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09" name="Text Box 9">
          <a:extLst>
            <a:ext uri="{FF2B5EF4-FFF2-40B4-BE49-F238E27FC236}">
              <a16:creationId xmlns:a16="http://schemas.microsoft.com/office/drawing/2014/main" id="{00000000-0008-0000-0200-0000BD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10" name="Text Box 10">
          <a:extLst>
            <a:ext uri="{FF2B5EF4-FFF2-40B4-BE49-F238E27FC236}">
              <a16:creationId xmlns:a16="http://schemas.microsoft.com/office/drawing/2014/main" id="{00000000-0008-0000-0200-0000BE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11" name="Text Box 4">
          <a:extLst>
            <a:ext uri="{FF2B5EF4-FFF2-40B4-BE49-F238E27FC236}">
              <a16:creationId xmlns:a16="http://schemas.microsoft.com/office/drawing/2014/main" id="{00000000-0008-0000-0200-0000BF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12" name="Text Box 5">
          <a:extLst>
            <a:ext uri="{FF2B5EF4-FFF2-40B4-BE49-F238E27FC236}">
              <a16:creationId xmlns:a16="http://schemas.microsoft.com/office/drawing/2014/main" id="{00000000-0008-0000-0200-0000C0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13" name="Text Box 9">
          <a:extLst>
            <a:ext uri="{FF2B5EF4-FFF2-40B4-BE49-F238E27FC236}">
              <a16:creationId xmlns:a16="http://schemas.microsoft.com/office/drawing/2014/main" id="{00000000-0008-0000-0200-0000C1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14" name="Text Box 10">
          <a:extLst>
            <a:ext uri="{FF2B5EF4-FFF2-40B4-BE49-F238E27FC236}">
              <a16:creationId xmlns:a16="http://schemas.microsoft.com/office/drawing/2014/main" id="{00000000-0008-0000-0200-0000C2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15" name="Text Box 4">
          <a:extLst>
            <a:ext uri="{FF2B5EF4-FFF2-40B4-BE49-F238E27FC236}">
              <a16:creationId xmlns:a16="http://schemas.microsoft.com/office/drawing/2014/main" id="{00000000-0008-0000-0200-0000C3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16" name="Text Box 5">
          <a:extLst>
            <a:ext uri="{FF2B5EF4-FFF2-40B4-BE49-F238E27FC236}">
              <a16:creationId xmlns:a16="http://schemas.microsoft.com/office/drawing/2014/main" id="{00000000-0008-0000-0200-0000C4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17" name="Text Box 9">
          <a:extLst>
            <a:ext uri="{FF2B5EF4-FFF2-40B4-BE49-F238E27FC236}">
              <a16:creationId xmlns:a16="http://schemas.microsoft.com/office/drawing/2014/main" id="{00000000-0008-0000-0200-0000C5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18" name="Text Box 10">
          <a:extLst>
            <a:ext uri="{FF2B5EF4-FFF2-40B4-BE49-F238E27FC236}">
              <a16:creationId xmlns:a16="http://schemas.microsoft.com/office/drawing/2014/main" id="{00000000-0008-0000-0200-0000C6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19" name="Text Box 4">
          <a:extLst>
            <a:ext uri="{FF2B5EF4-FFF2-40B4-BE49-F238E27FC236}">
              <a16:creationId xmlns:a16="http://schemas.microsoft.com/office/drawing/2014/main" id="{00000000-0008-0000-0200-0000C7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20" name="Text Box 5">
          <a:extLst>
            <a:ext uri="{FF2B5EF4-FFF2-40B4-BE49-F238E27FC236}">
              <a16:creationId xmlns:a16="http://schemas.microsoft.com/office/drawing/2014/main" id="{00000000-0008-0000-0200-0000C8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21" name="Text Box 9">
          <a:extLst>
            <a:ext uri="{FF2B5EF4-FFF2-40B4-BE49-F238E27FC236}">
              <a16:creationId xmlns:a16="http://schemas.microsoft.com/office/drawing/2014/main" id="{00000000-0008-0000-0200-0000C9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22" name="Text Box 10">
          <a:extLst>
            <a:ext uri="{FF2B5EF4-FFF2-40B4-BE49-F238E27FC236}">
              <a16:creationId xmlns:a16="http://schemas.microsoft.com/office/drawing/2014/main" id="{00000000-0008-0000-0200-0000CA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23" name="Text Box 4">
          <a:extLst>
            <a:ext uri="{FF2B5EF4-FFF2-40B4-BE49-F238E27FC236}">
              <a16:creationId xmlns:a16="http://schemas.microsoft.com/office/drawing/2014/main" id="{00000000-0008-0000-0200-0000CB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24" name="Text Box 5">
          <a:extLst>
            <a:ext uri="{FF2B5EF4-FFF2-40B4-BE49-F238E27FC236}">
              <a16:creationId xmlns:a16="http://schemas.microsoft.com/office/drawing/2014/main" id="{00000000-0008-0000-0200-0000CC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25" name="Text Box 9">
          <a:extLst>
            <a:ext uri="{FF2B5EF4-FFF2-40B4-BE49-F238E27FC236}">
              <a16:creationId xmlns:a16="http://schemas.microsoft.com/office/drawing/2014/main" id="{00000000-0008-0000-0200-0000CD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26" name="Text Box 10">
          <a:extLst>
            <a:ext uri="{FF2B5EF4-FFF2-40B4-BE49-F238E27FC236}">
              <a16:creationId xmlns:a16="http://schemas.microsoft.com/office/drawing/2014/main" id="{00000000-0008-0000-0200-0000CE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27" name="Text Box 4">
          <a:extLst>
            <a:ext uri="{FF2B5EF4-FFF2-40B4-BE49-F238E27FC236}">
              <a16:creationId xmlns:a16="http://schemas.microsoft.com/office/drawing/2014/main" id="{00000000-0008-0000-0200-0000CF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28" name="Text Box 5">
          <a:extLst>
            <a:ext uri="{FF2B5EF4-FFF2-40B4-BE49-F238E27FC236}">
              <a16:creationId xmlns:a16="http://schemas.microsoft.com/office/drawing/2014/main" id="{00000000-0008-0000-0200-0000D0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29" name="Text Box 9">
          <a:extLst>
            <a:ext uri="{FF2B5EF4-FFF2-40B4-BE49-F238E27FC236}">
              <a16:creationId xmlns:a16="http://schemas.microsoft.com/office/drawing/2014/main" id="{00000000-0008-0000-0200-0000D1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30" name="Text Box 10">
          <a:extLst>
            <a:ext uri="{FF2B5EF4-FFF2-40B4-BE49-F238E27FC236}">
              <a16:creationId xmlns:a16="http://schemas.microsoft.com/office/drawing/2014/main" id="{00000000-0008-0000-0200-0000D2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8"/>
    <xdr:sp macro="" textlink="">
      <xdr:nvSpPr>
        <xdr:cNvPr id="5331" name="Text Box 4">
          <a:extLst>
            <a:ext uri="{FF2B5EF4-FFF2-40B4-BE49-F238E27FC236}">
              <a16:creationId xmlns:a16="http://schemas.microsoft.com/office/drawing/2014/main" id="{00000000-0008-0000-0200-0000D3140000}"/>
            </a:ext>
          </a:extLst>
        </xdr:cNvPr>
        <xdr:cNvSpPr txBox="1">
          <a:spLocks noChangeArrowheads="1"/>
        </xdr:cNvSpPr>
      </xdr:nvSpPr>
      <xdr:spPr bwMode="auto">
        <a:xfrm>
          <a:off x="5243374" y="200274684"/>
          <a:ext cx="76200" cy="148168"/>
        </a:xfrm>
        <a:prstGeom prst="rect">
          <a:avLst/>
        </a:prstGeom>
        <a:noFill/>
        <a:ln w="9525">
          <a:noFill/>
          <a:miter lim="800000"/>
          <a:headEnd/>
          <a:tailEnd/>
        </a:ln>
      </xdr:spPr>
    </xdr:sp>
    <xdr:clientData/>
  </xdr:oneCellAnchor>
  <xdr:oneCellAnchor>
    <xdr:from>
      <xdr:col>6</xdr:col>
      <xdr:colOff>0</xdr:colOff>
      <xdr:row>1052</xdr:row>
      <xdr:rowOff>0</xdr:rowOff>
    </xdr:from>
    <xdr:ext cx="76200" cy="148168"/>
    <xdr:sp macro="" textlink="">
      <xdr:nvSpPr>
        <xdr:cNvPr id="5332" name="Text Box 5">
          <a:extLst>
            <a:ext uri="{FF2B5EF4-FFF2-40B4-BE49-F238E27FC236}">
              <a16:creationId xmlns:a16="http://schemas.microsoft.com/office/drawing/2014/main" id="{00000000-0008-0000-0200-0000D4140000}"/>
            </a:ext>
          </a:extLst>
        </xdr:cNvPr>
        <xdr:cNvSpPr txBox="1">
          <a:spLocks noChangeArrowheads="1"/>
        </xdr:cNvSpPr>
      </xdr:nvSpPr>
      <xdr:spPr bwMode="auto">
        <a:xfrm>
          <a:off x="5243374" y="200274684"/>
          <a:ext cx="76200" cy="148168"/>
        </a:xfrm>
        <a:prstGeom prst="rect">
          <a:avLst/>
        </a:prstGeom>
        <a:noFill/>
        <a:ln w="9525">
          <a:noFill/>
          <a:miter lim="800000"/>
          <a:headEnd/>
          <a:tailEnd/>
        </a:ln>
      </xdr:spPr>
    </xdr:sp>
    <xdr:clientData/>
  </xdr:oneCellAnchor>
  <xdr:oneCellAnchor>
    <xdr:from>
      <xdr:col>6</xdr:col>
      <xdr:colOff>0</xdr:colOff>
      <xdr:row>1052</xdr:row>
      <xdr:rowOff>0</xdr:rowOff>
    </xdr:from>
    <xdr:ext cx="76200" cy="148168"/>
    <xdr:sp macro="" textlink="">
      <xdr:nvSpPr>
        <xdr:cNvPr id="5333" name="Text Box 9">
          <a:extLst>
            <a:ext uri="{FF2B5EF4-FFF2-40B4-BE49-F238E27FC236}">
              <a16:creationId xmlns:a16="http://schemas.microsoft.com/office/drawing/2014/main" id="{00000000-0008-0000-0200-0000D5140000}"/>
            </a:ext>
          </a:extLst>
        </xdr:cNvPr>
        <xdr:cNvSpPr txBox="1">
          <a:spLocks noChangeArrowheads="1"/>
        </xdr:cNvSpPr>
      </xdr:nvSpPr>
      <xdr:spPr bwMode="auto">
        <a:xfrm>
          <a:off x="5243374" y="200274684"/>
          <a:ext cx="76200" cy="148168"/>
        </a:xfrm>
        <a:prstGeom prst="rect">
          <a:avLst/>
        </a:prstGeom>
        <a:noFill/>
        <a:ln w="9525">
          <a:noFill/>
          <a:miter lim="800000"/>
          <a:headEnd/>
          <a:tailEnd/>
        </a:ln>
      </xdr:spPr>
    </xdr:sp>
    <xdr:clientData/>
  </xdr:oneCellAnchor>
  <xdr:oneCellAnchor>
    <xdr:from>
      <xdr:col>6</xdr:col>
      <xdr:colOff>0</xdr:colOff>
      <xdr:row>1052</xdr:row>
      <xdr:rowOff>0</xdr:rowOff>
    </xdr:from>
    <xdr:ext cx="76200" cy="148168"/>
    <xdr:sp macro="" textlink="">
      <xdr:nvSpPr>
        <xdr:cNvPr id="5334" name="Text Box 10">
          <a:extLst>
            <a:ext uri="{FF2B5EF4-FFF2-40B4-BE49-F238E27FC236}">
              <a16:creationId xmlns:a16="http://schemas.microsoft.com/office/drawing/2014/main" id="{00000000-0008-0000-0200-0000D6140000}"/>
            </a:ext>
          </a:extLst>
        </xdr:cNvPr>
        <xdr:cNvSpPr txBox="1">
          <a:spLocks noChangeArrowheads="1"/>
        </xdr:cNvSpPr>
      </xdr:nvSpPr>
      <xdr:spPr bwMode="auto">
        <a:xfrm>
          <a:off x="5243374" y="200274684"/>
          <a:ext cx="76200" cy="148168"/>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35" name="Text Box 4">
          <a:extLst>
            <a:ext uri="{FF2B5EF4-FFF2-40B4-BE49-F238E27FC236}">
              <a16:creationId xmlns:a16="http://schemas.microsoft.com/office/drawing/2014/main" id="{00000000-0008-0000-0200-0000D7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36" name="Text Box 5">
          <a:extLst>
            <a:ext uri="{FF2B5EF4-FFF2-40B4-BE49-F238E27FC236}">
              <a16:creationId xmlns:a16="http://schemas.microsoft.com/office/drawing/2014/main" id="{00000000-0008-0000-0200-0000D8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37" name="Text Box 9">
          <a:extLst>
            <a:ext uri="{FF2B5EF4-FFF2-40B4-BE49-F238E27FC236}">
              <a16:creationId xmlns:a16="http://schemas.microsoft.com/office/drawing/2014/main" id="{00000000-0008-0000-0200-0000D9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38" name="Text Box 10">
          <a:extLst>
            <a:ext uri="{FF2B5EF4-FFF2-40B4-BE49-F238E27FC236}">
              <a16:creationId xmlns:a16="http://schemas.microsoft.com/office/drawing/2014/main" id="{00000000-0008-0000-0200-0000DA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39" name="Text Box 4">
          <a:extLst>
            <a:ext uri="{FF2B5EF4-FFF2-40B4-BE49-F238E27FC236}">
              <a16:creationId xmlns:a16="http://schemas.microsoft.com/office/drawing/2014/main" id="{00000000-0008-0000-0200-0000DB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40" name="Text Box 5">
          <a:extLst>
            <a:ext uri="{FF2B5EF4-FFF2-40B4-BE49-F238E27FC236}">
              <a16:creationId xmlns:a16="http://schemas.microsoft.com/office/drawing/2014/main" id="{00000000-0008-0000-0200-0000DC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41" name="Text Box 9">
          <a:extLst>
            <a:ext uri="{FF2B5EF4-FFF2-40B4-BE49-F238E27FC236}">
              <a16:creationId xmlns:a16="http://schemas.microsoft.com/office/drawing/2014/main" id="{00000000-0008-0000-0200-0000DD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42" name="Text Box 4">
          <a:extLst>
            <a:ext uri="{FF2B5EF4-FFF2-40B4-BE49-F238E27FC236}">
              <a16:creationId xmlns:a16="http://schemas.microsoft.com/office/drawing/2014/main" id="{00000000-0008-0000-0200-0000DE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43" name="Text Box 5">
          <a:extLst>
            <a:ext uri="{FF2B5EF4-FFF2-40B4-BE49-F238E27FC236}">
              <a16:creationId xmlns:a16="http://schemas.microsoft.com/office/drawing/2014/main" id="{00000000-0008-0000-0200-0000DF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44" name="Text Box 9">
          <a:extLst>
            <a:ext uri="{FF2B5EF4-FFF2-40B4-BE49-F238E27FC236}">
              <a16:creationId xmlns:a16="http://schemas.microsoft.com/office/drawing/2014/main" id="{00000000-0008-0000-0200-0000E0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45" name="Text Box 10">
          <a:extLst>
            <a:ext uri="{FF2B5EF4-FFF2-40B4-BE49-F238E27FC236}">
              <a16:creationId xmlns:a16="http://schemas.microsoft.com/office/drawing/2014/main" id="{00000000-0008-0000-0200-0000E1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46" name="Text Box 4">
          <a:extLst>
            <a:ext uri="{FF2B5EF4-FFF2-40B4-BE49-F238E27FC236}">
              <a16:creationId xmlns:a16="http://schemas.microsoft.com/office/drawing/2014/main" id="{00000000-0008-0000-0200-0000E2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47" name="Text Box 5">
          <a:extLst>
            <a:ext uri="{FF2B5EF4-FFF2-40B4-BE49-F238E27FC236}">
              <a16:creationId xmlns:a16="http://schemas.microsoft.com/office/drawing/2014/main" id="{00000000-0008-0000-0200-0000E3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48" name="Text Box 9">
          <a:extLst>
            <a:ext uri="{FF2B5EF4-FFF2-40B4-BE49-F238E27FC236}">
              <a16:creationId xmlns:a16="http://schemas.microsoft.com/office/drawing/2014/main" id="{00000000-0008-0000-0200-0000E4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49" name="Text Box 4">
          <a:extLst>
            <a:ext uri="{FF2B5EF4-FFF2-40B4-BE49-F238E27FC236}">
              <a16:creationId xmlns:a16="http://schemas.microsoft.com/office/drawing/2014/main" id="{00000000-0008-0000-0200-0000E5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50" name="Text Box 5">
          <a:extLst>
            <a:ext uri="{FF2B5EF4-FFF2-40B4-BE49-F238E27FC236}">
              <a16:creationId xmlns:a16="http://schemas.microsoft.com/office/drawing/2014/main" id="{00000000-0008-0000-0200-0000E6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51" name="Text Box 9">
          <a:extLst>
            <a:ext uri="{FF2B5EF4-FFF2-40B4-BE49-F238E27FC236}">
              <a16:creationId xmlns:a16="http://schemas.microsoft.com/office/drawing/2014/main" id="{00000000-0008-0000-0200-0000E7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52" name="Text Box 4">
          <a:extLst>
            <a:ext uri="{FF2B5EF4-FFF2-40B4-BE49-F238E27FC236}">
              <a16:creationId xmlns:a16="http://schemas.microsoft.com/office/drawing/2014/main" id="{00000000-0008-0000-0200-0000E8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53" name="Text Box 4">
          <a:extLst>
            <a:ext uri="{FF2B5EF4-FFF2-40B4-BE49-F238E27FC236}">
              <a16:creationId xmlns:a16="http://schemas.microsoft.com/office/drawing/2014/main" id="{00000000-0008-0000-0200-0000E914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54" name="Text Box 4">
          <a:extLst>
            <a:ext uri="{FF2B5EF4-FFF2-40B4-BE49-F238E27FC236}">
              <a16:creationId xmlns:a16="http://schemas.microsoft.com/office/drawing/2014/main" id="{00000000-0008-0000-0200-0000EA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55" name="Text Box 5">
          <a:extLst>
            <a:ext uri="{FF2B5EF4-FFF2-40B4-BE49-F238E27FC236}">
              <a16:creationId xmlns:a16="http://schemas.microsoft.com/office/drawing/2014/main" id="{00000000-0008-0000-0200-0000EB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56" name="Text Box 9">
          <a:extLst>
            <a:ext uri="{FF2B5EF4-FFF2-40B4-BE49-F238E27FC236}">
              <a16:creationId xmlns:a16="http://schemas.microsoft.com/office/drawing/2014/main" id="{00000000-0008-0000-0200-0000EC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57" name="Text Box 10">
          <a:extLst>
            <a:ext uri="{FF2B5EF4-FFF2-40B4-BE49-F238E27FC236}">
              <a16:creationId xmlns:a16="http://schemas.microsoft.com/office/drawing/2014/main" id="{00000000-0008-0000-0200-0000ED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58" name="Text Box 4">
          <a:extLst>
            <a:ext uri="{FF2B5EF4-FFF2-40B4-BE49-F238E27FC236}">
              <a16:creationId xmlns:a16="http://schemas.microsoft.com/office/drawing/2014/main" id="{00000000-0008-0000-0200-0000EE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59" name="Text Box 5">
          <a:extLst>
            <a:ext uri="{FF2B5EF4-FFF2-40B4-BE49-F238E27FC236}">
              <a16:creationId xmlns:a16="http://schemas.microsoft.com/office/drawing/2014/main" id="{00000000-0008-0000-0200-0000EF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60" name="Text Box 9">
          <a:extLst>
            <a:ext uri="{FF2B5EF4-FFF2-40B4-BE49-F238E27FC236}">
              <a16:creationId xmlns:a16="http://schemas.microsoft.com/office/drawing/2014/main" id="{00000000-0008-0000-0200-0000F0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61" name="Text Box 10">
          <a:extLst>
            <a:ext uri="{FF2B5EF4-FFF2-40B4-BE49-F238E27FC236}">
              <a16:creationId xmlns:a16="http://schemas.microsoft.com/office/drawing/2014/main" id="{00000000-0008-0000-0200-0000F1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62" name="Text Box 4">
          <a:extLst>
            <a:ext uri="{FF2B5EF4-FFF2-40B4-BE49-F238E27FC236}">
              <a16:creationId xmlns:a16="http://schemas.microsoft.com/office/drawing/2014/main" id="{00000000-0008-0000-0200-0000F2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63" name="Text Box 5">
          <a:extLst>
            <a:ext uri="{FF2B5EF4-FFF2-40B4-BE49-F238E27FC236}">
              <a16:creationId xmlns:a16="http://schemas.microsoft.com/office/drawing/2014/main" id="{00000000-0008-0000-0200-0000F3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64" name="Text Box 9">
          <a:extLst>
            <a:ext uri="{FF2B5EF4-FFF2-40B4-BE49-F238E27FC236}">
              <a16:creationId xmlns:a16="http://schemas.microsoft.com/office/drawing/2014/main" id="{00000000-0008-0000-0200-0000F4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65" name="Text Box 10">
          <a:extLst>
            <a:ext uri="{FF2B5EF4-FFF2-40B4-BE49-F238E27FC236}">
              <a16:creationId xmlns:a16="http://schemas.microsoft.com/office/drawing/2014/main" id="{00000000-0008-0000-0200-0000F5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66" name="Text Box 4">
          <a:extLst>
            <a:ext uri="{FF2B5EF4-FFF2-40B4-BE49-F238E27FC236}">
              <a16:creationId xmlns:a16="http://schemas.microsoft.com/office/drawing/2014/main" id="{00000000-0008-0000-0200-0000F6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67" name="Text Box 5">
          <a:extLst>
            <a:ext uri="{FF2B5EF4-FFF2-40B4-BE49-F238E27FC236}">
              <a16:creationId xmlns:a16="http://schemas.microsoft.com/office/drawing/2014/main" id="{00000000-0008-0000-0200-0000F7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68" name="Text Box 9">
          <a:extLst>
            <a:ext uri="{FF2B5EF4-FFF2-40B4-BE49-F238E27FC236}">
              <a16:creationId xmlns:a16="http://schemas.microsoft.com/office/drawing/2014/main" id="{00000000-0008-0000-0200-0000F8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69" name="Text Box 10">
          <a:extLst>
            <a:ext uri="{FF2B5EF4-FFF2-40B4-BE49-F238E27FC236}">
              <a16:creationId xmlns:a16="http://schemas.microsoft.com/office/drawing/2014/main" id="{00000000-0008-0000-0200-0000F9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70" name="Text Box 4">
          <a:extLst>
            <a:ext uri="{FF2B5EF4-FFF2-40B4-BE49-F238E27FC236}">
              <a16:creationId xmlns:a16="http://schemas.microsoft.com/office/drawing/2014/main" id="{00000000-0008-0000-0200-0000FA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71" name="Text Box 5">
          <a:extLst>
            <a:ext uri="{FF2B5EF4-FFF2-40B4-BE49-F238E27FC236}">
              <a16:creationId xmlns:a16="http://schemas.microsoft.com/office/drawing/2014/main" id="{00000000-0008-0000-0200-0000FB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72" name="Text Box 9">
          <a:extLst>
            <a:ext uri="{FF2B5EF4-FFF2-40B4-BE49-F238E27FC236}">
              <a16:creationId xmlns:a16="http://schemas.microsoft.com/office/drawing/2014/main" id="{00000000-0008-0000-0200-0000FC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73" name="Text Box 10">
          <a:extLst>
            <a:ext uri="{FF2B5EF4-FFF2-40B4-BE49-F238E27FC236}">
              <a16:creationId xmlns:a16="http://schemas.microsoft.com/office/drawing/2014/main" id="{00000000-0008-0000-0200-0000FD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74" name="Text Box 4">
          <a:extLst>
            <a:ext uri="{FF2B5EF4-FFF2-40B4-BE49-F238E27FC236}">
              <a16:creationId xmlns:a16="http://schemas.microsoft.com/office/drawing/2014/main" id="{00000000-0008-0000-0200-0000FE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75" name="Text Box 5">
          <a:extLst>
            <a:ext uri="{FF2B5EF4-FFF2-40B4-BE49-F238E27FC236}">
              <a16:creationId xmlns:a16="http://schemas.microsoft.com/office/drawing/2014/main" id="{00000000-0008-0000-0200-0000FF14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76" name="Text Box 9">
          <a:extLst>
            <a:ext uri="{FF2B5EF4-FFF2-40B4-BE49-F238E27FC236}">
              <a16:creationId xmlns:a16="http://schemas.microsoft.com/office/drawing/2014/main" id="{00000000-0008-0000-0200-000000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77" name="Text Box 10">
          <a:extLst>
            <a:ext uri="{FF2B5EF4-FFF2-40B4-BE49-F238E27FC236}">
              <a16:creationId xmlns:a16="http://schemas.microsoft.com/office/drawing/2014/main" id="{00000000-0008-0000-0200-000001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78" name="Text Box 4">
          <a:extLst>
            <a:ext uri="{FF2B5EF4-FFF2-40B4-BE49-F238E27FC236}">
              <a16:creationId xmlns:a16="http://schemas.microsoft.com/office/drawing/2014/main" id="{00000000-0008-0000-0200-000002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79" name="Text Box 5">
          <a:extLst>
            <a:ext uri="{FF2B5EF4-FFF2-40B4-BE49-F238E27FC236}">
              <a16:creationId xmlns:a16="http://schemas.microsoft.com/office/drawing/2014/main" id="{00000000-0008-0000-0200-000003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80" name="Text Box 9">
          <a:extLst>
            <a:ext uri="{FF2B5EF4-FFF2-40B4-BE49-F238E27FC236}">
              <a16:creationId xmlns:a16="http://schemas.microsoft.com/office/drawing/2014/main" id="{00000000-0008-0000-0200-000004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381" name="Text Box 10">
          <a:extLst>
            <a:ext uri="{FF2B5EF4-FFF2-40B4-BE49-F238E27FC236}">
              <a16:creationId xmlns:a16="http://schemas.microsoft.com/office/drawing/2014/main" id="{00000000-0008-0000-0200-000005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82" name="Text Box 4">
          <a:extLst>
            <a:ext uri="{FF2B5EF4-FFF2-40B4-BE49-F238E27FC236}">
              <a16:creationId xmlns:a16="http://schemas.microsoft.com/office/drawing/2014/main" id="{00000000-0008-0000-0200-000006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83" name="Text Box 5">
          <a:extLst>
            <a:ext uri="{FF2B5EF4-FFF2-40B4-BE49-F238E27FC236}">
              <a16:creationId xmlns:a16="http://schemas.microsoft.com/office/drawing/2014/main" id="{00000000-0008-0000-0200-000007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84" name="Text Box 9">
          <a:extLst>
            <a:ext uri="{FF2B5EF4-FFF2-40B4-BE49-F238E27FC236}">
              <a16:creationId xmlns:a16="http://schemas.microsoft.com/office/drawing/2014/main" id="{00000000-0008-0000-0200-000008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85" name="Text Box 10">
          <a:extLst>
            <a:ext uri="{FF2B5EF4-FFF2-40B4-BE49-F238E27FC236}">
              <a16:creationId xmlns:a16="http://schemas.microsoft.com/office/drawing/2014/main" id="{00000000-0008-0000-0200-000009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86" name="Text Box 4">
          <a:extLst>
            <a:ext uri="{FF2B5EF4-FFF2-40B4-BE49-F238E27FC236}">
              <a16:creationId xmlns:a16="http://schemas.microsoft.com/office/drawing/2014/main" id="{00000000-0008-0000-0200-00000A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87" name="Text Box 5">
          <a:extLst>
            <a:ext uri="{FF2B5EF4-FFF2-40B4-BE49-F238E27FC236}">
              <a16:creationId xmlns:a16="http://schemas.microsoft.com/office/drawing/2014/main" id="{00000000-0008-0000-0200-00000B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88" name="Text Box 9">
          <a:extLst>
            <a:ext uri="{FF2B5EF4-FFF2-40B4-BE49-F238E27FC236}">
              <a16:creationId xmlns:a16="http://schemas.microsoft.com/office/drawing/2014/main" id="{00000000-0008-0000-0200-00000C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89" name="Text Box 10">
          <a:extLst>
            <a:ext uri="{FF2B5EF4-FFF2-40B4-BE49-F238E27FC236}">
              <a16:creationId xmlns:a16="http://schemas.microsoft.com/office/drawing/2014/main" id="{00000000-0008-0000-0200-00000D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90" name="Text Box 4">
          <a:extLst>
            <a:ext uri="{FF2B5EF4-FFF2-40B4-BE49-F238E27FC236}">
              <a16:creationId xmlns:a16="http://schemas.microsoft.com/office/drawing/2014/main" id="{00000000-0008-0000-0200-00000E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91" name="Text Box 5">
          <a:extLst>
            <a:ext uri="{FF2B5EF4-FFF2-40B4-BE49-F238E27FC236}">
              <a16:creationId xmlns:a16="http://schemas.microsoft.com/office/drawing/2014/main" id="{00000000-0008-0000-0200-00000F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92" name="Text Box 9">
          <a:extLst>
            <a:ext uri="{FF2B5EF4-FFF2-40B4-BE49-F238E27FC236}">
              <a16:creationId xmlns:a16="http://schemas.microsoft.com/office/drawing/2014/main" id="{00000000-0008-0000-0200-000010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93" name="Text Box 10">
          <a:extLst>
            <a:ext uri="{FF2B5EF4-FFF2-40B4-BE49-F238E27FC236}">
              <a16:creationId xmlns:a16="http://schemas.microsoft.com/office/drawing/2014/main" id="{00000000-0008-0000-0200-000011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94" name="Text Box 4">
          <a:extLst>
            <a:ext uri="{FF2B5EF4-FFF2-40B4-BE49-F238E27FC236}">
              <a16:creationId xmlns:a16="http://schemas.microsoft.com/office/drawing/2014/main" id="{00000000-0008-0000-0200-000012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95" name="Text Box 5">
          <a:extLst>
            <a:ext uri="{FF2B5EF4-FFF2-40B4-BE49-F238E27FC236}">
              <a16:creationId xmlns:a16="http://schemas.microsoft.com/office/drawing/2014/main" id="{00000000-0008-0000-0200-000013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96" name="Text Box 9">
          <a:extLst>
            <a:ext uri="{FF2B5EF4-FFF2-40B4-BE49-F238E27FC236}">
              <a16:creationId xmlns:a16="http://schemas.microsoft.com/office/drawing/2014/main" id="{00000000-0008-0000-0200-000014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97" name="Text Box 10">
          <a:extLst>
            <a:ext uri="{FF2B5EF4-FFF2-40B4-BE49-F238E27FC236}">
              <a16:creationId xmlns:a16="http://schemas.microsoft.com/office/drawing/2014/main" id="{00000000-0008-0000-0200-000015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98" name="Text Box 4">
          <a:extLst>
            <a:ext uri="{FF2B5EF4-FFF2-40B4-BE49-F238E27FC236}">
              <a16:creationId xmlns:a16="http://schemas.microsoft.com/office/drawing/2014/main" id="{00000000-0008-0000-0200-000016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399" name="Text Box 5">
          <a:extLst>
            <a:ext uri="{FF2B5EF4-FFF2-40B4-BE49-F238E27FC236}">
              <a16:creationId xmlns:a16="http://schemas.microsoft.com/office/drawing/2014/main" id="{00000000-0008-0000-0200-000017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00" name="Text Box 9">
          <a:extLst>
            <a:ext uri="{FF2B5EF4-FFF2-40B4-BE49-F238E27FC236}">
              <a16:creationId xmlns:a16="http://schemas.microsoft.com/office/drawing/2014/main" id="{00000000-0008-0000-0200-000018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01" name="Text Box 10">
          <a:extLst>
            <a:ext uri="{FF2B5EF4-FFF2-40B4-BE49-F238E27FC236}">
              <a16:creationId xmlns:a16="http://schemas.microsoft.com/office/drawing/2014/main" id="{00000000-0008-0000-0200-000019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02" name="Text Box 4">
          <a:extLst>
            <a:ext uri="{FF2B5EF4-FFF2-40B4-BE49-F238E27FC236}">
              <a16:creationId xmlns:a16="http://schemas.microsoft.com/office/drawing/2014/main" id="{00000000-0008-0000-0200-00001A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03" name="Text Box 5">
          <a:extLst>
            <a:ext uri="{FF2B5EF4-FFF2-40B4-BE49-F238E27FC236}">
              <a16:creationId xmlns:a16="http://schemas.microsoft.com/office/drawing/2014/main" id="{00000000-0008-0000-0200-00001B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04" name="Text Box 9">
          <a:extLst>
            <a:ext uri="{FF2B5EF4-FFF2-40B4-BE49-F238E27FC236}">
              <a16:creationId xmlns:a16="http://schemas.microsoft.com/office/drawing/2014/main" id="{00000000-0008-0000-0200-00001C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05" name="Text Box 10">
          <a:extLst>
            <a:ext uri="{FF2B5EF4-FFF2-40B4-BE49-F238E27FC236}">
              <a16:creationId xmlns:a16="http://schemas.microsoft.com/office/drawing/2014/main" id="{00000000-0008-0000-0200-00001D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06" name="Text Box 4">
          <a:extLst>
            <a:ext uri="{FF2B5EF4-FFF2-40B4-BE49-F238E27FC236}">
              <a16:creationId xmlns:a16="http://schemas.microsoft.com/office/drawing/2014/main" id="{00000000-0008-0000-0200-00001E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07" name="Text Box 5">
          <a:extLst>
            <a:ext uri="{FF2B5EF4-FFF2-40B4-BE49-F238E27FC236}">
              <a16:creationId xmlns:a16="http://schemas.microsoft.com/office/drawing/2014/main" id="{00000000-0008-0000-0200-00001F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08" name="Text Box 9">
          <a:extLst>
            <a:ext uri="{FF2B5EF4-FFF2-40B4-BE49-F238E27FC236}">
              <a16:creationId xmlns:a16="http://schemas.microsoft.com/office/drawing/2014/main" id="{00000000-0008-0000-0200-000020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09" name="Text Box 10">
          <a:extLst>
            <a:ext uri="{FF2B5EF4-FFF2-40B4-BE49-F238E27FC236}">
              <a16:creationId xmlns:a16="http://schemas.microsoft.com/office/drawing/2014/main" id="{00000000-0008-0000-0200-000021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10" name="Text Box 4">
          <a:extLst>
            <a:ext uri="{FF2B5EF4-FFF2-40B4-BE49-F238E27FC236}">
              <a16:creationId xmlns:a16="http://schemas.microsoft.com/office/drawing/2014/main" id="{00000000-0008-0000-0200-000022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11" name="Text Box 5">
          <a:extLst>
            <a:ext uri="{FF2B5EF4-FFF2-40B4-BE49-F238E27FC236}">
              <a16:creationId xmlns:a16="http://schemas.microsoft.com/office/drawing/2014/main" id="{00000000-0008-0000-0200-000023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12" name="Text Box 9">
          <a:extLst>
            <a:ext uri="{FF2B5EF4-FFF2-40B4-BE49-F238E27FC236}">
              <a16:creationId xmlns:a16="http://schemas.microsoft.com/office/drawing/2014/main" id="{00000000-0008-0000-0200-000024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13" name="Text Box 10">
          <a:extLst>
            <a:ext uri="{FF2B5EF4-FFF2-40B4-BE49-F238E27FC236}">
              <a16:creationId xmlns:a16="http://schemas.microsoft.com/office/drawing/2014/main" id="{00000000-0008-0000-0200-000025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14" name="Text Box 4">
          <a:extLst>
            <a:ext uri="{FF2B5EF4-FFF2-40B4-BE49-F238E27FC236}">
              <a16:creationId xmlns:a16="http://schemas.microsoft.com/office/drawing/2014/main" id="{00000000-0008-0000-0200-000026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15" name="Text Box 5">
          <a:extLst>
            <a:ext uri="{FF2B5EF4-FFF2-40B4-BE49-F238E27FC236}">
              <a16:creationId xmlns:a16="http://schemas.microsoft.com/office/drawing/2014/main" id="{00000000-0008-0000-0200-000027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16" name="Text Box 9">
          <a:extLst>
            <a:ext uri="{FF2B5EF4-FFF2-40B4-BE49-F238E27FC236}">
              <a16:creationId xmlns:a16="http://schemas.microsoft.com/office/drawing/2014/main" id="{00000000-0008-0000-0200-000028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17" name="Text Box 10">
          <a:extLst>
            <a:ext uri="{FF2B5EF4-FFF2-40B4-BE49-F238E27FC236}">
              <a16:creationId xmlns:a16="http://schemas.microsoft.com/office/drawing/2014/main" id="{00000000-0008-0000-0200-000029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18" name="Text Box 4">
          <a:extLst>
            <a:ext uri="{FF2B5EF4-FFF2-40B4-BE49-F238E27FC236}">
              <a16:creationId xmlns:a16="http://schemas.microsoft.com/office/drawing/2014/main" id="{00000000-0008-0000-0200-00002A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19" name="Text Box 5">
          <a:extLst>
            <a:ext uri="{FF2B5EF4-FFF2-40B4-BE49-F238E27FC236}">
              <a16:creationId xmlns:a16="http://schemas.microsoft.com/office/drawing/2014/main" id="{00000000-0008-0000-0200-00002B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20" name="Text Box 9">
          <a:extLst>
            <a:ext uri="{FF2B5EF4-FFF2-40B4-BE49-F238E27FC236}">
              <a16:creationId xmlns:a16="http://schemas.microsoft.com/office/drawing/2014/main" id="{00000000-0008-0000-0200-00002C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21" name="Text Box 10">
          <a:extLst>
            <a:ext uri="{FF2B5EF4-FFF2-40B4-BE49-F238E27FC236}">
              <a16:creationId xmlns:a16="http://schemas.microsoft.com/office/drawing/2014/main" id="{00000000-0008-0000-0200-00002D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22" name="Text Box 4">
          <a:extLst>
            <a:ext uri="{FF2B5EF4-FFF2-40B4-BE49-F238E27FC236}">
              <a16:creationId xmlns:a16="http://schemas.microsoft.com/office/drawing/2014/main" id="{00000000-0008-0000-0200-00002E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23" name="Text Box 5">
          <a:extLst>
            <a:ext uri="{FF2B5EF4-FFF2-40B4-BE49-F238E27FC236}">
              <a16:creationId xmlns:a16="http://schemas.microsoft.com/office/drawing/2014/main" id="{00000000-0008-0000-0200-00002F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24" name="Text Box 9">
          <a:extLst>
            <a:ext uri="{FF2B5EF4-FFF2-40B4-BE49-F238E27FC236}">
              <a16:creationId xmlns:a16="http://schemas.microsoft.com/office/drawing/2014/main" id="{00000000-0008-0000-0200-000030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25" name="Text Box 10">
          <a:extLst>
            <a:ext uri="{FF2B5EF4-FFF2-40B4-BE49-F238E27FC236}">
              <a16:creationId xmlns:a16="http://schemas.microsoft.com/office/drawing/2014/main" id="{00000000-0008-0000-0200-000031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8"/>
    <xdr:sp macro="" textlink="">
      <xdr:nvSpPr>
        <xdr:cNvPr id="5426" name="Text Box 4">
          <a:extLst>
            <a:ext uri="{FF2B5EF4-FFF2-40B4-BE49-F238E27FC236}">
              <a16:creationId xmlns:a16="http://schemas.microsoft.com/office/drawing/2014/main" id="{00000000-0008-0000-0200-000032150000}"/>
            </a:ext>
          </a:extLst>
        </xdr:cNvPr>
        <xdr:cNvSpPr txBox="1">
          <a:spLocks noChangeArrowheads="1"/>
        </xdr:cNvSpPr>
      </xdr:nvSpPr>
      <xdr:spPr bwMode="auto">
        <a:xfrm>
          <a:off x="5243374" y="200274684"/>
          <a:ext cx="76200" cy="148168"/>
        </a:xfrm>
        <a:prstGeom prst="rect">
          <a:avLst/>
        </a:prstGeom>
        <a:noFill/>
        <a:ln w="9525">
          <a:noFill/>
          <a:miter lim="800000"/>
          <a:headEnd/>
          <a:tailEnd/>
        </a:ln>
      </xdr:spPr>
    </xdr:sp>
    <xdr:clientData/>
  </xdr:oneCellAnchor>
  <xdr:oneCellAnchor>
    <xdr:from>
      <xdr:col>6</xdr:col>
      <xdr:colOff>0</xdr:colOff>
      <xdr:row>1052</xdr:row>
      <xdr:rowOff>0</xdr:rowOff>
    </xdr:from>
    <xdr:ext cx="76200" cy="148168"/>
    <xdr:sp macro="" textlink="">
      <xdr:nvSpPr>
        <xdr:cNvPr id="5427" name="Text Box 5">
          <a:extLst>
            <a:ext uri="{FF2B5EF4-FFF2-40B4-BE49-F238E27FC236}">
              <a16:creationId xmlns:a16="http://schemas.microsoft.com/office/drawing/2014/main" id="{00000000-0008-0000-0200-000033150000}"/>
            </a:ext>
          </a:extLst>
        </xdr:cNvPr>
        <xdr:cNvSpPr txBox="1">
          <a:spLocks noChangeArrowheads="1"/>
        </xdr:cNvSpPr>
      </xdr:nvSpPr>
      <xdr:spPr bwMode="auto">
        <a:xfrm>
          <a:off x="5243374" y="200274684"/>
          <a:ext cx="76200" cy="148168"/>
        </a:xfrm>
        <a:prstGeom prst="rect">
          <a:avLst/>
        </a:prstGeom>
        <a:noFill/>
        <a:ln w="9525">
          <a:noFill/>
          <a:miter lim="800000"/>
          <a:headEnd/>
          <a:tailEnd/>
        </a:ln>
      </xdr:spPr>
    </xdr:sp>
    <xdr:clientData/>
  </xdr:oneCellAnchor>
  <xdr:oneCellAnchor>
    <xdr:from>
      <xdr:col>6</xdr:col>
      <xdr:colOff>0</xdr:colOff>
      <xdr:row>1052</xdr:row>
      <xdr:rowOff>0</xdr:rowOff>
    </xdr:from>
    <xdr:ext cx="76200" cy="148168"/>
    <xdr:sp macro="" textlink="">
      <xdr:nvSpPr>
        <xdr:cNvPr id="5428" name="Text Box 9">
          <a:extLst>
            <a:ext uri="{FF2B5EF4-FFF2-40B4-BE49-F238E27FC236}">
              <a16:creationId xmlns:a16="http://schemas.microsoft.com/office/drawing/2014/main" id="{00000000-0008-0000-0200-000034150000}"/>
            </a:ext>
          </a:extLst>
        </xdr:cNvPr>
        <xdr:cNvSpPr txBox="1">
          <a:spLocks noChangeArrowheads="1"/>
        </xdr:cNvSpPr>
      </xdr:nvSpPr>
      <xdr:spPr bwMode="auto">
        <a:xfrm>
          <a:off x="5243374" y="200274684"/>
          <a:ext cx="76200" cy="148168"/>
        </a:xfrm>
        <a:prstGeom prst="rect">
          <a:avLst/>
        </a:prstGeom>
        <a:noFill/>
        <a:ln w="9525">
          <a:noFill/>
          <a:miter lim="800000"/>
          <a:headEnd/>
          <a:tailEnd/>
        </a:ln>
      </xdr:spPr>
    </xdr:sp>
    <xdr:clientData/>
  </xdr:oneCellAnchor>
  <xdr:oneCellAnchor>
    <xdr:from>
      <xdr:col>6</xdr:col>
      <xdr:colOff>0</xdr:colOff>
      <xdr:row>1052</xdr:row>
      <xdr:rowOff>0</xdr:rowOff>
    </xdr:from>
    <xdr:ext cx="76200" cy="148168"/>
    <xdr:sp macro="" textlink="">
      <xdr:nvSpPr>
        <xdr:cNvPr id="5429" name="Text Box 10">
          <a:extLst>
            <a:ext uri="{FF2B5EF4-FFF2-40B4-BE49-F238E27FC236}">
              <a16:creationId xmlns:a16="http://schemas.microsoft.com/office/drawing/2014/main" id="{00000000-0008-0000-0200-000035150000}"/>
            </a:ext>
          </a:extLst>
        </xdr:cNvPr>
        <xdr:cNvSpPr txBox="1">
          <a:spLocks noChangeArrowheads="1"/>
        </xdr:cNvSpPr>
      </xdr:nvSpPr>
      <xdr:spPr bwMode="auto">
        <a:xfrm>
          <a:off x="5243374" y="200274684"/>
          <a:ext cx="76200" cy="148168"/>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30" name="Text Box 4">
          <a:extLst>
            <a:ext uri="{FF2B5EF4-FFF2-40B4-BE49-F238E27FC236}">
              <a16:creationId xmlns:a16="http://schemas.microsoft.com/office/drawing/2014/main" id="{00000000-0008-0000-0200-000036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31" name="Text Box 5">
          <a:extLst>
            <a:ext uri="{FF2B5EF4-FFF2-40B4-BE49-F238E27FC236}">
              <a16:creationId xmlns:a16="http://schemas.microsoft.com/office/drawing/2014/main" id="{00000000-0008-0000-0200-000037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32" name="Text Box 9">
          <a:extLst>
            <a:ext uri="{FF2B5EF4-FFF2-40B4-BE49-F238E27FC236}">
              <a16:creationId xmlns:a16="http://schemas.microsoft.com/office/drawing/2014/main" id="{00000000-0008-0000-0200-000038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33" name="Text Box 10">
          <a:extLst>
            <a:ext uri="{FF2B5EF4-FFF2-40B4-BE49-F238E27FC236}">
              <a16:creationId xmlns:a16="http://schemas.microsoft.com/office/drawing/2014/main" id="{00000000-0008-0000-0200-000039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34" name="Text Box 4">
          <a:extLst>
            <a:ext uri="{FF2B5EF4-FFF2-40B4-BE49-F238E27FC236}">
              <a16:creationId xmlns:a16="http://schemas.microsoft.com/office/drawing/2014/main" id="{00000000-0008-0000-0200-00003A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35" name="Text Box 5">
          <a:extLst>
            <a:ext uri="{FF2B5EF4-FFF2-40B4-BE49-F238E27FC236}">
              <a16:creationId xmlns:a16="http://schemas.microsoft.com/office/drawing/2014/main" id="{00000000-0008-0000-0200-00003B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36" name="Text Box 9">
          <a:extLst>
            <a:ext uri="{FF2B5EF4-FFF2-40B4-BE49-F238E27FC236}">
              <a16:creationId xmlns:a16="http://schemas.microsoft.com/office/drawing/2014/main" id="{00000000-0008-0000-0200-00003C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37" name="Text Box 4">
          <a:extLst>
            <a:ext uri="{FF2B5EF4-FFF2-40B4-BE49-F238E27FC236}">
              <a16:creationId xmlns:a16="http://schemas.microsoft.com/office/drawing/2014/main" id="{00000000-0008-0000-0200-00003D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38" name="Text Box 5">
          <a:extLst>
            <a:ext uri="{FF2B5EF4-FFF2-40B4-BE49-F238E27FC236}">
              <a16:creationId xmlns:a16="http://schemas.microsoft.com/office/drawing/2014/main" id="{00000000-0008-0000-0200-00003E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39" name="Text Box 9">
          <a:extLst>
            <a:ext uri="{FF2B5EF4-FFF2-40B4-BE49-F238E27FC236}">
              <a16:creationId xmlns:a16="http://schemas.microsoft.com/office/drawing/2014/main" id="{00000000-0008-0000-0200-00003F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40" name="Text Box 10">
          <a:extLst>
            <a:ext uri="{FF2B5EF4-FFF2-40B4-BE49-F238E27FC236}">
              <a16:creationId xmlns:a16="http://schemas.microsoft.com/office/drawing/2014/main" id="{00000000-0008-0000-0200-000040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41" name="Text Box 4">
          <a:extLst>
            <a:ext uri="{FF2B5EF4-FFF2-40B4-BE49-F238E27FC236}">
              <a16:creationId xmlns:a16="http://schemas.microsoft.com/office/drawing/2014/main" id="{00000000-0008-0000-0200-000041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42" name="Text Box 5">
          <a:extLst>
            <a:ext uri="{FF2B5EF4-FFF2-40B4-BE49-F238E27FC236}">
              <a16:creationId xmlns:a16="http://schemas.microsoft.com/office/drawing/2014/main" id="{00000000-0008-0000-0200-000042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43" name="Text Box 9">
          <a:extLst>
            <a:ext uri="{FF2B5EF4-FFF2-40B4-BE49-F238E27FC236}">
              <a16:creationId xmlns:a16="http://schemas.microsoft.com/office/drawing/2014/main" id="{00000000-0008-0000-0200-000043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44" name="Text Box 4">
          <a:extLst>
            <a:ext uri="{FF2B5EF4-FFF2-40B4-BE49-F238E27FC236}">
              <a16:creationId xmlns:a16="http://schemas.microsoft.com/office/drawing/2014/main" id="{00000000-0008-0000-0200-000044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45" name="Text Box 5">
          <a:extLst>
            <a:ext uri="{FF2B5EF4-FFF2-40B4-BE49-F238E27FC236}">
              <a16:creationId xmlns:a16="http://schemas.microsoft.com/office/drawing/2014/main" id="{00000000-0008-0000-0200-000045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46" name="Text Box 9">
          <a:extLst>
            <a:ext uri="{FF2B5EF4-FFF2-40B4-BE49-F238E27FC236}">
              <a16:creationId xmlns:a16="http://schemas.microsoft.com/office/drawing/2014/main" id="{00000000-0008-0000-0200-000046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47" name="Text Box 4">
          <a:extLst>
            <a:ext uri="{FF2B5EF4-FFF2-40B4-BE49-F238E27FC236}">
              <a16:creationId xmlns:a16="http://schemas.microsoft.com/office/drawing/2014/main" id="{00000000-0008-0000-0200-000047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48" name="Text Box 4">
          <a:extLst>
            <a:ext uri="{FF2B5EF4-FFF2-40B4-BE49-F238E27FC236}">
              <a16:creationId xmlns:a16="http://schemas.microsoft.com/office/drawing/2014/main" id="{00000000-0008-0000-0200-000048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49" name="Text Box 4">
          <a:extLst>
            <a:ext uri="{FF2B5EF4-FFF2-40B4-BE49-F238E27FC236}">
              <a16:creationId xmlns:a16="http://schemas.microsoft.com/office/drawing/2014/main" id="{00000000-0008-0000-0200-000049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50" name="Text Box 5">
          <a:extLst>
            <a:ext uri="{FF2B5EF4-FFF2-40B4-BE49-F238E27FC236}">
              <a16:creationId xmlns:a16="http://schemas.microsoft.com/office/drawing/2014/main" id="{00000000-0008-0000-0200-00004A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51" name="Text Box 9">
          <a:extLst>
            <a:ext uri="{FF2B5EF4-FFF2-40B4-BE49-F238E27FC236}">
              <a16:creationId xmlns:a16="http://schemas.microsoft.com/office/drawing/2014/main" id="{00000000-0008-0000-0200-00004B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52" name="Text Box 10">
          <a:extLst>
            <a:ext uri="{FF2B5EF4-FFF2-40B4-BE49-F238E27FC236}">
              <a16:creationId xmlns:a16="http://schemas.microsoft.com/office/drawing/2014/main" id="{00000000-0008-0000-0200-00004C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53" name="Text Box 4">
          <a:extLst>
            <a:ext uri="{FF2B5EF4-FFF2-40B4-BE49-F238E27FC236}">
              <a16:creationId xmlns:a16="http://schemas.microsoft.com/office/drawing/2014/main" id="{00000000-0008-0000-0200-00004D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54" name="Text Box 5">
          <a:extLst>
            <a:ext uri="{FF2B5EF4-FFF2-40B4-BE49-F238E27FC236}">
              <a16:creationId xmlns:a16="http://schemas.microsoft.com/office/drawing/2014/main" id="{00000000-0008-0000-0200-00004E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55" name="Text Box 9">
          <a:extLst>
            <a:ext uri="{FF2B5EF4-FFF2-40B4-BE49-F238E27FC236}">
              <a16:creationId xmlns:a16="http://schemas.microsoft.com/office/drawing/2014/main" id="{00000000-0008-0000-0200-00004F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56" name="Text Box 10">
          <a:extLst>
            <a:ext uri="{FF2B5EF4-FFF2-40B4-BE49-F238E27FC236}">
              <a16:creationId xmlns:a16="http://schemas.microsoft.com/office/drawing/2014/main" id="{00000000-0008-0000-0200-000050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57" name="Text Box 4">
          <a:extLst>
            <a:ext uri="{FF2B5EF4-FFF2-40B4-BE49-F238E27FC236}">
              <a16:creationId xmlns:a16="http://schemas.microsoft.com/office/drawing/2014/main" id="{00000000-0008-0000-0200-000051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58" name="Text Box 5">
          <a:extLst>
            <a:ext uri="{FF2B5EF4-FFF2-40B4-BE49-F238E27FC236}">
              <a16:creationId xmlns:a16="http://schemas.microsoft.com/office/drawing/2014/main" id="{00000000-0008-0000-0200-000052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59" name="Text Box 9">
          <a:extLst>
            <a:ext uri="{FF2B5EF4-FFF2-40B4-BE49-F238E27FC236}">
              <a16:creationId xmlns:a16="http://schemas.microsoft.com/office/drawing/2014/main" id="{00000000-0008-0000-0200-000053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60" name="Text Box 10">
          <a:extLst>
            <a:ext uri="{FF2B5EF4-FFF2-40B4-BE49-F238E27FC236}">
              <a16:creationId xmlns:a16="http://schemas.microsoft.com/office/drawing/2014/main" id="{00000000-0008-0000-0200-000054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61" name="Text Box 4">
          <a:extLst>
            <a:ext uri="{FF2B5EF4-FFF2-40B4-BE49-F238E27FC236}">
              <a16:creationId xmlns:a16="http://schemas.microsoft.com/office/drawing/2014/main" id="{00000000-0008-0000-0200-000055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62" name="Text Box 5">
          <a:extLst>
            <a:ext uri="{FF2B5EF4-FFF2-40B4-BE49-F238E27FC236}">
              <a16:creationId xmlns:a16="http://schemas.microsoft.com/office/drawing/2014/main" id="{00000000-0008-0000-0200-000056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63" name="Text Box 9">
          <a:extLst>
            <a:ext uri="{FF2B5EF4-FFF2-40B4-BE49-F238E27FC236}">
              <a16:creationId xmlns:a16="http://schemas.microsoft.com/office/drawing/2014/main" id="{00000000-0008-0000-0200-000057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64" name="Text Box 10">
          <a:extLst>
            <a:ext uri="{FF2B5EF4-FFF2-40B4-BE49-F238E27FC236}">
              <a16:creationId xmlns:a16="http://schemas.microsoft.com/office/drawing/2014/main" id="{00000000-0008-0000-0200-000058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65" name="Text Box 4">
          <a:extLst>
            <a:ext uri="{FF2B5EF4-FFF2-40B4-BE49-F238E27FC236}">
              <a16:creationId xmlns:a16="http://schemas.microsoft.com/office/drawing/2014/main" id="{00000000-0008-0000-0200-000059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66" name="Text Box 5">
          <a:extLst>
            <a:ext uri="{FF2B5EF4-FFF2-40B4-BE49-F238E27FC236}">
              <a16:creationId xmlns:a16="http://schemas.microsoft.com/office/drawing/2014/main" id="{00000000-0008-0000-0200-00005A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67" name="Text Box 9">
          <a:extLst>
            <a:ext uri="{FF2B5EF4-FFF2-40B4-BE49-F238E27FC236}">
              <a16:creationId xmlns:a16="http://schemas.microsoft.com/office/drawing/2014/main" id="{00000000-0008-0000-0200-00005B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68" name="Text Box 10">
          <a:extLst>
            <a:ext uri="{FF2B5EF4-FFF2-40B4-BE49-F238E27FC236}">
              <a16:creationId xmlns:a16="http://schemas.microsoft.com/office/drawing/2014/main" id="{00000000-0008-0000-0200-00005C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69" name="Text Box 4">
          <a:extLst>
            <a:ext uri="{FF2B5EF4-FFF2-40B4-BE49-F238E27FC236}">
              <a16:creationId xmlns:a16="http://schemas.microsoft.com/office/drawing/2014/main" id="{00000000-0008-0000-0200-00005D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70" name="Text Box 5">
          <a:extLst>
            <a:ext uri="{FF2B5EF4-FFF2-40B4-BE49-F238E27FC236}">
              <a16:creationId xmlns:a16="http://schemas.microsoft.com/office/drawing/2014/main" id="{00000000-0008-0000-0200-00005E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71" name="Text Box 9">
          <a:extLst>
            <a:ext uri="{FF2B5EF4-FFF2-40B4-BE49-F238E27FC236}">
              <a16:creationId xmlns:a16="http://schemas.microsoft.com/office/drawing/2014/main" id="{00000000-0008-0000-0200-00005F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72" name="Text Box 10">
          <a:extLst>
            <a:ext uri="{FF2B5EF4-FFF2-40B4-BE49-F238E27FC236}">
              <a16:creationId xmlns:a16="http://schemas.microsoft.com/office/drawing/2014/main" id="{00000000-0008-0000-0200-000060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73" name="Text Box 4">
          <a:extLst>
            <a:ext uri="{FF2B5EF4-FFF2-40B4-BE49-F238E27FC236}">
              <a16:creationId xmlns:a16="http://schemas.microsoft.com/office/drawing/2014/main" id="{00000000-0008-0000-0200-000061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74" name="Text Box 5">
          <a:extLst>
            <a:ext uri="{FF2B5EF4-FFF2-40B4-BE49-F238E27FC236}">
              <a16:creationId xmlns:a16="http://schemas.microsoft.com/office/drawing/2014/main" id="{00000000-0008-0000-0200-000062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75" name="Text Box 9">
          <a:extLst>
            <a:ext uri="{FF2B5EF4-FFF2-40B4-BE49-F238E27FC236}">
              <a16:creationId xmlns:a16="http://schemas.microsoft.com/office/drawing/2014/main" id="{00000000-0008-0000-0200-000063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52400"/>
    <xdr:sp macro="" textlink="">
      <xdr:nvSpPr>
        <xdr:cNvPr id="5476" name="Text Box 10">
          <a:extLst>
            <a:ext uri="{FF2B5EF4-FFF2-40B4-BE49-F238E27FC236}">
              <a16:creationId xmlns:a16="http://schemas.microsoft.com/office/drawing/2014/main" id="{00000000-0008-0000-0200-000064150000}"/>
            </a:ext>
          </a:extLst>
        </xdr:cNvPr>
        <xdr:cNvSpPr txBox="1">
          <a:spLocks noChangeArrowheads="1"/>
        </xdr:cNvSpPr>
      </xdr:nvSpPr>
      <xdr:spPr bwMode="auto">
        <a:xfrm>
          <a:off x="5243374" y="200274684"/>
          <a:ext cx="76200" cy="152400"/>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77" name="Text Box 4">
          <a:extLst>
            <a:ext uri="{FF2B5EF4-FFF2-40B4-BE49-F238E27FC236}">
              <a16:creationId xmlns:a16="http://schemas.microsoft.com/office/drawing/2014/main" id="{00000000-0008-0000-0200-000065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78" name="Text Box 5">
          <a:extLst>
            <a:ext uri="{FF2B5EF4-FFF2-40B4-BE49-F238E27FC236}">
              <a16:creationId xmlns:a16="http://schemas.microsoft.com/office/drawing/2014/main" id="{00000000-0008-0000-0200-000066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79" name="Text Box 9">
          <a:extLst>
            <a:ext uri="{FF2B5EF4-FFF2-40B4-BE49-F238E27FC236}">
              <a16:creationId xmlns:a16="http://schemas.microsoft.com/office/drawing/2014/main" id="{00000000-0008-0000-0200-000067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80" name="Text Box 10">
          <a:extLst>
            <a:ext uri="{FF2B5EF4-FFF2-40B4-BE49-F238E27FC236}">
              <a16:creationId xmlns:a16="http://schemas.microsoft.com/office/drawing/2014/main" id="{00000000-0008-0000-0200-000068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81" name="Text Box 4">
          <a:extLst>
            <a:ext uri="{FF2B5EF4-FFF2-40B4-BE49-F238E27FC236}">
              <a16:creationId xmlns:a16="http://schemas.microsoft.com/office/drawing/2014/main" id="{00000000-0008-0000-0200-000069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82" name="Text Box 5">
          <a:extLst>
            <a:ext uri="{FF2B5EF4-FFF2-40B4-BE49-F238E27FC236}">
              <a16:creationId xmlns:a16="http://schemas.microsoft.com/office/drawing/2014/main" id="{00000000-0008-0000-0200-00006A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83" name="Text Box 9">
          <a:extLst>
            <a:ext uri="{FF2B5EF4-FFF2-40B4-BE49-F238E27FC236}">
              <a16:creationId xmlns:a16="http://schemas.microsoft.com/office/drawing/2014/main" id="{00000000-0008-0000-0200-00006B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84" name="Text Box 10">
          <a:extLst>
            <a:ext uri="{FF2B5EF4-FFF2-40B4-BE49-F238E27FC236}">
              <a16:creationId xmlns:a16="http://schemas.microsoft.com/office/drawing/2014/main" id="{00000000-0008-0000-0200-00006C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85" name="Text Box 4">
          <a:extLst>
            <a:ext uri="{FF2B5EF4-FFF2-40B4-BE49-F238E27FC236}">
              <a16:creationId xmlns:a16="http://schemas.microsoft.com/office/drawing/2014/main" id="{00000000-0008-0000-0200-00006D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86" name="Text Box 5">
          <a:extLst>
            <a:ext uri="{FF2B5EF4-FFF2-40B4-BE49-F238E27FC236}">
              <a16:creationId xmlns:a16="http://schemas.microsoft.com/office/drawing/2014/main" id="{00000000-0008-0000-0200-00006E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87" name="Text Box 9">
          <a:extLst>
            <a:ext uri="{FF2B5EF4-FFF2-40B4-BE49-F238E27FC236}">
              <a16:creationId xmlns:a16="http://schemas.microsoft.com/office/drawing/2014/main" id="{00000000-0008-0000-0200-00006F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88" name="Text Box 10">
          <a:extLst>
            <a:ext uri="{FF2B5EF4-FFF2-40B4-BE49-F238E27FC236}">
              <a16:creationId xmlns:a16="http://schemas.microsoft.com/office/drawing/2014/main" id="{00000000-0008-0000-0200-000070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89" name="Text Box 4">
          <a:extLst>
            <a:ext uri="{FF2B5EF4-FFF2-40B4-BE49-F238E27FC236}">
              <a16:creationId xmlns:a16="http://schemas.microsoft.com/office/drawing/2014/main" id="{00000000-0008-0000-0200-000071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90" name="Text Box 5">
          <a:extLst>
            <a:ext uri="{FF2B5EF4-FFF2-40B4-BE49-F238E27FC236}">
              <a16:creationId xmlns:a16="http://schemas.microsoft.com/office/drawing/2014/main" id="{00000000-0008-0000-0200-000072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91" name="Text Box 9">
          <a:extLst>
            <a:ext uri="{FF2B5EF4-FFF2-40B4-BE49-F238E27FC236}">
              <a16:creationId xmlns:a16="http://schemas.microsoft.com/office/drawing/2014/main" id="{00000000-0008-0000-0200-000073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92" name="Text Box 10">
          <a:extLst>
            <a:ext uri="{FF2B5EF4-FFF2-40B4-BE49-F238E27FC236}">
              <a16:creationId xmlns:a16="http://schemas.microsoft.com/office/drawing/2014/main" id="{00000000-0008-0000-0200-000074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93" name="Text Box 4">
          <a:extLst>
            <a:ext uri="{FF2B5EF4-FFF2-40B4-BE49-F238E27FC236}">
              <a16:creationId xmlns:a16="http://schemas.microsoft.com/office/drawing/2014/main" id="{00000000-0008-0000-0200-000075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94" name="Text Box 5">
          <a:extLst>
            <a:ext uri="{FF2B5EF4-FFF2-40B4-BE49-F238E27FC236}">
              <a16:creationId xmlns:a16="http://schemas.microsoft.com/office/drawing/2014/main" id="{00000000-0008-0000-0200-000076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95" name="Text Box 9">
          <a:extLst>
            <a:ext uri="{FF2B5EF4-FFF2-40B4-BE49-F238E27FC236}">
              <a16:creationId xmlns:a16="http://schemas.microsoft.com/office/drawing/2014/main" id="{00000000-0008-0000-0200-000077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96" name="Text Box 10">
          <a:extLst>
            <a:ext uri="{FF2B5EF4-FFF2-40B4-BE49-F238E27FC236}">
              <a16:creationId xmlns:a16="http://schemas.microsoft.com/office/drawing/2014/main" id="{00000000-0008-0000-0200-000078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97" name="Text Box 4">
          <a:extLst>
            <a:ext uri="{FF2B5EF4-FFF2-40B4-BE49-F238E27FC236}">
              <a16:creationId xmlns:a16="http://schemas.microsoft.com/office/drawing/2014/main" id="{00000000-0008-0000-0200-000079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98" name="Text Box 5">
          <a:extLst>
            <a:ext uri="{FF2B5EF4-FFF2-40B4-BE49-F238E27FC236}">
              <a16:creationId xmlns:a16="http://schemas.microsoft.com/office/drawing/2014/main" id="{00000000-0008-0000-0200-00007A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499" name="Text Box 9">
          <a:extLst>
            <a:ext uri="{FF2B5EF4-FFF2-40B4-BE49-F238E27FC236}">
              <a16:creationId xmlns:a16="http://schemas.microsoft.com/office/drawing/2014/main" id="{00000000-0008-0000-0200-00007B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00" name="Text Box 10">
          <a:extLst>
            <a:ext uri="{FF2B5EF4-FFF2-40B4-BE49-F238E27FC236}">
              <a16:creationId xmlns:a16="http://schemas.microsoft.com/office/drawing/2014/main" id="{00000000-0008-0000-0200-00007C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01" name="Text Box 4">
          <a:extLst>
            <a:ext uri="{FF2B5EF4-FFF2-40B4-BE49-F238E27FC236}">
              <a16:creationId xmlns:a16="http://schemas.microsoft.com/office/drawing/2014/main" id="{00000000-0008-0000-0200-00007D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02" name="Text Box 5">
          <a:extLst>
            <a:ext uri="{FF2B5EF4-FFF2-40B4-BE49-F238E27FC236}">
              <a16:creationId xmlns:a16="http://schemas.microsoft.com/office/drawing/2014/main" id="{00000000-0008-0000-0200-00007E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03" name="Text Box 9">
          <a:extLst>
            <a:ext uri="{FF2B5EF4-FFF2-40B4-BE49-F238E27FC236}">
              <a16:creationId xmlns:a16="http://schemas.microsoft.com/office/drawing/2014/main" id="{00000000-0008-0000-0200-00007F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04" name="Text Box 10">
          <a:extLst>
            <a:ext uri="{FF2B5EF4-FFF2-40B4-BE49-F238E27FC236}">
              <a16:creationId xmlns:a16="http://schemas.microsoft.com/office/drawing/2014/main" id="{00000000-0008-0000-0200-000080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05" name="Text Box 4">
          <a:extLst>
            <a:ext uri="{FF2B5EF4-FFF2-40B4-BE49-F238E27FC236}">
              <a16:creationId xmlns:a16="http://schemas.microsoft.com/office/drawing/2014/main" id="{00000000-0008-0000-0200-000081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06" name="Text Box 5">
          <a:extLst>
            <a:ext uri="{FF2B5EF4-FFF2-40B4-BE49-F238E27FC236}">
              <a16:creationId xmlns:a16="http://schemas.microsoft.com/office/drawing/2014/main" id="{00000000-0008-0000-0200-000082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07" name="Text Box 9">
          <a:extLst>
            <a:ext uri="{FF2B5EF4-FFF2-40B4-BE49-F238E27FC236}">
              <a16:creationId xmlns:a16="http://schemas.microsoft.com/office/drawing/2014/main" id="{00000000-0008-0000-0200-000083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08" name="Text Box 10">
          <a:extLst>
            <a:ext uri="{FF2B5EF4-FFF2-40B4-BE49-F238E27FC236}">
              <a16:creationId xmlns:a16="http://schemas.microsoft.com/office/drawing/2014/main" id="{00000000-0008-0000-0200-000084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09" name="Text Box 4">
          <a:extLst>
            <a:ext uri="{FF2B5EF4-FFF2-40B4-BE49-F238E27FC236}">
              <a16:creationId xmlns:a16="http://schemas.microsoft.com/office/drawing/2014/main" id="{00000000-0008-0000-0200-000085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10" name="Text Box 5">
          <a:extLst>
            <a:ext uri="{FF2B5EF4-FFF2-40B4-BE49-F238E27FC236}">
              <a16:creationId xmlns:a16="http://schemas.microsoft.com/office/drawing/2014/main" id="{00000000-0008-0000-0200-000086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11" name="Text Box 9">
          <a:extLst>
            <a:ext uri="{FF2B5EF4-FFF2-40B4-BE49-F238E27FC236}">
              <a16:creationId xmlns:a16="http://schemas.microsoft.com/office/drawing/2014/main" id="{00000000-0008-0000-0200-000087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12" name="Text Box 10">
          <a:extLst>
            <a:ext uri="{FF2B5EF4-FFF2-40B4-BE49-F238E27FC236}">
              <a16:creationId xmlns:a16="http://schemas.microsoft.com/office/drawing/2014/main" id="{00000000-0008-0000-0200-000088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13" name="Text Box 4">
          <a:extLst>
            <a:ext uri="{FF2B5EF4-FFF2-40B4-BE49-F238E27FC236}">
              <a16:creationId xmlns:a16="http://schemas.microsoft.com/office/drawing/2014/main" id="{00000000-0008-0000-0200-000089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14" name="Text Box 5">
          <a:extLst>
            <a:ext uri="{FF2B5EF4-FFF2-40B4-BE49-F238E27FC236}">
              <a16:creationId xmlns:a16="http://schemas.microsoft.com/office/drawing/2014/main" id="{00000000-0008-0000-0200-00008A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15" name="Text Box 9">
          <a:extLst>
            <a:ext uri="{FF2B5EF4-FFF2-40B4-BE49-F238E27FC236}">
              <a16:creationId xmlns:a16="http://schemas.microsoft.com/office/drawing/2014/main" id="{00000000-0008-0000-0200-00008B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16" name="Text Box 10">
          <a:extLst>
            <a:ext uri="{FF2B5EF4-FFF2-40B4-BE49-F238E27FC236}">
              <a16:creationId xmlns:a16="http://schemas.microsoft.com/office/drawing/2014/main" id="{00000000-0008-0000-0200-00008C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17" name="Text Box 4">
          <a:extLst>
            <a:ext uri="{FF2B5EF4-FFF2-40B4-BE49-F238E27FC236}">
              <a16:creationId xmlns:a16="http://schemas.microsoft.com/office/drawing/2014/main" id="{00000000-0008-0000-0200-00008D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18" name="Text Box 5">
          <a:extLst>
            <a:ext uri="{FF2B5EF4-FFF2-40B4-BE49-F238E27FC236}">
              <a16:creationId xmlns:a16="http://schemas.microsoft.com/office/drawing/2014/main" id="{00000000-0008-0000-0200-00008E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19" name="Text Box 9">
          <a:extLst>
            <a:ext uri="{FF2B5EF4-FFF2-40B4-BE49-F238E27FC236}">
              <a16:creationId xmlns:a16="http://schemas.microsoft.com/office/drawing/2014/main" id="{00000000-0008-0000-0200-00008F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7"/>
    <xdr:sp macro="" textlink="">
      <xdr:nvSpPr>
        <xdr:cNvPr id="5520" name="Text Box 10">
          <a:extLst>
            <a:ext uri="{FF2B5EF4-FFF2-40B4-BE49-F238E27FC236}">
              <a16:creationId xmlns:a16="http://schemas.microsoft.com/office/drawing/2014/main" id="{00000000-0008-0000-0200-000090150000}"/>
            </a:ext>
          </a:extLst>
        </xdr:cNvPr>
        <xdr:cNvSpPr txBox="1">
          <a:spLocks noChangeArrowheads="1"/>
        </xdr:cNvSpPr>
      </xdr:nvSpPr>
      <xdr:spPr bwMode="auto">
        <a:xfrm>
          <a:off x="5243374" y="200274684"/>
          <a:ext cx="76200" cy="148167"/>
        </a:xfrm>
        <a:prstGeom prst="rect">
          <a:avLst/>
        </a:prstGeom>
        <a:noFill/>
        <a:ln w="9525">
          <a:noFill/>
          <a:miter lim="800000"/>
          <a:headEnd/>
          <a:tailEnd/>
        </a:ln>
      </xdr:spPr>
    </xdr:sp>
    <xdr:clientData/>
  </xdr:oneCellAnchor>
  <xdr:oneCellAnchor>
    <xdr:from>
      <xdr:col>6</xdr:col>
      <xdr:colOff>0</xdr:colOff>
      <xdr:row>1052</xdr:row>
      <xdr:rowOff>0</xdr:rowOff>
    </xdr:from>
    <xdr:ext cx="76200" cy="148168"/>
    <xdr:sp macro="" textlink="">
      <xdr:nvSpPr>
        <xdr:cNvPr id="5521" name="Text Box 4">
          <a:extLst>
            <a:ext uri="{FF2B5EF4-FFF2-40B4-BE49-F238E27FC236}">
              <a16:creationId xmlns:a16="http://schemas.microsoft.com/office/drawing/2014/main" id="{00000000-0008-0000-0200-000091150000}"/>
            </a:ext>
          </a:extLst>
        </xdr:cNvPr>
        <xdr:cNvSpPr txBox="1">
          <a:spLocks noChangeArrowheads="1"/>
        </xdr:cNvSpPr>
      </xdr:nvSpPr>
      <xdr:spPr bwMode="auto">
        <a:xfrm>
          <a:off x="5243374" y="200274684"/>
          <a:ext cx="76200" cy="148168"/>
        </a:xfrm>
        <a:prstGeom prst="rect">
          <a:avLst/>
        </a:prstGeom>
        <a:noFill/>
        <a:ln w="9525">
          <a:noFill/>
          <a:miter lim="800000"/>
          <a:headEnd/>
          <a:tailEnd/>
        </a:ln>
      </xdr:spPr>
    </xdr:sp>
    <xdr:clientData/>
  </xdr:oneCellAnchor>
  <xdr:oneCellAnchor>
    <xdr:from>
      <xdr:col>6</xdr:col>
      <xdr:colOff>0</xdr:colOff>
      <xdr:row>1052</xdr:row>
      <xdr:rowOff>0</xdr:rowOff>
    </xdr:from>
    <xdr:ext cx="76200" cy="148168"/>
    <xdr:sp macro="" textlink="">
      <xdr:nvSpPr>
        <xdr:cNvPr id="5522" name="Text Box 5">
          <a:extLst>
            <a:ext uri="{FF2B5EF4-FFF2-40B4-BE49-F238E27FC236}">
              <a16:creationId xmlns:a16="http://schemas.microsoft.com/office/drawing/2014/main" id="{00000000-0008-0000-0200-000092150000}"/>
            </a:ext>
          </a:extLst>
        </xdr:cNvPr>
        <xdr:cNvSpPr txBox="1">
          <a:spLocks noChangeArrowheads="1"/>
        </xdr:cNvSpPr>
      </xdr:nvSpPr>
      <xdr:spPr bwMode="auto">
        <a:xfrm>
          <a:off x="5243374" y="200274684"/>
          <a:ext cx="76200" cy="148168"/>
        </a:xfrm>
        <a:prstGeom prst="rect">
          <a:avLst/>
        </a:prstGeom>
        <a:noFill/>
        <a:ln w="9525">
          <a:noFill/>
          <a:miter lim="800000"/>
          <a:headEnd/>
          <a:tailEnd/>
        </a:ln>
      </xdr:spPr>
    </xdr:sp>
    <xdr:clientData/>
  </xdr:oneCellAnchor>
  <xdr:oneCellAnchor>
    <xdr:from>
      <xdr:col>6</xdr:col>
      <xdr:colOff>0</xdr:colOff>
      <xdr:row>1052</xdr:row>
      <xdr:rowOff>0</xdr:rowOff>
    </xdr:from>
    <xdr:ext cx="76200" cy="148168"/>
    <xdr:sp macro="" textlink="">
      <xdr:nvSpPr>
        <xdr:cNvPr id="5523" name="Text Box 9">
          <a:extLst>
            <a:ext uri="{FF2B5EF4-FFF2-40B4-BE49-F238E27FC236}">
              <a16:creationId xmlns:a16="http://schemas.microsoft.com/office/drawing/2014/main" id="{00000000-0008-0000-0200-000093150000}"/>
            </a:ext>
          </a:extLst>
        </xdr:cNvPr>
        <xdr:cNvSpPr txBox="1">
          <a:spLocks noChangeArrowheads="1"/>
        </xdr:cNvSpPr>
      </xdr:nvSpPr>
      <xdr:spPr bwMode="auto">
        <a:xfrm>
          <a:off x="5243374" y="200274684"/>
          <a:ext cx="76200" cy="148168"/>
        </a:xfrm>
        <a:prstGeom prst="rect">
          <a:avLst/>
        </a:prstGeom>
        <a:noFill/>
        <a:ln w="9525">
          <a:noFill/>
          <a:miter lim="800000"/>
          <a:headEnd/>
          <a:tailEnd/>
        </a:ln>
      </xdr:spPr>
    </xdr:sp>
    <xdr:clientData/>
  </xdr:oneCellAnchor>
  <xdr:oneCellAnchor>
    <xdr:from>
      <xdr:col>6</xdr:col>
      <xdr:colOff>0</xdr:colOff>
      <xdr:row>1052</xdr:row>
      <xdr:rowOff>0</xdr:rowOff>
    </xdr:from>
    <xdr:ext cx="76200" cy="148168"/>
    <xdr:sp macro="" textlink="">
      <xdr:nvSpPr>
        <xdr:cNvPr id="5524" name="Text Box 10">
          <a:extLst>
            <a:ext uri="{FF2B5EF4-FFF2-40B4-BE49-F238E27FC236}">
              <a16:creationId xmlns:a16="http://schemas.microsoft.com/office/drawing/2014/main" id="{00000000-0008-0000-0200-000094150000}"/>
            </a:ext>
          </a:extLst>
        </xdr:cNvPr>
        <xdr:cNvSpPr txBox="1">
          <a:spLocks noChangeArrowheads="1"/>
        </xdr:cNvSpPr>
      </xdr:nvSpPr>
      <xdr:spPr bwMode="auto">
        <a:xfrm>
          <a:off x="5243374" y="200274684"/>
          <a:ext cx="76200" cy="148168"/>
        </a:xfrm>
        <a:prstGeom prst="rect">
          <a:avLst/>
        </a:prstGeom>
        <a:noFill/>
        <a:ln w="9525">
          <a:noFill/>
          <a:miter lim="800000"/>
          <a:headEnd/>
          <a:tailEnd/>
        </a:ln>
      </xdr:spPr>
    </xdr:sp>
    <xdr:clientData/>
  </xdr:oneCellAnchor>
  <xdr:oneCellAnchor>
    <xdr:from>
      <xdr:col>6</xdr:col>
      <xdr:colOff>0</xdr:colOff>
      <xdr:row>1039</xdr:row>
      <xdr:rowOff>0</xdr:rowOff>
    </xdr:from>
    <xdr:ext cx="76200" cy="147963"/>
    <xdr:sp macro="" textlink="">
      <xdr:nvSpPr>
        <xdr:cNvPr id="5525" name="Text Box 4">
          <a:extLst>
            <a:ext uri="{FF2B5EF4-FFF2-40B4-BE49-F238E27FC236}">
              <a16:creationId xmlns:a16="http://schemas.microsoft.com/office/drawing/2014/main" id="{00000000-0008-0000-0200-000095150000}"/>
            </a:ext>
          </a:extLst>
        </xdr:cNvPr>
        <xdr:cNvSpPr txBox="1">
          <a:spLocks noChangeArrowheads="1"/>
        </xdr:cNvSpPr>
      </xdr:nvSpPr>
      <xdr:spPr bwMode="auto">
        <a:xfrm>
          <a:off x="5243374" y="198545388"/>
          <a:ext cx="76200" cy="147963"/>
        </a:xfrm>
        <a:prstGeom prst="rect">
          <a:avLst/>
        </a:prstGeom>
        <a:noFill/>
        <a:ln w="9525">
          <a:noFill/>
          <a:miter lim="800000"/>
          <a:headEnd/>
          <a:tailEnd/>
        </a:ln>
      </xdr:spPr>
    </xdr:sp>
    <xdr:clientData/>
  </xdr:oneCellAnchor>
  <xdr:oneCellAnchor>
    <xdr:from>
      <xdr:col>6</xdr:col>
      <xdr:colOff>0</xdr:colOff>
      <xdr:row>1039</xdr:row>
      <xdr:rowOff>0</xdr:rowOff>
    </xdr:from>
    <xdr:ext cx="76200" cy="147963"/>
    <xdr:sp macro="" textlink="">
      <xdr:nvSpPr>
        <xdr:cNvPr id="5526" name="Text Box 5">
          <a:extLst>
            <a:ext uri="{FF2B5EF4-FFF2-40B4-BE49-F238E27FC236}">
              <a16:creationId xmlns:a16="http://schemas.microsoft.com/office/drawing/2014/main" id="{00000000-0008-0000-0200-000096150000}"/>
            </a:ext>
          </a:extLst>
        </xdr:cNvPr>
        <xdr:cNvSpPr txBox="1">
          <a:spLocks noChangeArrowheads="1"/>
        </xdr:cNvSpPr>
      </xdr:nvSpPr>
      <xdr:spPr bwMode="auto">
        <a:xfrm>
          <a:off x="5243374" y="198545388"/>
          <a:ext cx="76200" cy="147963"/>
        </a:xfrm>
        <a:prstGeom prst="rect">
          <a:avLst/>
        </a:prstGeom>
        <a:noFill/>
        <a:ln w="9525">
          <a:noFill/>
          <a:miter lim="800000"/>
          <a:headEnd/>
          <a:tailEnd/>
        </a:ln>
      </xdr:spPr>
    </xdr:sp>
    <xdr:clientData/>
  </xdr:oneCellAnchor>
  <xdr:oneCellAnchor>
    <xdr:from>
      <xdr:col>6</xdr:col>
      <xdr:colOff>0</xdr:colOff>
      <xdr:row>1039</xdr:row>
      <xdr:rowOff>0</xdr:rowOff>
    </xdr:from>
    <xdr:ext cx="76200" cy="147963"/>
    <xdr:sp macro="" textlink="">
      <xdr:nvSpPr>
        <xdr:cNvPr id="5527" name="Text Box 9">
          <a:extLst>
            <a:ext uri="{FF2B5EF4-FFF2-40B4-BE49-F238E27FC236}">
              <a16:creationId xmlns:a16="http://schemas.microsoft.com/office/drawing/2014/main" id="{00000000-0008-0000-0200-000097150000}"/>
            </a:ext>
          </a:extLst>
        </xdr:cNvPr>
        <xdr:cNvSpPr txBox="1">
          <a:spLocks noChangeArrowheads="1"/>
        </xdr:cNvSpPr>
      </xdr:nvSpPr>
      <xdr:spPr bwMode="auto">
        <a:xfrm>
          <a:off x="5243374" y="198545388"/>
          <a:ext cx="76200" cy="147963"/>
        </a:xfrm>
        <a:prstGeom prst="rect">
          <a:avLst/>
        </a:prstGeom>
        <a:noFill/>
        <a:ln w="9525">
          <a:noFill/>
          <a:miter lim="800000"/>
          <a:headEnd/>
          <a:tailEnd/>
        </a:ln>
      </xdr:spPr>
    </xdr:sp>
    <xdr:clientData/>
  </xdr:oneCellAnchor>
  <xdr:oneCellAnchor>
    <xdr:from>
      <xdr:col>6</xdr:col>
      <xdr:colOff>0</xdr:colOff>
      <xdr:row>1039</xdr:row>
      <xdr:rowOff>0</xdr:rowOff>
    </xdr:from>
    <xdr:ext cx="76200" cy="147963"/>
    <xdr:sp macro="" textlink="">
      <xdr:nvSpPr>
        <xdr:cNvPr id="5528" name="Text Box 10">
          <a:extLst>
            <a:ext uri="{FF2B5EF4-FFF2-40B4-BE49-F238E27FC236}">
              <a16:creationId xmlns:a16="http://schemas.microsoft.com/office/drawing/2014/main" id="{00000000-0008-0000-0200-000098150000}"/>
            </a:ext>
          </a:extLst>
        </xdr:cNvPr>
        <xdr:cNvSpPr txBox="1">
          <a:spLocks noChangeArrowheads="1"/>
        </xdr:cNvSpPr>
      </xdr:nvSpPr>
      <xdr:spPr bwMode="auto">
        <a:xfrm>
          <a:off x="5243374" y="198545388"/>
          <a:ext cx="76200" cy="147963"/>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29" name="Text Box 4">
          <a:extLst>
            <a:ext uri="{FF2B5EF4-FFF2-40B4-BE49-F238E27FC236}">
              <a16:creationId xmlns:a16="http://schemas.microsoft.com/office/drawing/2014/main" id="{00000000-0008-0000-0200-000099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30" name="Text Box 5">
          <a:extLst>
            <a:ext uri="{FF2B5EF4-FFF2-40B4-BE49-F238E27FC236}">
              <a16:creationId xmlns:a16="http://schemas.microsoft.com/office/drawing/2014/main" id="{00000000-0008-0000-0200-00009A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31" name="Text Box 9">
          <a:extLst>
            <a:ext uri="{FF2B5EF4-FFF2-40B4-BE49-F238E27FC236}">
              <a16:creationId xmlns:a16="http://schemas.microsoft.com/office/drawing/2014/main" id="{00000000-0008-0000-0200-00009B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32" name="Text Box 10">
          <a:extLst>
            <a:ext uri="{FF2B5EF4-FFF2-40B4-BE49-F238E27FC236}">
              <a16:creationId xmlns:a16="http://schemas.microsoft.com/office/drawing/2014/main" id="{00000000-0008-0000-0200-00009C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33" name="Text Box 4">
          <a:extLst>
            <a:ext uri="{FF2B5EF4-FFF2-40B4-BE49-F238E27FC236}">
              <a16:creationId xmlns:a16="http://schemas.microsoft.com/office/drawing/2014/main" id="{00000000-0008-0000-0200-00009D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34" name="Text Box 5">
          <a:extLst>
            <a:ext uri="{FF2B5EF4-FFF2-40B4-BE49-F238E27FC236}">
              <a16:creationId xmlns:a16="http://schemas.microsoft.com/office/drawing/2014/main" id="{00000000-0008-0000-0200-00009E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35" name="Text Box 9">
          <a:extLst>
            <a:ext uri="{FF2B5EF4-FFF2-40B4-BE49-F238E27FC236}">
              <a16:creationId xmlns:a16="http://schemas.microsoft.com/office/drawing/2014/main" id="{00000000-0008-0000-0200-00009F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36" name="Text Box 4">
          <a:extLst>
            <a:ext uri="{FF2B5EF4-FFF2-40B4-BE49-F238E27FC236}">
              <a16:creationId xmlns:a16="http://schemas.microsoft.com/office/drawing/2014/main" id="{00000000-0008-0000-0200-0000A0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37" name="Text Box 5">
          <a:extLst>
            <a:ext uri="{FF2B5EF4-FFF2-40B4-BE49-F238E27FC236}">
              <a16:creationId xmlns:a16="http://schemas.microsoft.com/office/drawing/2014/main" id="{00000000-0008-0000-0200-0000A1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38" name="Text Box 9">
          <a:extLst>
            <a:ext uri="{FF2B5EF4-FFF2-40B4-BE49-F238E27FC236}">
              <a16:creationId xmlns:a16="http://schemas.microsoft.com/office/drawing/2014/main" id="{00000000-0008-0000-0200-0000A2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39" name="Text Box 10">
          <a:extLst>
            <a:ext uri="{FF2B5EF4-FFF2-40B4-BE49-F238E27FC236}">
              <a16:creationId xmlns:a16="http://schemas.microsoft.com/office/drawing/2014/main" id="{00000000-0008-0000-0200-0000A3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40" name="Text Box 4">
          <a:extLst>
            <a:ext uri="{FF2B5EF4-FFF2-40B4-BE49-F238E27FC236}">
              <a16:creationId xmlns:a16="http://schemas.microsoft.com/office/drawing/2014/main" id="{00000000-0008-0000-0200-0000A4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41" name="Text Box 5">
          <a:extLst>
            <a:ext uri="{FF2B5EF4-FFF2-40B4-BE49-F238E27FC236}">
              <a16:creationId xmlns:a16="http://schemas.microsoft.com/office/drawing/2014/main" id="{00000000-0008-0000-0200-0000A5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42" name="Text Box 9">
          <a:extLst>
            <a:ext uri="{FF2B5EF4-FFF2-40B4-BE49-F238E27FC236}">
              <a16:creationId xmlns:a16="http://schemas.microsoft.com/office/drawing/2014/main" id="{00000000-0008-0000-0200-0000A6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43" name="Text Box 4">
          <a:extLst>
            <a:ext uri="{FF2B5EF4-FFF2-40B4-BE49-F238E27FC236}">
              <a16:creationId xmlns:a16="http://schemas.microsoft.com/office/drawing/2014/main" id="{00000000-0008-0000-0200-0000A7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44" name="Text Box 5">
          <a:extLst>
            <a:ext uri="{FF2B5EF4-FFF2-40B4-BE49-F238E27FC236}">
              <a16:creationId xmlns:a16="http://schemas.microsoft.com/office/drawing/2014/main" id="{00000000-0008-0000-0200-0000A8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45" name="Text Box 9">
          <a:extLst>
            <a:ext uri="{FF2B5EF4-FFF2-40B4-BE49-F238E27FC236}">
              <a16:creationId xmlns:a16="http://schemas.microsoft.com/office/drawing/2014/main" id="{00000000-0008-0000-0200-0000A9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46" name="Text Box 4">
          <a:extLst>
            <a:ext uri="{FF2B5EF4-FFF2-40B4-BE49-F238E27FC236}">
              <a16:creationId xmlns:a16="http://schemas.microsoft.com/office/drawing/2014/main" id="{00000000-0008-0000-0200-0000AA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47" name="Text Box 4">
          <a:extLst>
            <a:ext uri="{FF2B5EF4-FFF2-40B4-BE49-F238E27FC236}">
              <a16:creationId xmlns:a16="http://schemas.microsoft.com/office/drawing/2014/main" id="{00000000-0008-0000-0200-0000AB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48" name="Text Box 4">
          <a:extLst>
            <a:ext uri="{FF2B5EF4-FFF2-40B4-BE49-F238E27FC236}">
              <a16:creationId xmlns:a16="http://schemas.microsoft.com/office/drawing/2014/main" id="{00000000-0008-0000-0200-0000AC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49" name="Text Box 5">
          <a:extLst>
            <a:ext uri="{FF2B5EF4-FFF2-40B4-BE49-F238E27FC236}">
              <a16:creationId xmlns:a16="http://schemas.microsoft.com/office/drawing/2014/main" id="{00000000-0008-0000-0200-0000AD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50" name="Text Box 9">
          <a:extLst>
            <a:ext uri="{FF2B5EF4-FFF2-40B4-BE49-F238E27FC236}">
              <a16:creationId xmlns:a16="http://schemas.microsoft.com/office/drawing/2014/main" id="{00000000-0008-0000-0200-0000AE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51" name="Text Box 10">
          <a:extLst>
            <a:ext uri="{FF2B5EF4-FFF2-40B4-BE49-F238E27FC236}">
              <a16:creationId xmlns:a16="http://schemas.microsoft.com/office/drawing/2014/main" id="{00000000-0008-0000-0200-0000AF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52" name="Text Box 4">
          <a:extLst>
            <a:ext uri="{FF2B5EF4-FFF2-40B4-BE49-F238E27FC236}">
              <a16:creationId xmlns:a16="http://schemas.microsoft.com/office/drawing/2014/main" id="{00000000-0008-0000-0200-0000B0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53" name="Text Box 5">
          <a:extLst>
            <a:ext uri="{FF2B5EF4-FFF2-40B4-BE49-F238E27FC236}">
              <a16:creationId xmlns:a16="http://schemas.microsoft.com/office/drawing/2014/main" id="{00000000-0008-0000-0200-0000B1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54" name="Text Box 9">
          <a:extLst>
            <a:ext uri="{FF2B5EF4-FFF2-40B4-BE49-F238E27FC236}">
              <a16:creationId xmlns:a16="http://schemas.microsoft.com/office/drawing/2014/main" id="{00000000-0008-0000-0200-0000B2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55" name="Text Box 10">
          <a:extLst>
            <a:ext uri="{FF2B5EF4-FFF2-40B4-BE49-F238E27FC236}">
              <a16:creationId xmlns:a16="http://schemas.microsoft.com/office/drawing/2014/main" id="{00000000-0008-0000-0200-0000B3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56" name="Text Box 4">
          <a:extLst>
            <a:ext uri="{FF2B5EF4-FFF2-40B4-BE49-F238E27FC236}">
              <a16:creationId xmlns:a16="http://schemas.microsoft.com/office/drawing/2014/main" id="{00000000-0008-0000-0200-0000B4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57" name="Text Box 5">
          <a:extLst>
            <a:ext uri="{FF2B5EF4-FFF2-40B4-BE49-F238E27FC236}">
              <a16:creationId xmlns:a16="http://schemas.microsoft.com/office/drawing/2014/main" id="{00000000-0008-0000-0200-0000B5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58" name="Text Box 9">
          <a:extLst>
            <a:ext uri="{FF2B5EF4-FFF2-40B4-BE49-F238E27FC236}">
              <a16:creationId xmlns:a16="http://schemas.microsoft.com/office/drawing/2014/main" id="{00000000-0008-0000-0200-0000B6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59" name="Text Box 10">
          <a:extLst>
            <a:ext uri="{FF2B5EF4-FFF2-40B4-BE49-F238E27FC236}">
              <a16:creationId xmlns:a16="http://schemas.microsoft.com/office/drawing/2014/main" id="{00000000-0008-0000-0200-0000B7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60" name="Text Box 4">
          <a:extLst>
            <a:ext uri="{FF2B5EF4-FFF2-40B4-BE49-F238E27FC236}">
              <a16:creationId xmlns:a16="http://schemas.microsoft.com/office/drawing/2014/main" id="{00000000-0008-0000-0200-0000B8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61" name="Text Box 5">
          <a:extLst>
            <a:ext uri="{FF2B5EF4-FFF2-40B4-BE49-F238E27FC236}">
              <a16:creationId xmlns:a16="http://schemas.microsoft.com/office/drawing/2014/main" id="{00000000-0008-0000-0200-0000B9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62" name="Text Box 9">
          <a:extLst>
            <a:ext uri="{FF2B5EF4-FFF2-40B4-BE49-F238E27FC236}">
              <a16:creationId xmlns:a16="http://schemas.microsoft.com/office/drawing/2014/main" id="{00000000-0008-0000-0200-0000BA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63" name="Text Box 10">
          <a:extLst>
            <a:ext uri="{FF2B5EF4-FFF2-40B4-BE49-F238E27FC236}">
              <a16:creationId xmlns:a16="http://schemas.microsoft.com/office/drawing/2014/main" id="{00000000-0008-0000-0200-0000BB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64" name="Text Box 4">
          <a:extLst>
            <a:ext uri="{FF2B5EF4-FFF2-40B4-BE49-F238E27FC236}">
              <a16:creationId xmlns:a16="http://schemas.microsoft.com/office/drawing/2014/main" id="{00000000-0008-0000-0200-0000BC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65" name="Text Box 5">
          <a:extLst>
            <a:ext uri="{FF2B5EF4-FFF2-40B4-BE49-F238E27FC236}">
              <a16:creationId xmlns:a16="http://schemas.microsoft.com/office/drawing/2014/main" id="{00000000-0008-0000-0200-0000BD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66" name="Text Box 9">
          <a:extLst>
            <a:ext uri="{FF2B5EF4-FFF2-40B4-BE49-F238E27FC236}">
              <a16:creationId xmlns:a16="http://schemas.microsoft.com/office/drawing/2014/main" id="{00000000-0008-0000-0200-0000BE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67" name="Text Box 10">
          <a:extLst>
            <a:ext uri="{FF2B5EF4-FFF2-40B4-BE49-F238E27FC236}">
              <a16:creationId xmlns:a16="http://schemas.microsoft.com/office/drawing/2014/main" id="{00000000-0008-0000-0200-0000BF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68" name="Text Box 4">
          <a:extLst>
            <a:ext uri="{FF2B5EF4-FFF2-40B4-BE49-F238E27FC236}">
              <a16:creationId xmlns:a16="http://schemas.microsoft.com/office/drawing/2014/main" id="{00000000-0008-0000-0200-0000C0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69" name="Text Box 5">
          <a:extLst>
            <a:ext uri="{FF2B5EF4-FFF2-40B4-BE49-F238E27FC236}">
              <a16:creationId xmlns:a16="http://schemas.microsoft.com/office/drawing/2014/main" id="{00000000-0008-0000-0200-0000C1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70" name="Text Box 9">
          <a:extLst>
            <a:ext uri="{FF2B5EF4-FFF2-40B4-BE49-F238E27FC236}">
              <a16:creationId xmlns:a16="http://schemas.microsoft.com/office/drawing/2014/main" id="{00000000-0008-0000-0200-0000C2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71" name="Text Box 10">
          <a:extLst>
            <a:ext uri="{FF2B5EF4-FFF2-40B4-BE49-F238E27FC236}">
              <a16:creationId xmlns:a16="http://schemas.microsoft.com/office/drawing/2014/main" id="{00000000-0008-0000-0200-0000C3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72" name="Text Box 4">
          <a:extLst>
            <a:ext uri="{FF2B5EF4-FFF2-40B4-BE49-F238E27FC236}">
              <a16:creationId xmlns:a16="http://schemas.microsoft.com/office/drawing/2014/main" id="{00000000-0008-0000-0200-0000C4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73" name="Text Box 5">
          <a:extLst>
            <a:ext uri="{FF2B5EF4-FFF2-40B4-BE49-F238E27FC236}">
              <a16:creationId xmlns:a16="http://schemas.microsoft.com/office/drawing/2014/main" id="{00000000-0008-0000-0200-0000C5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74" name="Text Box 9">
          <a:extLst>
            <a:ext uri="{FF2B5EF4-FFF2-40B4-BE49-F238E27FC236}">
              <a16:creationId xmlns:a16="http://schemas.microsoft.com/office/drawing/2014/main" id="{00000000-0008-0000-0200-0000C6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75" name="Text Box 10">
          <a:extLst>
            <a:ext uri="{FF2B5EF4-FFF2-40B4-BE49-F238E27FC236}">
              <a16:creationId xmlns:a16="http://schemas.microsoft.com/office/drawing/2014/main" id="{00000000-0008-0000-0200-0000C7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76" name="Text Box 4">
          <a:extLst>
            <a:ext uri="{FF2B5EF4-FFF2-40B4-BE49-F238E27FC236}">
              <a16:creationId xmlns:a16="http://schemas.microsoft.com/office/drawing/2014/main" id="{00000000-0008-0000-0200-0000C8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77" name="Text Box 5">
          <a:extLst>
            <a:ext uri="{FF2B5EF4-FFF2-40B4-BE49-F238E27FC236}">
              <a16:creationId xmlns:a16="http://schemas.microsoft.com/office/drawing/2014/main" id="{00000000-0008-0000-0200-0000C9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78" name="Text Box 9">
          <a:extLst>
            <a:ext uri="{FF2B5EF4-FFF2-40B4-BE49-F238E27FC236}">
              <a16:creationId xmlns:a16="http://schemas.microsoft.com/office/drawing/2014/main" id="{00000000-0008-0000-0200-0000CA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79" name="Text Box 10">
          <a:extLst>
            <a:ext uri="{FF2B5EF4-FFF2-40B4-BE49-F238E27FC236}">
              <a16:creationId xmlns:a16="http://schemas.microsoft.com/office/drawing/2014/main" id="{00000000-0008-0000-0200-0000CB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80" name="Text Box 4">
          <a:extLst>
            <a:ext uri="{FF2B5EF4-FFF2-40B4-BE49-F238E27FC236}">
              <a16:creationId xmlns:a16="http://schemas.microsoft.com/office/drawing/2014/main" id="{00000000-0008-0000-0200-0000CC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81" name="Text Box 5">
          <a:extLst>
            <a:ext uri="{FF2B5EF4-FFF2-40B4-BE49-F238E27FC236}">
              <a16:creationId xmlns:a16="http://schemas.microsoft.com/office/drawing/2014/main" id="{00000000-0008-0000-0200-0000CD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82" name="Text Box 9">
          <a:extLst>
            <a:ext uri="{FF2B5EF4-FFF2-40B4-BE49-F238E27FC236}">
              <a16:creationId xmlns:a16="http://schemas.microsoft.com/office/drawing/2014/main" id="{00000000-0008-0000-0200-0000CE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83" name="Text Box 10">
          <a:extLst>
            <a:ext uri="{FF2B5EF4-FFF2-40B4-BE49-F238E27FC236}">
              <a16:creationId xmlns:a16="http://schemas.microsoft.com/office/drawing/2014/main" id="{00000000-0008-0000-0200-0000CF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84" name="Text Box 4">
          <a:extLst>
            <a:ext uri="{FF2B5EF4-FFF2-40B4-BE49-F238E27FC236}">
              <a16:creationId xmlns:a16="http://schemas.microsoft.com/office/drawing/2014/main" id="{00000000-0008-0000-0200-0000D0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85" name="Text Box 5">
          <a:extLst>
            <a:ext uri="{FF2B5EF4-FFF2-40B4-BE49-F238E27FC236}">
              <a16:creationId xmlns:a16="http://schemas.microsoft.com/office/drawing/2014/main" id="{00000000-0008-0000-0200-0000D1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86" name="Text Box 9">
          <a:extLst>
            <a:ext uri="{FF2B5EF4-FFF2-40B4-BE49-F238E27FC236}">
              <a16:creationId xmlns:a16="http://schemas.microsoft.com/office/drawing/2014/main" id="{00000000-0008-0000-0200-0000D2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87" name="Text Box 10">
          <a:extLst>
            <a:ext uri="{FF2B5EF4-FFF2-40B4-BE49-F238E27FC236}">
              <a16:creationId xmlns:a16="http://schemas.microsoft.com/office/drawing/2014/main" id="{00000000-0008-0000-0200-0000D3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88" name="Text Box 4">
          <a:extLst>
            <a:ext uri="{FF2B5EF4-FFF2-40B4-BE49-F238E27FC236}">
              <a16:creationId xmlns:a16="http://schemas.microsoft.com/office/drawing/2014/main" id="{00000000-0008-0000-0200-0000D4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89" name="Text Box 5">
          <a:extLst>
            <a:ext uri="{FF2B5EF4-FFF2-40B4-BE49-F238E27FC236}">
              <a16:creationId xmlns:a16="http://schemas.microsoft.com/office/drawing/2014/main" id="{00000000-0008-0000-0200-0000D5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90" name="Text Box 9">
          <a:extLst>
            <a:ext uri="{FF2B5EF4-FFF2-40B4-BE49-F238E27FC236}">
              <a16:creationId xmlns:a16="http://schemas.microsoft.com/office/drawing/2014/main" id="{00000000-0008-0000-0200-0000D6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91" name="Text Box 10">
          <a:extLst>
            <a:ext uri="{FF2B5EF4-FFF2-40B4-BE49-F238E27FC236}">
              <a16:creationId xmlns:a16="http://schemas.microsoft.com/office/drawing/2014/main" id="{00000000-0008-0000-0200-0000D7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92" name="Text Box 4">
          <a:extLst>
            <a:ext uri="{FF2B5EF4-FFF2-40B4-BE49-F238E27FC236}">
              <a16:creationId xmlns:a16="http://schemas.microsoft.com/office/drawing/2014/main" id="{00000000-0008-0000-0200-0000D8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93" name="Text Box 5">
          <a:extLst>
            <a:ext uri="{FF2B5EF4-FFF2-40B4-BE49-F238E27FC236}">
              <a16:creationId xmlns:a16="http://schemas.microsoft.com/office/drawing/2014/main" id="{00000000-0008-0000-0200-0000D9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94" name="Text Box 9">
          <a:extLst>
            <a:ext uri="{FF2B5EF4-FFF2-40B4-BE49-F238E27FC236}">
              <a16:creationId xmlns:a16="http://schemas.microsoft.com/office/drawing/2014/main" id="{00000000-0008-0000-0200-0000DA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95" name="Text Box 10">
          <a:extLst>
            <a:ext uri="{FF2B5EF4-FFF2-40B4-BE49-F238E27FC236}">
              <a16:creationId xmlns:a16="http://schemas.microsoft.com/office/drawing/2014/main" id="{00000000-0008-0000-0200-0000DB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96" name="Text Box 4">
          <a:extLst>
            <a:ext uri="{FF2B5EF4-FFF2-40B4-BE49-F238E27FC236}">
              <a16:creationId xmlns:a16="http://schemas.microsoft.com/office/drawing/2014/main" id="{00000000-0008-0000-0200-0000DC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97" name="Text Box 5">
          <a:extLst>
            <a:ext uri="{FF2B5EF4-FFF2-40B4-BE49-F238E27FC236}">
              <a16:creationId xmlns:a16="http://schemas.microsoft.com/office/drawing/2014/main" id="{00000000-0008-0000-0200-0000DD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98" name="Text Box 9">
          <a:extLst>
            <a:ext uri="{FF2B5EF4-FFF2-40B4-BE49-F238E27FC236}">
              <a16:creationId xmlns:a16="http://schemas.microsoft.com/office/drawing/2014/main" id="{00000000-0008-0000-0200-0000DE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599" name="Text Box 10">
          <a:extLst>
            <a:ext uri="{FF2B5EF4-FFF2-40B4-BE49-F238E27FC236}">
              <a16:creationId xmlns:a16="http://schemas.microsoft.com/office/drawing/2014/main" id="{00000000-0008-0000-0200-0000DF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00" name="Text Box 4">
          <a:extLst>
            <a:ext uri="{FF2B5EF4-FFF2-40B4-BE49-F238E27FC236}">
              <a16:creationId xmlns:a16="http://schemas.microsoft.com/office/drawing/2014/main" id="{00000000-0008-0000-0200-0000E0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01" name="Text Box 5">
          <a:extLst>
            <a:ext uri="{FF2B5EF4-FFF2-40B4-BE49-F238E27FC236}">
              <a16:creationId xmlns:a16="http://schemas.microsoft.com/office/drawing/2014/main" id="{00000000-0008-0000-0200-0000E1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02" name="Text Box 9">
          <a:extLst>
            <a:ext uri="{FF2B5EF4-FFF2-40B4-BE49-F238E27FC236}">
              <a16:creationId xmlns:a16="http://schemas.microsoft.com/office/drawing/2014/main" id="{00000000-0008-0000-0200-0000E2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03" name="Text Box 10">
          <a:extLst>
            <a:ext uri="{FF2B5EF4-FFF2-40B4-BE49-F238E27FC236}">
              <a16:creationId xmlns:a16="http://schemas.microsoft.com/office/drawing/2014/main" id="{00000000-0008-0000-0200-0000E3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04" name="Text Box 4">
          <a:extLst>
            <a:ext uri="{FF2B5EF4-FFF2-40B4-BE49-F238E27FC236}">
              <a16:creationId xmlns:a16="http://schemas.microsoft.com/office/drawing/2014/main" id="{00000000-0008-0000-0200-0000E4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05" name="Text Box 5">
          <a:extLst>
            <a:ext uri="{FF2B5EF4-FFF2-40B4-BE49-F238E27FC236}">
              <a16:creationId xmlns:a16="http://schemas.microsoft.com/office/drawing/2014/main" id="{00000000-0008-0000-0200-0000E5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06" name="Text Box 9">
          <a:extLst>
            <a:ext uri="{FF2B5EF4-FFF2-40B4-BE49-F238E27FC236}">
              <a16:creationId xmlns:a16="http://schemas.microsoft.com/office/drawing/2014/main" id="{00000000-0008-0000-0200-0000E6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07" name="Text Box 10">
          <a:extLst>
            <a:ext uri="{FF2B5EF4-FFF2-40B4-BE49-F238E27FC236}">
              <a16:creationId xmlns:a16="http://schemas.microsoft.com/office/drawing/2014/main" id="{00000000-0008-0000-0200-0000E7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08" name="Text Box 4">
          <a:extLst>
            <a:ext uri="{FF2B5EF4-FFF2-40B4-BE49-F238E27FC236}">
              <a16:creationId xmlns:a16="http://schemas.microsoft.com/office/drawing/2014/main" id="{00000000-0008-0000-0200-0000E8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09" name="Text Box 5">
          <a:extLst>
            <a:ext uri="{FF2B5EF4-FFF2-40B4-BE49-F238E27FC236}">
              <a16:creationId xmlns:a16="http://schemas.microsoft.com/office/drawing/2014/main" id="{00000000-0008-0000-0200-0000E9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10" name="Text Box 9">
          <a:extLst>
            <a:ext uri="{FF2B5EF4-FFF2-40B4-BE49-F238E27FC236}">
              <a16:creationId xmlns:a16="http://schemas.microsoft.com/office/drawing/2014/main" id="{00000000-0008-0000-0200-0000EA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11" name="Text Box 10">
          <a:extLst>
            <a:ext uri="{FF2B5EF4-FFF2-40B4-BE49-F238E27FC236}">
              <a16:creationId xmlns:a16="http://schemas.microsoft.com/office/drawing/2014/main" id="{00000000-0008-0000-0200-0000EB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12" name="Text Box 4">
          <a:extLst>
            <a:ext uri="{FF2B5EF4-FFF2-40B4-BE49-F238E27FC236}">
              <a16:creationId xmlns:a16="http://schemas.microsoft.com/office/drawing/2014/main" id="{00000000-0008-0000-0200-0000EC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13" name="Text Box 5">
          <a:extLst>
            <a:ext uri="{FF2B5EF4-FFF2-40B4-BE49-F238E27FC236}">
              <a16:creationId xmlns:a16="http://schemas.microsoft.com/office/drawing/2014/main" id="{00000000-0008-0000-0200-0000ED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14" name="Text Box 9">
          <a:extLst>
            <a:ext uri="{FF2B5EF4-FFF2-40B4-BE49-F238E27FC236}">
              <a16:creationId xmlns:a16="http://schemas.microsoft.com/office/drawing/2014/main" id="{00000000-0008-0000-0200-0000EE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15" name="Text Box 10">
          <a:extLst>
            <a:ext uri="{FF2B5EF4-FFF2-40B4-BE49-F238E27FC236}">
              <a16:creationId xmlns:a16="http://schemas.microsoft.com/office/drawing/2014/main" id="{00000000-0008-0000-0200-0000EF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16" name="Text Box 4">
          <a:extLst>
            <a:ext uri="{FF2B5EF4-FFF2-40B4-BE49-F238E27FC236}">
              <a16:creationId xmlns:a16="http://schemas.microsoft.com/office/drawing/2014/main" id="{00000000-0008-0000-0200-0000F0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17" name="Text Box 5">
          <a:extLst>
            <a:ext uri="{FF2B5EF4-FFF2-40B4-BE49-F238E27FC236}">
              <a16:creationId xmlns:a16="http://schemas.microsoft.com/office/drawing/2014/main" id="{00000000-0008-0000-0200-0000F1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18" name="Text Box 9">
          <a:extLst>
            <a:ext uri="{FF2B5EF4-FFF2-40B4-BE49-F238E27FC236}">
              <a16:creationId xmlns:a16="http://schemas.microsoft.com/office/drawing/2014/main" id="{00000000-0008-0000-0200-0000F2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19" name="Text Box 10">
          <a:extLst>
            <a:ext uri="{FF2B5EF4-FFF2-40B4-BE49-F238E27FC236}">
              <a16:creationId xmlns:a16="http://schemas.microsoft.com/office/drawing/2014/main" id="{00000000-0008-0000-0200-0000F3150000}"/>
            </a:ext>
          </a:extLst>
        </xdr:cNvPr>
        <xdr:cNvSpPr txBox="1">
          <a:spLocks noChangeArrowheads="1"/>
        </xdr:cNvSpPr>
      </xdr:nvSpPr>
      <xdr:spPr bwMode="auto">
        <a:xfrm>
          <a:off x="5243374" y="1986933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7"/>
    <xdr:sp macro="" textlink="">
      <xdr:nvSpPr>
        <xdr:cNvPr id="5620" name="Text Box 4">
          <a:extLst>
            <a:ext uri="{FF2B5EF4-FFF2-40B4-BE49-F238E27FC236}">
              <a16:creationId xmlns:a16="http://schemas.microsoft.com/office/drawing/2014/main" id="{00000000-0008-0000-0200-0000F4150000}"/>
            </a:ext>
          </a:extLst>
        </xdr:cNvPr>
        <xdr:cNvSpPr txBox="1">
          <a:spLocks noChangeArrowheads="1"/>
        </xdr:cNvSpPr>
      </xdr:nvSpPr>
      <xdr:spPr bwMode="auto">
        <a:xfrm>
          <a:off x="5243374" y="198693350"/>
          <a:ext cx="76200" cy="153867"/>
        </a:xfrm>
        <a:prstGeom prst="rect">
          <a:avLst/>
        </a:prstGeom>
        <a:noFill/>
        <a:ln w="9525">
          <a:noFill/>
          <a:miter lim="800000"/>
          <a:headEnd/>
          <a:tailEnd/>
        </a:ln>
      </xdr:spPr>
    </xdr:sp>
    <xdr:clientData/>
  </xdr:oneCellAnchor>
  <xdr:oneCellAnchor>
    <xdr:from>
      <xdr:col>6</xdr:col>
      <xdr:colOff>0</xdr:colOff>
      <xdr:row>1040</xdr:row>
      <xdr:rowOff>0</xdr:rowOff>
    </xdr:from>
    <xdr:ext cx="76200" cy="153867"/>
    <xdr:sp macro="" textlink="">
      <xdr:nvSpPr>
        <xdr:cNvPr id="5621" name="Text Box 5">
          <a:extLst>
            <a:ext uri="{FF2B5EF4-FFF2-40B4-BE49-F238E27FC236}">
              <a16:creationId xmlns:a16="http://schemas.microsoft.com/office/drawing/2014/main" id="{00000000-0008-0000-0200-0000F5150000}"/>
            </a:ext>
          </a:extLst>
        </xdr:cNvPr>
        <xdr:cNvSpPr txBox="1">
          <a:spLocks noChangeArrowheads="1"/>
        </xdr:cNvSpPr>
      </xdr:nvSpPr>
      <xdr:spPr bwMode="auto">
        <a:xfrm>
          <a:off x="5243374" y="198693350"/>
          <a:ext cx="76200" cy="153867"/>
        </a:xfrm>
        <a:prstGeom prst="rect">
          <a:avLst/>
        </a:prstGeom>
        <a:noFill/>
        <a:ln w="9525">
          <a:noFill/>
          <a:miter lim="800000"/>
          <a:headEnd/>
          <a:tailEnd/>
        </a:ln>
      </xdr:spPr>
    </xdr:sp>
    <xdr:clientData/>
  </xdr:oneCellAnchor>
  <xdr:oneCellAnchor>
    <xdr:from>
      <xdr:col>6</xdr:col>
      <xdr:colOff>0</xdr:colOff>
      <xdr:row>1040</xdr:row>
      <xdr:rowOff>0</xdr:rowOff>
    </xdr:from>
    <xdr:ext cx="76200" cy="153867"/>
    <xdr:sp macro="" textlink="">
      <xdr:nvSpPr>
        <xdr:cNvPr id="5622" name="Text Box 9">
          <a:extLst>
            <a:ext uri="{FF2B5EF4-FFF2-40B4-BE49-F238E27FC236}">
              <a16:creationId xmlns:a16="http://schemas.microsoft.com/office/drawing/2014/main" id="{00000000-0008-0000-0200-0000F6150000}"/>
            </a:ext>
          </a:extLst>
        </xdr:cNvPr>
        <xdr:cNvSpPr txBox="1">
          <a:spLocks noChangeArrowheads="1"/>
        </xdr:cNvSpPr>
      </xdr:nvSpPr>
      <xdr:spPr bwMode="auto">
        <a:xfrm>
          <a:off x="5243374" y="198693350"/>
          <a:ext cx="76200" cy="153867"/>
        </a:xfrm>
        <a:prstGeom prst="rect">
          <a:avLst/>
        </a:prstGeom>
        <a:noFill/>
        <a:ln w="9525">
          <a:noFill/>
          <a:miter lim="800000"/>
          <a:headEnd/>
          <a:tailEnd/>
        </a:ln>
      </xdr:spPr>
    </xdr:sp>
    <xdr:clientData/>
  </xdr:oneCellAnchor>
  <xdr:oneCellAnchor>
    <xdr:from>
      <xdr:col>6</xdr:col>
      <xdr:colOff>0</xdr:colOff>
      <xdr:row>1040</xdr:row>
      <xdr:rowOff>0</xdr:rowOff>
    </xdr:from>
    <xdr:ext cx="76200" cy="153867"/>
    <xdr:sp macro="" textlink="">
      <xdr:nvSpPr>
        <xdr:cNvPr id="5623" name="Text Box 10">
          <a:extLst>
            <a:ext uri="{FF2B5EF4-FFF2-40B4-BE49-F238E27FC236}">
              <a16:creationId xmlns:a16="http://schemas.microsoft.com/office/drawing/2014/main" id="{00000000-0008-0000-0200-0000F7150000}"/>
            </a:ext>
          </a:extLst>
        </xdr:cNvPr>
        <xdr:cNvSpPr txBox="1">
          <a:spLocks noChangeArrowheads="1"/>
        </xdr:cNvSpPr>
      </xdr:nvSpPr>
      <xdr:spPr bwMode="auto">
        <a:xfrm>
          <a:off x="5243374" y="198693350"/>
          <a:ext cx="76200" cy="153867"/>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24" name="Text Box 4">
          <a:extLst>
            <a:ext uri="{FF2B5EF4-FFF2-40B4-BE49-F238E27FC236}">
              <a16:creationId xmlns:a16="http://schemas.microsoft.com/office/drawing/2014/main" id="{00000000-0008-0000-0200-0000F815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25" name="Text Box 5">
          <a:extLst>
            <a:ext uri="{FF2B5EF4-FFF2-40B4-BE49-F238E27FC236}">
              <a16:creationId xmlns:a16="http://schemas.microsoft.com/office/drawing/2014/main" id="{00000000-0008-0000-0200-0000F915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26" name="Text Box 9">
          <a:extLst>
            <a:ext uri="{FF2B5EF4-FFF2-40B4-BE49-F238E27FC236}">
              <a16:creationId xmlns:a16="http://schemas.microsoft.com/office/drawing/2014/main" id="{00000000-0008-0000-0200-0000FA15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27" name="Text Box 10">
          <a:extLst>
            <a:ext uri="{FF2B5EF4-FFF2-40B4-BE49-F238E27FC236}">
              <a16:creationId xmlns:a16="http://schemas.microsoft.com/office/drawing/2014/main" id="{00000000-0008-0000-0200-0000FB15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28" name="Text Box 4">
          <a:extLst>
            <a:ext uri="{FF2B5EF4-FFF2-40B4-BE49-F238E27FC236}">
              <a16:creationId xmlns:a16="http://schemas.microsoft.com/office/drawing/2014/main" id="{00000000-0008-0000-0200-0000FC15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29" name="Text Box 5">
          <a:extLst>
            <a:ext uri="{FF2B5EF4-FFF2-40B4-BE49-F238E27FC236}">
              <a16:creationId xmlns:a16="http://schemas.microsoft.com/office/drawing/2014/main" id="{00000000-0008-0000-0200-0000FD15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30" name="Text Box 9">
          <a:extLst>
            <a:ext uri="{FF2B5EF4-FFF2-40B4-BE49-F238E27FC236}">
              <a16:creationId xmlns:a16="http://schemas.microsoft.com/office/drawing/2014/main" id="{00000000-0008-0000-0200-0000FE15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31" name="Text Box 4">
          <a:extLst>
            <a:ext uri="{FF2B5EF4-FFF2-40B4-BE49-F238E27FC236}">
              <a16:creationId xmlns:a16="http://schemas.microsoft.com/office/drawing/2014/main" id="{00000000-0008-0000-0200-0000FF15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32" name="Text Box 5">
          <a:extLst>
            <a:ext uri="{FF2B5EF4-FFF2-40B4-BE49-F238E27FC236}">
              <a16:creationId xmlns:a16="http://schemas.microsoft.com/office/drawing/2014/main" id="{00000000-0008-0000-0200-000000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33" name="Text Box 9">
          <a:extLst>
            <a:ext uri="{FF2B5EF4-FFF2-40B4-BE49-F238E27FC236}">
              <a16:creationId xmlns:a16="http://schemas.microsoft.com/office/drawing/2014/main" id="{00000000-0008-0000-0200-000001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34" name="Text Box 10">
          <a:extLst>
            <a:ext uri="{FF2B5EF4-FFF2-40B4-BE49-F238E27FC236}">
              <a16:creationId xmlns:a16="http://schemas.microsoft.com/office/drawing/2014/main" id="{00000000-0008-0000-0200-000002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35" name="Text Box 4">
          <a:extLst>
            <a:ext uri="{FF2B5EF4-FFF2-40B4-BE49-F238E27FC236}">
              <a16:creationId xmlns:a16="http://schemas.microsoft.com/office/drawing/2014/main" id="{00000000-0008-0000-0200-000003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36" name="Text Box 5">
          <a:extLst>
            <a:ext uri="{FF2B5EF4-FFF2-40B4-BE49-F238E27FC236}">
              <a16:creationId xmlns:a16="http://schemas.microsoft.com/office/drawing/2014/main" id="{00000000-0008-0000-0200-000004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37" name="Text Box 9">
          <a:extLst>
            <a:ext uri="{FF2B5EF4-FFF2-40B4-BE49-F238E27FC236}">
              <a16:creationId xmlns:a16="http://schemas.microsoft.com/office/drawing/2014/main" id="{00000000-0008-0000-0200-000005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38" name="Text Box 4">
          <a:extLst>
            <a:ext uri="{FF2B5EF4-FFF2-40B4-BE49-F238E27FC236}">
              <a16:creationId xmlns:a16="http://schemas.microsoft.com/office/drawing/2014/main" id="{00000000-0008-0000-0200-000006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39" name="Text Box 5">
          <a:extLst>
            <a:ext uri="{FF2B5EF4-FFF2-40B4-BE49-F238E27FC236}">
              <a16:creationId xmlns:a16="http://schemas.microsoft.com/office/drawing/2014/main" id="{00000000-0008-0000-0200-000007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40" name="Text Box 9">
          <a:extLst>
            <a:ext uri="{FF2B5EF4-FFF2-40B4-BE49-F238E27FC236}">
              <a16:creationId xmlns:a16="http://schemas.microsoft.com/office/drawing/2014/main" id="{00000000-0008-0000-0200-000008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41" name="Text Box 4">
          <a:extLst>
            <a:ext uri="{FF2B5EF4-FFF2-40B4-BE49-F238E27FC236}">
              <a16:creationId xmlns:a16="http://schemas.microsoft.com/office/drawing/2014/main" id="{00000000-0008-0000-0200-000009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42" name="Text Box 4">
          <a:extLst>
            <a:ext uri="{FF2B5EF4-FFF2-40B4-BE49-F238E27FC236}">
              <a16:creationId xmlns:a16="http://schemas.microsoft.com/office/drawing/2014/main" id="{00000000-0008-0000-0200-00000A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43" name="Text Box 4">
          <a:extLst>
            <a:ext uri="{FF2B5EF4-FFF2-40B4-BE49-F238E27FC236}">
              <a16:creationId xmlns:a16="http://schemas.microsoft.com/office/drawing/2014/main" id="{00000000-0008-0000-0200-00000B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44" name="Text Box 5">
          <a:extLst>
            <a:ext uri="{FF2B5EF4-FFF2-40B4-BE49-F238E27FC236}">
              <a16:creationId xmlns:a16="http://schemas.microsoft.com/office/drawing/2014/main" id="{00000000-0008-0000-0200-00000C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45" name="Text Box 9">
          <a:extLst>
            <a:ext uri="{FF2B5EF4-FFF2-40B4-BE49-F238E27FC236}">
              <a16:creationId xmlns:a16="http://schemas.microsoft.com/office/drawing/2014/main" id="{00000000-0008-0000-0200-00000D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46" name="Text Box 10">
          <a:extLst>
            <a:ext uri="{FF2B5EF4-FFF2-40B4-BE49-F238E27FC236}">
              <a16:creationId xmlns:a16="http://schemas.microsoft.com/office/drawing/2014/main" id="{00000000-0008-0000-0200-00000E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47" name="Text Box 4">
          <a:extLst>
            <a:ext uri="{FF2B5EF4-FFF2-40B4-BE49-F238E27FC236}">
              <a16:creationId xmlns:a16="http://schemas.microsoft.com/office/drawing/2014/main" id="{00000000-0008-0000-0200-00000F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48" name="Text Box 5">
          <a:extLst>
            <a:ext uri="{FF2B5EF4-FFF2-40B4-BE49-F238E27FC236}">
              <a16:creationId xmlns:a16="http://schemas.microsoft.com/office/drawing/2014/main" id="{00000000-0008-0000-0200-000010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49" name="Text Box 9">
          <a:extLst>
            <a:ext uri="{FF2B5EF4-FFF2-40B4-BE49-F238E27FC236}">
              <a16:creationId xmlns:a16="http://schemas.microsoft.com/office/drawing/2014/main" id="{00000000-0008-0000-0200-000011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50" name="Text Box 10">
          <a:extLst>
            <a:ext uri="{FF2B5EF4-FFF2-40B4-BE49-F238E27FC236}">
              <a16:creationId xmlns:a16="http://schemas.microsoft.com/office/drawing/2014/main" id="{00000000-0008-0000-0200-000012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51" name="Text Box 4">
          <a:extLst>
            <a:ext uri="{FF2B5EF4-FFF2-40B4-BE49-F238E27FC236}">
              <a16:creationId xmlns:a16="http://schemas.microsoft.com/office/drawing/2014/main" id="{00000000-0008-0000-0200-000013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52" name="Text Box 5">
          <a:extLst>
            <a:ext uri="{FF2B5EF4-FFF2-40B4-BE49-F238E27FC236}">
              <a16:creationId xmlns:a16="http://schemas.microsoft.com/office/drawing/2014/main" id="{00000000-0008-0000-0200-000014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53" name="Text Box 9">
          <a:extLst>
            <a:ext uri="{FF2B5EF4-FFF2-40B4-BE49-F238E27FC236}">
              <a16:creationId xmlns:a16="http://schemas.microsoft.com/office/drawing/2014/main" id="{00000000-0008-0000-0200-000015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54" name="Text Box 10">
          <a:extLst>
            <a:ext uri="{FF2B5EF4-FFF2-40B4-BE49-F238E27FC236}">
              <a16:creationId xmlns:a16="http://schemas.microsoft.com/office/drawing/2014/main" id="{00000000-0008-0000-0200-000016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55" name="Text Box 4">
          <a:extLst>
            <a:ext uri="{FF2B5EF4-FFF2-40B4-BE49-F238E27FC236}">
              <a16:creationId xmlns:a16="http://schemas.microsoft.com/office/drawing/2014/main" id="{00000000-0008-0000-0200-000017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56" name="Text Box 5">
          <a:extLst>
            <a:ext uri="{FF2B5EF4-FFF2-40B4-BE49-F238E27FC236}">
              <a16:creationId xmlns:a16="http://schemas.microsoft.com/office/drawing/2014/main" id="{00000000-0008-0000-0200-000018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57" name="Text Box 9">
          <a:extLst>
            <a:ext uri="{FF2B5EF4-FFF2-40B4-BE49-F238E27FC236}">
              <a16:creationId xmlns:a16="http://schemas.microsoft.com/office/drawing/2014/main" id="{00000000-0008-0000-0200-000019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58" name="Text Box 10">
          <a:extLst>
            <a:ext uri="{FF2B5EF4-FFF2-40B4-BE49-F238E27FC236}">
              <a16:creationId xmlns:a16="http://schemas.microsoft.com/office/drawing/2014/main" id="{00000000-0008-0000-0200-00001A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59" name="Text Box 4">
          <a:extLst>
            <a:ext uri="{FF2B5EF4-FFF2-40B4-BE49-F238E27FC236}">
              <a16:creationId xmlns:a16="http://schemas.microsoft.com/office/drawing/2014/main" id="{00000000-0008-0000-0200-00001B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60" name="Text Box 5">
          <a:extLst>
            <a:ext uri="{FF2B5EF4-FFF2-40B4-BE49-F238E27FC236}">
              <a16:creationId xmlns:a16="http://schemas.microsoft.com/office/drawing/2014/main" id="{00000000-0008-0000-0200-00001C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61" name="Text Box 9">
          <a:extLst>
            <a:ext uri="{FF2B5EF4-FFF2-40B4-BE49-F238E27FC236}">
              <a16:creationId xmlns:a16="http://schemas.microsoft.com/office/drawing/2014/main" id="{00000000-0008-0000-0200-00001D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62" name="Text Box 10">
          <a:extLst>
            <a:ext uri="{FF2B5EF4-FFF2-40B4-BE49-F238E27FC236}">
              <a16:creationId xmlns:a16="http://schemas.microsoft.com/office/drawing/2014/main" id="{00000000-0008-0000-0200-00001E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63" name="Text Box 4">
          <a:extLst>
            <a:ext uri="{FF2B5EF4-FFF2-40B4-BE49-F238E27FC236}">
              <a16:creationId xmlns:a16="http://schemas.microsoft.com/office/drawing/2014/main" id="{00000000-0008-0000-0200-00001F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64" name="Text Box 5">
          <a:extLst>
            <a:ext uri="{FF2B5EF4-FFF2-40B4-BE49-F238E27FC236}">
              <a16:creationId xmlns:a16="http://schemas.microsoft.com/office/drawing/2014/main" id="{00000000-0008-0000-0200-000020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65" name="Text Box 9">
          <a:extLst>
            <a:ext uri="{FF2B5EF4-FFF2-40B4-BE49-F238E27FC236}">
              <a16:creationId xmlns:a16="http://schemas.microsoft.com/office/drawing/2014/main" id="{00000000-0008-0000-0200-000021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66" name="Text Box 10">
          <a:extLst>
            <a:ext uri="{FF2B5EF4-FFF2-40B4-BE49-F238E27FC236}">
              <a16:creationId xmlns:a16="http://schemas.microsoft.com/office/drawing/2014/main" id="{00000000-0008-0000-0200-000022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67" name="Text Box 4">
          <a:extLst>
            <a:ext uri="{FF2B5EF4-FFF2-40B4-BE49-F238E27FC236}">
              <a16:creationId xmlns:a16="http://schemas.microsoft.com/office/drawing/2014/main" id="{00000000-0008-0000-0200-000023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68" name="Text Box 5">
          <a:extLst>
            <a:ext uri="{FF2B5EF4-FFF2-40B4-BE49-F238E27FC236}">
              <a16:creationId xmlns:a16="http://schemas.microsoft.com/office/drawing/2014/main" id="{00000000-0008-0000-0200-000024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69" name="Text Box 9">
          <a:extLst>
            <a:ext uri="{FF2B5EF4-FFF2-40B4-BE49-F238E27FC236}">
              <a16:creationId xmlns:a16="http://schemas.microsoft.com/office/drawing/2014/main" id="{00000000-0008-0000-0200-000025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70" name="Text Box 10">
          <a:extLst>
            <a:ext uri="{FF2B5EF4-FFF2-40B4-BE49-F238E27FC236}">
              <a16:creationId xmlns:a16="http://schemas.microsoft.com/office/drawing/2014/main" id="{00000000-0008-0000-0200-000026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71" name="Text Box 4">
          <a:extLst>
            <a:ext uri="{FF2B5EF4-FFF2-40B4-BE49-F238E27FC236}">
              <a16:creationId xmlns:a16="http://schemas.microsoft.com/office/drawing/2014/main" id="{00000000-0008-0000-0200-000027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72" name="Text Box 5">
          <a:extLst>
            <a:ext uri="{FF2B5EF4-FFF2-40B4-BE49-F238E27FC236}">
              <a16:creationId xmlns:a16="http://schemas.microsoft.com/office/drawing/2014/main" id="{00000000-0008-0000-0200-000028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73" name="Text Box 9">
          <a:extLst>
            <a:ext uri="{FF2B5EF4-FFF2-40B4-BE49-F238E27FC236}">
              <a16:creationId xmlns:a16="http://schemas.microsoft.com/office/drawing/2014/main" id="{00000000-0008-0000-0200-000029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74" name="Text Box 10">
          <a:extLst>
            <a:ext uri="{FF2B5EF4-FFF2-40B4-BE49-F238E27FC236}">
              <a16:creationId xmlns:a16="http://schemas.microsoft.com/office/drawing/2014/main" id="{00000000-0008-0000-0200-00002A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75" name="Text Box 4">
          <a:extLst>
            <a:ext uri="{FF2B5EF4-FFF2-40B4-BE49-F238E27FC236}">
              <a16:creationId xmlns:a16="http://schemas.microsoft.com/office/drawing/2014/main" id="{00000000-0008-0000-0200-00002B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76" name="Text Box 5">
          <a:extLst>
            <a:ext uri="{FF2B5EF4-FFF2-40B4-BE49-F238E27FC236}">
              <a16:creationId xmlns:a16="http://schemas.microsoft.com/office/drawing/2014/main" id="{00000000-0008-0000-0200-00002C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77" name="Text Box 9">
          <a:extLst>
            <a:ext uri="{FF2B5EF4-FFF2-40B4-BE49-F238E27FC236}">
              <a16:creationId xmlns:a16="http://schemas.microsoft.com/office/drawing/2014/main" id="{00000000-0008-0000-0200-00002D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78" name="Text Box 10">
          <a:extLst>
            <a:ext uri="{FF2B5EF4-FFF2-40B4-BE49-F238E27FC236}">
              <a16:creationId xmlns:a16="http://schemas.microsoft.com/office/drawing/2014/main" id="{00000000-0008-0000-0200-00002E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79" name="Text Box 4">
          <a:extLst>
            <a:ext uri="{FF2B5EF4-FFF2-40B4-BE49-F238E27FC236}">
              <a16:creationId xmlns:a16="http://schemas.microsoft.com/office/drawing/2014/main" id="{00000000-0008-0000-0200-00002F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80" name="Text Box 5">
          <a:extLst>
            <a:ext uri="{FF2B5EF4-FFF2-40B4-BE49-F238E27FC236}">
              <a16:creationId xmlns:a16="http://schemas.microsoft.com/office/drawing/2014/main" id="{00000000-0008-0000-0200-000030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81" name="Text Box 9">
          <a:extLst>
            <a:ext uri="{FF2B5EF4-FFF2-40B4-BE49-F238E27FC236}">
              <a16:creationId xmlns:a16="http://schemas.microsoft.com/office/drawing/2014/main" id="{00000000-0008-0000-0200-000031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82" name="Text Box 10">
          <a:extLst>
            <a:ext uri="{FF2B5EF4-FFF2-40B4-BE49-F238E27FC236}">
              <a16:creationId xmlns:a16="http://schemas.microsoft.com/office/drawing/2014/main" id="{00000000-0008-0000-0200-000032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83" name="Text Box 4">
          <a:extLst>
            <a:ext uri="{FF2B5EF4-FFF2-40B4-BE49-F238E27FC236}">
              <a16:creationId xmlns:a16="http://schemas.microsoft.com/office/drawing/2014/main" id="{00000000-0008-0000-0200-000033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84" name="Text Box 5">
          <a:extLst>
            <a:ext uri="{FF2B5EF4-FFF2-40B4-BE49-F238E27FC236}">
              <a16:creationId xmlns:a16="http://schemas.microsoft.com/office/drawing/2014/main" id="{00000000-0008-0000-0200-000034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85" name="Text Box 9">
          <a:extLst>
            <a:ext uri="{FF2B5EF4-FFF2-40B4-BE49-F238E27FC236}">
              <a16:creationId xmlns:a16="http://schemas.microsoft.com/office/drawing/2014/main" id="{00000000-0008-0000-0200-000035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86" name="Text Box 10">
          <a:extLst>
            <a:ext uri="{FF2B5EF4-FFF2-40B4-BE49-F238E27FC236}">
              <a16:creationId xmlns:a16="http://schemas.microsoft.com/office/drawing/2014/main" id="{00000000-0008-0000-0200-000036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87" name="Text Box 4">
          <a:extLst>
            <a:ext uri="{FF2B5EF4-FFF2-40B4-BE49-F238E27FC236}">
              <a16:creationId xmlns:a16="http://schemas.microsoft.com/office/drawing/2014/main" id="{00000000-0008-0000-0200-000037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88" name="Text Box 5">
          <a:extLst>
            <a:ext uri="{FF2B5EF4-FFF2-40B4-BE49-F238E27FC236}">
              <a16:creationId xmlns:a16="http://schemas.microsoft.com/office/drawing/2014/main" id="{00000000-0008-0000-0200-000038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89" name="Text Box 9">
          <a:extLst>
            <a:ext uri="{FF2B5EF4-FFF2-40B4-BE49-F238E27FC236}">
              <a16:creationId xmlns:a16="http://schemas.microsoft.com/office/drawing/2014/main" id="{00000000-0008-0000-0200-000039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90" name="Text Box 10">
          <a:extLst>
            <a:ext uri="{FF2B5EF4-FFF2-40B4-BE49-F238E27FC236}">
              <a16:creationId xmlns:a16="http://schemas.microsoft.com/office/drawing/2014/main" id="{00000000-0008-0000-0200-00003A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91" name="Text Box 4">
          <a:extLst>
            <a:ext uri="{FF2B5EF4-FFF2-40B4-BE49-F238E27FC236}">
              <a16:creationId xmlns:a16="http://schemas.microsoft.com/office/drawing/2014/main" id="{00000000-0008-0000-0200-00003B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92" name="Text Box 5">
          <a:extLst>
            <a:ext uri="{FF2B5EF4-FFF2-40B4-BE49-F238E27FC236}">
              <a16:creationId xmlns:a16="http://schemas.microsoft.com/office/drawing/2014/main" id="{00000000-0008-0000-0200-00003C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93" name="Text Box 9">
          <a:extLst>
            <a:ext uri="{FF2B5EF4-FFF2-40B4-BE49-F238E27FC236}">
              <a16:creationId xmlns:a16="http://schemas.microsoft.com/office/drawing/2014/main" id="{00000000-0008-0000-0200-00003D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94" name="Text Box 10">
          <a:extLst>
            <a:ext uri="{FF2B5EF4-FFF2-40B4-BE49-F238E27FC236}">
              <a16:creationId xmlns:a16="http://schemas.microsoft.com/office/drawing/2014/main" id="{00000000-0008-0000-0200-00003E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95" name="Text Box 4">
          <a:extLst>
            <a:ext uri="{FF2B5EF4-FFF2-40B4-BE49-F238E27FC236}">
              <a16:creationId xmlns:a16="http://schemas.microsoft.com/office/drawing/2014/main" id="{00000000-0008-0000-0200-00003F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96" name="Text Box 5">
          <a:extLst>
            <a:ext uri="{FF2B5EF4-FFF2-40B4-BE49-F238E27FC236}">
              <a16:creationId xmlns:a16="http://schemas.microsoft.com/office/drawing/2014/main" id="{00000000-0008-0000-0200-000040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97" name="Text Box 9">
          <a:extLst>
            <a:ext uri="{FF2B5EF4-FFF2-40B4-BE49-F238E27FC236}">
              <a16:creationId xmlns:a16="http://schemas.microsoft.com/office/drawing/2014/main" id="{00000000-0008-0000-0200-000041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98" name="Text Box 10">
          <a:extLst>
            <a:ext uri="{FF2B5EF4-FFF2-40B4-BE49-F238E27FC236}">
              <a16:creationId xmlns:a16="http://schemas.microsoft.com/office/drawing/2014/main" id="{00000000-0008-0000-0200-000042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699" name="Text Box 4">
          <a:extLst>
            <a:ext uri="{FF2B5EF4-FFF2-40B4-BE49-F238E27FC236}">
              <a16:creationId xmlns:a16="http://schemas.microsoft.com/office/drawing/2014/main" id="{00000000-0008-0000-0200-000043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700" name="Text Box 5">
          <a:extLst>
            <a:ext uri="{FF2B5EF4-FFF2-40B4-BE49-F238E27FC236}">
              <a16:creationId xmlns:a16="http://schemas.microsoft.com/office/drawing/2014/main" id="{00000000-0008-0000-0200-000044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701" name="Text Box 9">
          <a:extLst>
            <a:ext uri="{FF2B5EF4-FFF2-40B4-BE49-F238E27FC236}">
              <a16:creationId xmlns:a16="http://schemas.microsoft.com/office/drawing/2014/main" id="{00000000-0008-0000-0200-000045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702" name="Text Box 10">
          <a:extLst>
            <a:ext uri="{FF2B5EF4-FFF2-40B4-BE49-F238E27FC236}">
              <a16:creationId xmlns:a16="http://schemas.microsoft.com/office/drawing/2014/main" id="{00000000-0008-0000-0200-000046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703" name="Text Box 4">
          <a:extLst>
            <a:ext uri="{FF2B5EF4-FFF2-40B4-BE49-F238E27FC236}">
              <a16:creationId xmlns:a16="http://schemas.microsoft.com/office/drawing/2014/main" id="{00000000-0008-0000-0200-000047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704" name="Text Box 5">
          <a:extLst>
            <a:ext uri="{FF2B5EF4-FFF2-40B4-BE49-F238E27FC236}">
              <a16:creationId xmlns:a16="http://schemas.microsoft.com/office/drawing/2014/main" id="{00000000-0008-0000-0200-000048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705" name="Text Box 9">
          <a:extLst>
            <a:ext uri="{FF2B5EF4-FFF2-40B4-BE49-F238E27FC236}">
              <a16:creationId xmlns:a16="http://schemas.microsoft.com/office/drawing/2014/main" id="{00000000-0008-0000-0200-000049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706" name="Text Box 10">
          <a:extLst>
            <a:ext uri="{FF2B5EF4-FFF2-40B4-BE49-F238E27FC236}">
              <a16:creationId xmlns:a16="http://schemas.microsoft.com/office/drawing/2014/main" id="{00000000-0008-0000-0200-00004A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707" name="Text Box 4">
          <a:extLst>
            <a:ext uri="{FF2B5EF4-FFF2-40B4-BE49-F238E27FC236}">
              <a16:creationId xmlns:a16="http://schemas.microsoft.com/office/drawing/2014/main" id="{00000000-0008-0000-0200-00004B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708" name="Text Box 5">
          <a:extLst>
            <a:ext uri="{FF2B5EF4-FFF2-40B4-BE49-F238E27FC236}">
              <a16:creationId xmlns:a16="http://schemas.microsoft.com/office/drawing/2014/main" id="{00000000-0008-0000-0200-00004C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709" name="Text Box 9">
          <a:extLst>
            <a:ext uri="{FF2B5EF4-FFF2-40B4-BE49-F238E27FC236}">
              <a16:creationId xmlns:a16="http://schemas.microsoft.com/office/drawing/2014/main" id="{00000000-0008-0000-0200-00004D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710" name="Text Box 10">
          <a:extLst>
            <a:ext uri="{FF2B5EF4-FFF2-40B4-BE49-F238E27FC236}">
              <a16:creationId xmlns:a16="http://schemas.microsoft.com/office/drawing/2014/main" id="{00000000-0008-0000-0200-00004E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711" name="Text Box 4">
          <a:extLst>
            <a:ext uri="{FF2B5EF4-FFF2-40B4-BE49-F238E27FC236}">
              <a16:creationId xmlns:a16="http://schemas.microsoft.com/office/drawing/2014/main" id="{00000000-0008-0000-0200-00004F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712" name="Text Box 5">
          <a:extLst>
            <a:ext uri="{FF2B5EF4-FFF2-40B4-BE49-F238E27FC236}">
              <a16:creationId xmlns:a16="http://schemas.microsoft.com/office/drawing/2014/main" id="{00000000-0008-0000-0200-000050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713" name="Text Box 9">
          <a:extLst>
            <a:ext uri="{FF2B5EF4-FFF2-40B4-BE49-F238E27FC236}">
              <a16:creationId xmlns:a16="http://schemas.microsoft.com/office/drawing/2014/main" id="{00000000-0008-0000-0200-000051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6"/>
    <xdr:sp macro="" textlink="">
      <xdr:nvSpPr>
        <xdr:cNvPr id="5714" name="Text Box 10">
          <a:extLst>
            <a:ext uri="{FF2B5EF4-FFF2-40B4-BE49-F238E27FC236}">
              <a16:creationId xmlns:a16="http://schemas.microsoft.com/office/drawing/2014/main" id="{00000000-0008-0000-0200-000052160000}"/>
            </a:ext>
          </a:extLst>
        </xdr:cNvPr>
        <xdr:cNvSpPr txBox="1">
          <a:spLocks noChangeArrowheads="1"/>
        </xdr:cNvSpPr>
      </xdr:nvSpPr>
      <xdr:spPr bwMode="auto">
        <a:xfrm>
          <a:off x="5248275" y="203739750"/>
          <a:ext cx="76200" cy="153866"/>
        </a:xfrm>
        <a:prstGeom prst="rect">
          <a:avLst/>
        </a:prstGeom>
        <a:noFill/>
        <a:ln w="9525">
          <a:noFill/>
          <a:miter lim="800000"/>
          <a:headEnd/>
          <a:tailEnd/>
        </a:ln>
      </xdr:spPr>
    </xdr:sp>
    <xdr:clientData/>
  </xdr:oneCellAnchor>
  <xdr:oneCellAnchor>
    <xdr:from>
      <xdr:col>6</xdr:col>
      <xdr:colOff>0</xdr:colOff>
      <xdr:row>1040</xdr:row>
      <xdr:rowOff>0</xdr:rowOff>
    </xdr:from>
    <xdr:ext cx="76200" cy="153867"/>
    <xdr:sp macro="" textlink="">
      <xdr:nvSpPr>
        <xdr:cNvPr id="5715" name="Text Box 4">
          <a:extLst>
            <a:ext uri="{FF2B5EF4-FFF2-40B4-BE49-F238E27FC236}">
              <a16:creationId xmlns:a16="http://schemas.microsoft.com/office/drawing/2014/main" id="{00000000-0008-0000-0200-000053160000}"/>
            </a:ext>
          </a:extLst>
        </xdr:cNvPr>
        <xdr:cNvSpPr txBox="1">
          <a:spLocks noChangeArrowheads="1"/>
        </xdr:cNvSpPr>
      </xdr:nvSpPr>
      <xdr:spPr bwMode="auto">
        <a:xfrm>
          <a:off x="5248275" y="203739750"/>
          <a:ext cx="76200" cy="153867"/>
        </a:xfrm>
        <a:prstGeom prst="rect">
          <a:avLst/>
        </a:prstGeom>
        <a:noFill/>
        <a:ln w="9525">
          <a:noFill/>
          <a:miter lim="800000"/>
          <a:headEnd/>
          <a:tailEnd/>
        </a:ln>
      </xdr:spPr>
    </xdr:sp>
    <xdr:clientData/>
  </xdr:oneCellAnchor>
  <xdr:oneCellAnchor>
    <xdr:from>
      <xdr:col>6</xdr:col>
      <xdr:colOff>0</xdr:colOff>
      <xdr:row>1040</xdr:row>
      <xdr:rowOff>0</xdr:rowOff>
    </xdr:from>
    <xdr:ext cx="76200" cy="153867"/>
    <xdr:sp macro="" textlink="">
      <xdr:nvSpPr>
        <xdr:cNvPr id="5716" name="Text Box 5">
          <a:extLst>
            <a:ext uri="{FF2B5EF4-FFF2-40B4-BE49-F238E27FC236}">
              <a16:creationId xmlns:a16="http://schemas.microsoft.com/office/drawing/2014/main" id="{00000000-0008-0000-0200-000054160000}"/>
            </a:ext>
          </a:extLst>
        </xdr:cNvPr>
        <xdr:cNvSpPr txBox="1">
          <a:spLocks noChangeArrowheads="1"/>
        </xdr:cNvSpPr>
      </xdr:nvSpPr>
      <xdr:spPr bwMode="auto">
        <a:xfrm>
          <a:off x="5248275" y="203739750"/>
          <a:ext cx="76200" cy="153867"/>
        </a:xfrm>
        <a:prstGeom prst="rect">
          <a:avLst/>
        </a:prstGeom>
        <a:noFill/>
        <a:ln w="9525">
          <a:noFill/>
          <a:miter lim="800000"/>
          <a:headEnd/>
          <a:tailEnd/>
        </a:ln>
      </xdr:spPr>
    </xdr:sp>
    <xdr:clientData/>
  </xdr:oneCellAnchor>
  <xdr:oneCellAnchor>
    <xdr:from>
      <xdr:col>6</xdr:col>
      <xdr:colOff>0</xdr:colOff>
      <xdr:row>1040</xdr:row>
      <xdr:rowOff>0</xdr:rowOff>
    </xdr:from>
    <xdr:ext cx="76200" cy="153867"/>
    <xdr:sp macro="" textlink="">
      <xdr:nvSpPr>
        <xdr:cNvPr id="5717" name="Text Box 9">
          <a:extLst>
            <a:ext uri="{FF2B5EF4-FFF2-40B4-BE49-F238E27FC236}">
              <a16:creationId xmlns:a16="http://schemas.microsoft.com/office/drawing/2014/main" id="{00000000-0008-0000-0200-000055160000}"/>
            </a:ext>
          </a:extLst>
        </xdr:cNvPr>
        <xdr:cNvSpPr txBox="1">
          <a:spLocks noChangeArrowheads="1"/>
        </xdr:cNvSpPr>
      </xdr:nvSpPr>
      <xdr:spPr bwMode="auto">
        <a:xfrm>
          <a:off x="5248275" y="203739750"/>
          <a:ext cx="76200" cy="153867"/>
        </a:xfrm>
        <a:prstGeom prst="rect">
          <a:avLst/>
        </a:prstGeom>
        <a:noFill/>
        <a:ln w="9525">
          <a:noFill/>
          <a:miter lim="800000"/>
          <a:headEnd/>
          <a:tailEnd/>
        </a:ln>
      </xdr:spPr>
    </xdr:sp>
    <xdr:clientData/>
  </xdr:oneCellAnchor>
  <xdr:oneCellAnchor>
    <xdr:from>
      <xdr:col>6</xdr:col>
      <xdr:colOff>0</xdr:colOff>
      <xdr:row>1040</xdr:row>
      <xdr:rowOff>0</xdr:rowOff>
    </xdr:from>
    <xdr:ext cx="76200" cy="153867"/>
    <xdr:sp macro="" textlink="">
      <xdr:nvSpPr>
        <xdr:cNvPr id="5718" name="Text Box 10">
          <a:extLst>
            <a:ext uri="{FF2B5EF4-FFF2-40B4-BE49-F238E27FC236}">
              <a16:creationId xmlns:a16="http://schemas.microsoft.com/office/drawing/2014/main" id="{00000000-0008-0000-0200-000056160000}"/>
            </a:ext>
          </a:extLst>
        </xdr:cNvPr>
        <xdr:cNvSpPr txBox="1">
          <a:spLocks noChangeArrowheads="1"/>
        </xdr:cNvSpPr>
      </xdr:nvSpPr>
      <xdr:spPr bwMode="auto">
        <a:xfrm>
          <a:off x="5248275" y="203739750"/>
          <a:ext cx="76200" cy="153867"/>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19" name="Text Box 4">
          <a:extLst>
            <a:ext uri="{FF2B5EF4-FFF2-40B4-BE49-F238E27FC236}">
              <a16:creationId xmlns:a16="http://schemas.microsoft.com/office/drawing/2014/main" id="{00000000-0008-0000-0200-000057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20" name="Text Box 5">
          <a:extLst>
            <a:ext uri="{FF2B5EF4-FFF2-40B4-BE49-F238E27FC236}">
              <a16:creationId xmlns:a16="http://schemas.microsoft.com/office/drawing/2014/main" id="{00000000-0008-0000-0200-000058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21" name="Text Box 9">
          <a:extLst>
            <a:ext uri="{FF2B5EF4-FFF2-40B4-BE49-F238E27FC236}">
              <a16:creationId xmlns:a16="http://schemas.microsoft.com/office/drawing/2014/main" id="{00000000-0008-0000-0200-000059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22" name="Text Box 10">
          <a:extLst>
            <a:ext uri="{FF2B5EF4-FFF2-40B4-BE49-F238E27FC236}">
              <a16:creationId xmlns:a16="http://schemas.microsoft.com/office/drawing/2014/main" id="{00000000-0008-0000-0200-00005A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23" name="Text Box 4">
          <a:extLst>
            <a:ext uri="{FF2B5EF4-FFF2-40B4-BE49-F238E27FC236}">
              <a16:creationId xmlns:a16="http://schemas.microsoft.com/office/drawing/2014/main" id="{00000000-0008-0000-0200-00005B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24" name="Text Box 5">
          <a:extLst>
            <a:ext uri="{FF2B5EF4-FFF2-40B4-BE49-F238E27FC236}">
              <a16:creationId xmlns:a16="http://schemas.microsoft.com/office/drawing/2014/main" id="{00000000-0008-0000-0200-00005C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25" name="Text Box 9">
          <a:extLst>
            <a:ext uri="{FF2B5EF4-FFF2-40B4-BE49-F238E27FC236}">
              <a16:creationId xmlns:a16="http://schemas.microsoft.com/office/drawing/2014/main" id="{00000000-0008-0000-0200-00005D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26" name="Text Box 4">
          <a:extLst>
            <a:ext uri="{FF2B5EF4-FFF2-40B4-BE49-F238E27FC236}">
              <a16:creationId xmlns:a16="http://schemas.microsoft.com/office/drawing/2014/main" id="{00000000-0008-0000-0200-00005E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27" name="Text Box 5">
          <a:extLst>
            <a:ext uri="{FF2B5EF4-FFF2-40B4-BE49-F238E27FC236}">
              <a16:creationId xmlns:a16="http://schemas.microsoft.com/office/drawing/2014/main" id="{00000000-0008-0000-0200-00005F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28" name="Text Box 9">
          <a:extLst>
            <a:ext uri="{FF2B5EF4-FFF2-40B4-BE49-F238E27FC236}">
              <a16:creationId xmlns:a16="http://schemas.microsoft.com/office/drawing/2014/main" id="{00000000-0008-0000-0200-000060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29" name="Text Box 10">
          <a:extLst>
            <a:ext uri="{FF2B5EF4-FFF2-40B4-BE49-F238E27FC236}">
              <a16:creationId xmlns:a16="http://schemas.microsoft.com/office/drawing/2014/main" id="{00000000-0008-0000-0200-000061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30" name="Text Box 4">
          <a:extLst>
            <a:ext uri="{FF2B5EF4-FFF2-40B4-BE49-F238E27FC236}">
              <a16:creationId xmlns:a16="http://schemas.microsoft.com/office/drawing/2014/main" id="{00000000-0008-0000-0200-000062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31" name="Text Box 5">
          <a:extLst>
            <a:ext uri="{FF2B5EF4-FFF2-40B4-BE49-F238E27FC236}">
              <a16:creationId xmlns:a16="http://schemas.microsoft.com/office/drawing/2014/main" id="{00000000-0008-0000-0200-000063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32" name="Text Box 9">
          <a:extLst>
            <a:ext uri="{FF2B5EF4-FFF2-40B4-BE49-F238E27FC236}">
              <a16:creationId xmlns:a16="http://schemas.microsoft.com/office/drawing/2014/main" id="{00000000-0008-0000-0200-000064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33" name="Text Box 4">
          <a:extLst>
            <a:ext uri="{FF2B5EF4-FFF2-40B4-BE49-F238E27FC236}">
              <a16:creationId xmlns:a16="http://schemas.microsoft.com/office/drawing/2014/main" id="{00000000-0008-0000-0200-000065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34" name="Text Box 5">
          <a:extLst>
            <a:ext uri="{FF2B5EF4-FFF2-40B4-BE49-F238E27FC236}">
              <a16:creationId xmlns:a16="http://schemas.microsoft.com/office/drawing/2014/main" id="{00000000-0008-0000-0200-000066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35" name="Text Box 9">
          <a:extLst>
            <a:ext uri="{FF2B5EF4-FFF2-40B4-BE49-F238E27FC236}">
              <a16:creationId xmlns:a16="http://schemas.microsoft.com/office/drawing/2014/main" id="{00000000-0008-0000-0200-000067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36" name="Text Box 4">
          <a:extLst>
            <a:ext uri="{FF2B5EF4-FFF2-40B4-BE49-F238E27FC236}">
              <a16:creationId xmlns:a16="http://schemas.microsoft.com/office/drawing/2014/main" id="{00000000-0008-0000-0200-000068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37" name="Text Box 4">
          <a:extLst>
            <a:ext uri="{FF2B5EF4-FFF2-40B4-BE49-F238E27FC236}">
              <a16:creationId xmlns:a16="http://schemas.microsoft.com/office/drawing/2014/main" id="{00000000-0008-0000-0200-000069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38" name="Text Box 4">
          <a:extLst>
            <a:ext uri="{FF2B5EF4-FFF2-40B4-BE49-F238E27FC236}">
              <a16:creationId xmlns:a16="http://schemas.microsoft.com/office/drawing/2014/main" id="{00000000-0008-0000-0200-00006A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39" name="Text Box 5">
          <a:extLst>
            <a:ext uri="{FF2B5EF4-FFF2-40B4-BE49-F238E27FC236}">
              <a16:creationId xmlns:a16="http://schemas.microsoft.com/office/drawing/2014/main" id="{00000000-0008-0000-0200-00006B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40" name="Text Box 9">
          <a:extLst>
            <a:ext uri="{FF2B5EF4-FFF2-40B4-BE49-F238E27FC236}">
              <a16:creationId xmlns:a16="http://schemas.microsoft.com/office/drawing/2014/main" id="{00000000-0008-0000-0200-00006C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41" name="Text Box 10">
          <a:extLst>
            <a:ext uri="{FF2B5EF4-FFF2-40B4-BE49-F238E27FC236}">
              <a16:creationId xmlns:a16="http://schemas.microsoft.com/office/drawing/2014/main" id="{00000000-0008-0000-0200-00006D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42" name="Text Box 4">
          <a:extLst>
            <a:ext uri="{FF2B5EF4-FFF2-40B4-BE49-F238E27FC236}">
              <a16:creationId xmlns:a16="http://schemas.microsoft.com/office/drawing/2014/main" id="{00000000-0008-0000-0200-00006E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43" name="Text Box 5">
          <a:extLst>
            <a:ext uri="{FF2B5EF4-FFF2-40B4-BE49-F238E27FC236}">
              <a16:creationId xmlns:a16="http://schemas.microsoft.com/office/drawing/2014/main" id="{00000000-0008-0000-0200-00006F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44" name="Text Box 9">
          <a:extLst>
            <a:ext uri="{FF2B5EF4-FFF2-40B4-BE49-F238E27FC236}">
              <a16:creationId xmlns:a16="http://schemas.microsoft.com/office/drawing/2014/main" id="{00000000-0008-0000-0200-000070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45" name="Text Box 10">
          <a:extLst>
            <a:ext uri="{FF2B5EF4-FFF2-40B4-BE49-F238E27FC236}">
              <a16:creationId xmlns:a16="http://schemas.microsoft.com/office/drawing/2014/main" id="{00000000-0008-0000-0200-000071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46" name="Text Box 4">
          <a:extLst>
            <a:ext uri="{FF2B5EF4-FFF2-40B4-BE49-F238E27FC236}">
              <a16:creationId xmlns:a16="http://schemas.microsoft.com/office/drawing/2014/main" id="{00000000-0008-0000-0200-000072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47" name="Text Box 5">
          <a:extLst>
            <a:ext uri="{FF2B5EF4-FFF2-40B4-BE49-F238E27FC236}">
              <a16:creationId xmlns:a16="http://schemas.microsoft.com/office/drawing/2014/main" id="{00000000-0008-0000-0200-000073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48" name="Text Box 9">
          <a:extLst>
            <a:ext uri="{FF2B5EF4-FFF2-40B4-BE49-F238E27FC236}">
              <a16:creationId xmlns:a16="http://schemas.microsoft.com/office/drawing/2014/main" id="{00000000-0008-0000-0200-000074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49" name="Text Box 10">
          <a:extLst>
            <a:ext uri="{FF2B5EF4-FFF2-40B4-BE49-F238E27FC236}">
              <a16:creationId xmlns:a16="http://schemas.microsoft.com/office/drawing/2014/main" id="{00000000-0008-0000-0200-000075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50" name="Text Box 4">
          <a:extLst>
            <a:ext uri="{FF2B5EF4-FFF2-40B4-BE49-F238E27FC236}">
              <a16:creationId xmlns:a16="http://schemas.microsoft.com/office/drawing/2014/main" id="{00000000-0008-0000-0200-000076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51" name="Text Box 5">
          <a:extLst>
            <a:ext uri="{FF2B5EF4-FFF2-40B4-BE49-F238E27FC236}">
              <a16:creationId xmlns:a16="http://schemas.microsoft.com/office/drawing/2014/main" id="{00000000-0008-0000-0200-000077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52" name="Text Box 9">
          <a:extLst>
            <a:ext uri="{FF2B5EF4-FFF2-40B4-BE49-F238E27FC236}">
              <a16:creationId xmlns:a16="http://schemas.microsoft.com/office/drawing/2014/main" id="{00000000-0008-0000-0200-000078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53" name="Text Box 10">
          <a:extLst>
            <a:ext uri="{FF2B5EF4-FFF2-40B4-BE49-F238E27FC236}">
              <a16:creationId xmlns:a16="http://schemas.microsoft.com/office/drawing/2014/main" id="{00000000-0008-0000-0200-000079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54" name="Text Box 4">
          <a:extLst>
            <a:ext uri="{FF2B5EF4-FFF2-40B4-BE49-F238E27FC236}">
              <a16:creationId xmlns:a16="http://schemas.microsoft.com/office/drawing/2014/main" id="{00000000-0008-0000-0200-00007A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55" name="Text Box 5">
          <a:extLst>
            <a:ext uri="{FF2B5EF4-FFF2-40B4-BE49-F238E27FC236}">
              <a16:creationId xmlns:a16="http://schemas.microsoft.com/office/drawing/2014/main" id="{00000000-0008-0000-0200-00007B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56" name="Text Box 9">
          <a:extLst>
            <a:ext uri="{FF2B5EF4-FFF2-40B4-BE49-F238E27FC236}">
              <a16:creationId xmlns:a16="http://schemas.microsoft.com/office/drawing/2014/main" id="{00000000-0008-0000-0200-00007C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57" name="Text Box 10">
          <a:extLst>
            <a:ext uri="{FF2B5EF4-FFF2-40B4-BE49-F238E27FC236}">
              <a16:creationId xmlns:a16="http://schemas.microsoft.com/office/drawing/2014/main" id="{00000000-0008-0000-0200-00007D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58" name="Text Box 4">
          <a:extLst>
            <a:ext uri="{FF2B5EF4-FFF2-40B4-BE49-F238E27FC236}">
              <a16:creationId xmlns:a16="http://schemas.microsoft.com/office/drawing/2014/main" id="{00000000-0008-0000-0200-00007E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59" name="Text Box 5">
          <a:extLst>
            <a:ext uri="{FF2B5EF4-FFF2-40B4-BE49-F238E27FC236}">
              <a16:creationId xmlns:a16="http://schemas.microsoft.com/office/drawing/2014/main" id="{00000000-0008-0000-0200-00007F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60" name="Text Box 9">
          <a:extLst>
            <a:ext uri="{FF2B5EF4-FFF2-40B4-BE49-F238E27FC236}">
              <a16:creationId xmlns:a16="http://schemas.microsoft.com/office/drawing/2014/main" id="{00000000-0008-0000-0200-000080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61" name="Text Box 10">
          <a:extLst>
            <a:ext uri="{FF2B5EF4-FFF2-40B4-BE49-F238E27FC236}">
              <a16:creationId xmlns:a16="http://schemas.microsoft.com/office/drawing/2014/main" id="{00000000-0008-0000-0200-000081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62" name="Text Box 4">
          <a:extLst>
            <a:ext uri="{FF2B5EF4-FFF2-40B4-BE49-F238E27FC236}">
              <a16:creationId xmlns:a16="http://schemas.microsoft.com/office/drawing/2014/main" id="{00000000-0008-0000-0200-000082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63" name="Text Box 5">
          <a:extLst>
            <a:ext uri="{FF2B5EF4-FFF2-40B4-BE49-F238E27FC236}">
              <a16:creationId xmlns:a16="http://schemas.microsoft.com/office/drawing/2014/main" id="{00000000-0008-0000-0200-000083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64" name="Text Box 9">
          <a:extLst>
            <a:ext uri="{FF2B5EF4-FFF2-40B4-BE49-F238E27FC236}">
              <a16:creationId xmlns:a16="http://schemas.microsoft.com/office/drawing/2014/main" id="{00000000-0008-0000-0200-000084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65" name="Text Box 10">
          <a:extLst>
            <a:ext uri="{FF2B5EF4-FFF2-40B4-BE49-F238E27FC236}">
              <a16:creationId xmlns:a16="http://schemas.microsoft.com/office/drawing/2014/main" id="{00000000-0008-0000-0200-000085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66" name="Text Box 4">
          <a:extLst>
            <a:ext uri="{FF2B5EF4-FFF2-40B4-BE49-F238E27FC236}">
              <a16:creationId xmlns:a16="http://schemas.microsoft.com/office/drawing/2014/main" id="{00000000-0008-0000-0200-000086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67" name="Text Box 5">
          <a:extLst>
            <a:ext uri="{FF2B5EF4-FFF2-40B4-BE49-F238E27FC236}">
              <a16:creationId xmlns:a16="http://schemas.microsoft.com/office/drawing/2014/main" id="{00000000-0008-0000-0200-000087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68" name="Text Box 9">
          <a:extLst>
            <a:ext uri="{FF2B5EF4-FFF2-40B4-BE49-F238E27FC236}">
              <a16:creationId xmlns:a16="http://schemas.microsoft.com/office/drawing/2014/main" id="{00000000-0008-0000-0200-000088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69" name="Text Box 10">
          <a:extLst>
            <a:ext uri="{FF2B5EF4-FFF2-40B4-BE49-F238E27FC236}">
              <a16:creationId xmlns:a16="http://schemas.microsoft.com/office/drawing/2014/main" id="{00000000-0008-0000-0200-000089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70" name="Text Box 4">
          <a:extLst>
            <a:ext uri="{FF2B5EF4-FFF2-40B4-BE49-F238E27FC236}">
              <a16:creationId xmlns:a16="http://schemas.microsoft.com/office/drawing/2014/main" id="{00000000-0008-0000-0200-00008A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71" name="Text Box 5">
          <a:extLst>
            <a:ext uri="{FF2B5EF4-FFF2-40B4-BE49-F238E27FC236}">
              <a16:creationId xmlns:a16="http://schemas.microsoft.com/office/drawing/2014/main" id="{00000000-0008-0000-0200-00008B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72" name="Text Box 9">
          <a:extLst>
            <a:ext uri="{FF2B5EF4-FFF2-40B4-BE49-F238E27FC236}">
              <a16:creationId xmlns:a16="http://schemas.microsoft.com/office/drawing/2014/main" id="{00000000-0008-0000-0200-00008C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73" name="Text Box 10">
          <a:extLst>
            <a:ext uri="{FF2B5EF4-FFF2-40B4-BE49-F238E27FC236}">
              <a16:creationId xmlns:a16="http://schemas.microsoft.com/office/drawing/2014/main" id="{00000000-0008-0000-0200-00008D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74" name="Text Box 4">
          <a:extLst>
            <a:ext uri="{FF2B5EF4-FFF2-40B4-BE49-F238E27FC236}">
              <a16:creationId xmlns:a16="http://schemas.microsoft.com/office/drawing/2014/main" id="{00000000-0008-0000-0200-00008E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75" name="Text Box 5">
          <a:extLst>
            <a:ext uri="{FF2B5EF4-FFF2-40B4-BE49-F238E27FC236}">
              <a16:creationId xmlns:a16="http://schemas.microsoft.com/office/drawing/2014/main" id="{00000000-0008-0000-0200-00008F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76" name="Text Box 9">
          <a:extLst>
            <a:ext uri="{FF2B5EF4-FFF2-40B4-BE49-F238E27FC236}">
              <a16:creationId xmlns:a16="http://schemas.microsoft.com/office/drawing/2014/main" id="{00000000-0008-0000-0200-000090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77" name="Text Box 10">
          <a:extLst>
            <a:ext uri="{FF2B5EF4-FFF2-40B4-BE49-F238E27FC236}">
              <a16:creationId xmlns:a16="http://schemas.microsoft.com/office/drawing/2014/main" id="{00000000-0008-0000-0200-000091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78" name="Text Box 4">
          <a:extLst>
            <a:ext uri="{FF2B5EF4-FFF2-40B4-BE49-F238E27FC236}">
              <a16:creationId xmlns:a16="http://schemas.microsoft.com/office/drawing/2014/main" id="{00000000-0008-0000-0200-000092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79" name="Text Box 5">
          <a:extLst>
            <a:ext uri="{FF2B5EF4-FFF2-40B4-BE49-F238E27FC236}">
              <a16:creationId xmlns:a16="http://schemas.microsoft.com/office/drawing/2014/main" id="{00000000-0008-0000-0200-000093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80" name="Text Box 9">
          <a:extLst>
            <a:ext uri="{FF2B5EF4-FFF2-40B4-BE49-F238E27FC236}">
              <a16:creationId xmlns:a16="http://schemas.microsoft.com/office/drawing/2014/main" id="{00000000-0008-0000-0200-000094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81" name="Text Box 10">
          <a:extLst>
            <a:ext uri="{FF2B5EF4-FFF2-40B4-BE49-F238E27FC236}">
              <a16:creationId xmlns:a16="http://schemas.microsoft.com/office/drawing/2014/main" id="{00000000-0008-0000-0200-000095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82" name="Text Box 4">
          <a:extLst>
            <a:ext uri="{FF2B5EF4-FFF2-40B4-BE49-F238E27FC236}">
              <a16:creationId xmlns:a16="http://schemas.microsoft.com/office/drawing/2014/main" id="{00000000-0008-0000-0200-000096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83" name="Text Box 5">
          <a:extLst>
            <a:ext uri="{FF2B5EF4-FFF2-40B4-BE49-F238E27FC236}">
              <a16:creationId xmlns:a16="http://schemas.microsoft.com/office/drawing/2014/main" id="{00000000-0008-0000-0200-000097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84" name="Text Box 9">
          <a:extLst>
            <a:ext uri="{FF2B5EF4-FFF2-40B4-BE49-F238E27FC236}">
              <a16:creationId xmlns:a16="http://schemas.microsoft.com/office/drawing/2014/main" id="{00000000-0008-0000-0200-000098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85" name="Text Box 10">
          <a:extLst>
            <a:ext uri="{FF2B5EF4-FFF2-40B4-BE49-F238E27FC236}">
              <a16:creationId xmlns:a16="http://schemas.microsoft.com/office/drawing/2014/main" id="{00000000-0008-0000-0200-000099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86" name="Text Box 4">
          <a:extLst>
            <a:ext uri="{FF2B5EF4-FFF2-40B4-BE49-F238E27FC236}">
              <a16:creationId xmlns:a16="http://schemas.microsoft.com/office/drawing/2014/main" id="{00000000-0008-0000-0200-00009A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87" name="Text Box 5">
          <a:extLst>
            <a:ext uri="{FF2B5EF4-FFF2-40B4-BE49-F238E27FC236}">
              <a16:creationId xmlns:a16="http://schemas.microsoft.com/office/drawing/2014/main" id="{00000000-0008-0000-0200-00009B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88" name="Text Box 9">
          <a:extLst>
            <a:ext uri="{FF2B5EF4-FFF2-40B4-BE49-F238E27FC236}">
              <a16:creationId xmlns:a16="http://schemas.microsoft.com/office/drawing/2014/main" id="{00000000-0008-0000-0200-00009C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89" name="Text Box 10">
          <a:extLst>
            <a:ext uri="{FF2B5EF4-FFF2-40B4-BE49-F238E27FC236}">
              <a16:creationId xmlns:a16="http://schemas.microsoft.com/office/drawing/2014/main" id="{00000000-0008-0000-0200-00009D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90" name="Text Box 4">
          <a:extLst>
            <a:ext uri="{FF2B5EF4-FFF2-40B4-BE49-F238E27FC236}">
              <a16:creationId xmlns:a16="http://schemas.microsoft.com/office/drawing/2014/main" id="{00000000-0008-0000-0200-00009E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91" name="Text Box 5">
          <a:extLst>
            <a:ext uri="{FF2B5EF4-FFF2-40B4-BE49-F238E27FC236}">
              <a16:creationId xmlns:a16="http://schemas.microsoft.com/office/drawing/2014/main" id="{00000000-0008-0000-0200-00009F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92" name="Text Box 9">
          <a:extLst>
            <a:ext uri="{FF2B5EF4-FFF2-40B4-BE49-F238E27FC236}">
              <a16:creationId xmlns:a16="http://schemas.microsoft.com/office/drawing/2014/main" id="{00000000-0008-0000-0200-0000A0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93" name="Text Box 10">
          <a:extLst>
            <a:ext uri="{FF2B5EF4-FFF2-40B4-BE49-F238E27FC236}">
              <a16:creationId xmlns:a16="http://schemas.microsoft.com/office/drawing/2014/main" id="{00000000-0008-0000-0200-0000A1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94" name="Text Box 4">
          <a:extLst>
            <a:ext uri="{FF2B5EF4-FFF2-40B4-BE49-F238E27FC236}">
              <a16:creationId xmlns:a16="http://schemas.microsoft.com/office/drawing/2014/main" id="{00000000-0008-0000-0200-0000A2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95" name="Text Box 5">
          <a:extLst>
            <a:ext uri="{FF2B5EF4-FFF2-40B4-BE49-F238E27FC236}">
              <a16:creationId xmlns:a16="http://schemas.microsoft.com/office/drawing/2014/main" id="{00000000-0008-0000-0200-0000A3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96" name="Text Box 9">
          <a:extLst>
            <a:ext uri="{FF2B5EF4-FFF2-40B4-BE49-F238E27FC236}">
              <a16:creationId xmlns:a16="http://schemas.microsoft.com/office/drawing/2014/main" id="{00000000-0008-0000-0200-0000A4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97" name="Text Box 10">
          <a:extLst>
            <a:ext uri="{FF2B5EF4-FFF2-40B4-BE49-F238E27FC236}">
              <a16:creationId xmlns:a16="http://schemas.microsoft.com/office/drawing/2014/main" id="{00000000-0008-0000-0200-0000A5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98" name="Text Box 4">
          <a:extLst>
            <a:ext uri="{FF2B5EF4-FFF2-40B4-BE49-F238E27FC236}">
              <a16:creationId xmlns:a16="http://schemas.microsoft.com/office/drawing/2014/main" id="{00000000-0008-0000-0200-0000A6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799" name="Text Box 5">
          <a:extLst>
            <a:ext uri="{FF2B5EF4-FFF2-40B4-BE49-F238E27FC236}">
              <a16:creationId xmlns:a16="http://schemas.microsoft.com/office/drawing/2014/main" id="{00000000-0008-0000-0200-0000A7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800" name="Text Box 9">
          <a:extLst>
            <a:ext uri="{FF2B5EF4-FFF2-40B4-BE49-F238E27FC236}">
              <a16:creationId xmlns:a16="http://schemas.microsoft.com/office/drawing/2014/main" id="{00000000-0008-0000-0200-0000A8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801" name="Text Box 10">
          <a:extLst>
            <a:ext uri="{FF2B5EF4-FFF2-40B4-BE49-F238E27FC236}">
              <a16:creationId xmlns:a16="http://schemas.microsoft.com/office/drawing/2014/main" id="{00000000-0008-0000-0200-0000A9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802" name="Text Box 4">
          <a:extLst>
            <a:ext uri="{FF2B5EF4-FFF2-40B4-BE49-F238E27FC236}">
              <a16:creationId xmlns:a16="http://schemas.microsoft.com/office/drawing/2014/main" id="{00000000-0008-0000-0200-0000AA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803" name="Text Box 5">
          <a:extLst>
            <a:ext uri="{FF2B5EF4-FFF2-40B4-BE49-F238E27FC236}">
              <a16:creationId xmlns:a16="http://schemas.microsoft.com/office/drawing/2014/main" id="{00000000-0008-0000-0200-0000AB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804" name="Text Box 9">
          <a:extLst>
            <a:ext uri="{FF2B5EF4-FFF2-40B4-BE49-F238E27FC236}">
              <a16:creationId xmlns:a16="http://schemas.microsoft.com/office/drawing/2014/main" id="{00000000-0008-0000-0200-0000AC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805" name="Text Box 10">
          <a:extLst>
            <a:ext uri="{FF2B5EF4-FFF2-40B4-BE49-F238E27FC236}">
              <a16:creationId xmlns:a16="http://schemas.microsoft.com/office/drawing/2014/main" id="{00000000-0008-0000-0200-0000AD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806" name="Text Box 4">
          <a:extLst>
            <a:ext uri="{FF2B5EF4-FFF2-40B4-BE49-F238E27FC236}">
              <a16:creationId xmlns:a16="http://schemas.microsoft.com/office/drawing/2014/main" id="{00000000-0008-0000-0200-0000AE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807" name="Text Box 5">
          <a:extLst>
            <a:ext uri="{FF2B5EF4-FFF2-40B4-BE49-F238E27FC236}">
              <a16:creationId xmlns:a16="http://schemas.microsoft.com/office/drawing/2014/main" id="{00000000-0008-0000-0200-0000AF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808" name="Text Box 9">
          <a:extLst>
            <a:ext uri="{FF2B5EF4-FFF2-40B4-BE49-F238E27FC236}">
              <a16:creationId xmlns:a16="http://schemas.microsoft.com/office/drawing/2014/main" id="{00000000-0008-0000-0200-0000B0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6"/>
    <xdr:sp macro="" textlink="">
      <xdr:nvSpPr>
        <xdr:cNvPr id="5809" name="Text Box 10">
          <a:extLst>
            <a:ext uri="{FF2B5EF4-FFF2-40B4-BE49-F238E27FC236}">
              <a16:creationId xmlns:a16="http://schemas.microsoft.com/office/drawing/2014/main" id="{00000000-0008-0000-0200-0000B1160000}"/>
            </a:ext>
          </a:extLst>
        </xdr:cNvPr>
        <xdr:cNvSpPr txBox="1">
          <a:spLocks noChangeArrowheads="1"/>
        </xdr:cNvSpPr>
      </xdr:nvSpPr>
      <xdr:spPr bwMode="auto">
        <a:xfrm>
          <a:off x="5248275" y="203892150"/>
          <a:ext cx="76200" cy="153866"/>
        </a:xfrm>
        <a:prstGeom prst="rect">
          <a:avLst/>
        </a:prstGeom>
        <a:noFill/>
        <a:ln w="9525">
          <a:noFill/>
          <a:miter lim="800000"/>
          <a:headEnd/>
          <a:tailEnd/>
        </a:ln>
      </xdr:spPr>
    </xdr:sp>
    <xdr:clientData/>
  </xdr:oneCellAnchor>
  <xdr:oneCellAnchor>
    <xdr:from>
      <xdr:col>6</xdr:col>
      <xdr:colOff>0</xdr:colOff>
      <xdr:row>1041</xdr:row>
      <xdr:rowOff>0</xdr:rowOff>
    </xdr:from>
    <xdr:ext cx="76200" cy="153867"/>
    <xdr:sp macro="" textlink="">
      <xdr:nvSpPr>
        <xdr:cNvPr id="5810" name="Text Box 4">
          <a:extLst>
            <a:ext uri="{FF2B5EF4-FFF2-40B4-BE49-F238E27FC236}">
              <a16:creationId xmlns:a16="http://schemas.microsoft.com/office/drawing/2014/main" id="{00000000-0008-0000-0200-0000B2160000}"/>
            </a:ext>
          </a:extLst>
        </xdr:cNvPr>
        <xdr:cNvSpPr txBox="1">
          <a:spLocks noChangeArrowheads="1"/>
        </xdr:cNvSpPr>
      </xdr:nvSpPr>
      <xdr:spPr bwMode="auto">
        <a:xfrm>
          <a:off x="5248275" y="203892150"/>
          <a:ext cx="76200" cy="153867"/>
        </a:xfrm>
        <a:prstGeom prst="rect">
          <a:avLst/>
        </a:prstGeom>
        <a:noFill/>
        <a:ln w="9525">
          <a:noFill/>
          <a:miter lim="800000"/>
          <a:headEnd/>
          <a:tailEnd/>
        </a:ln>
      </xdr:spPr>
    </xdr:sp>
    <xdr:clientData/>
  </xdr:oneCellAnchor>
  <xdr:oneCellAnchor>
    <xdr:from>
      <xdr:col>6</xdr:col>
      <xdr:colOff>0</xdr:colOff>
      <xdr:row>1041</xdr:row>
      <xdr:rowOff>0</xdr:rowOff>
    </xdr:from>
    <xdr:ext cx="76200" cy="153867"/>
    <xdr:sp macro="" textlink="">
      <xdr:nvSpPr>
        <xdr:cNvPr id="5811" name="Text Box 5">
          <a:extLst>
            <a:ext uri="{FF2B5EF4-FFF2-40B4-BE49-F238E27FC236}">
              <a16:creationId xmlns:a16="http://schemas.microsoft.com/office/drawing/2014/main" id="{00000000-0008-0000-0200-0000B3160000}"/>
            </a:ext>
          </a:extLst>
        </xdr:cNvPr>
        <xdr:cNvSpPr txBox="1">
          <a:spLocks noChangeArrowheads="1"/>
        </xdr:cNvSpPr>
      </xdr:nvSpPr>
      <xdr:spPr bwMode="auto">
        <a:xfrm>
          <a:off x="5248275" y="203892150"/>
          <a:ext cx="76200" cy="153867"/>
        </a:xfrm>
        <a:prstGeom prst="rect">
          <a:avLst/>
        </a:prstGeom>
        <a:noFill/>
        <a:ln w="9525">
          <a:noFill/>
          <a:miter lim="800000"/>
          <a:headEnd/>
          <a:tailEnd/>
        </a:ln>
      </xdr:spPr>
    </xdr:sp>
    <xdr:clientData/>
  </xdr:oneCellAnchor>
  <xdr:oneCellAnchor>
    <xdr:from>
      <xdr:col>6</xdr:col>
      <xdr:colOff>0</xdr:colOff>
      <xdr:row>1041</xdr:row>
      <xdr:rowOff>0</xdr:rowOff>
    </xdr:from>
    <xdr:ext cx="76200" cy="153867"/>
    <xdr:sp macro="" textlink="">
      <xdr:nvSpPr>
        <xdr:cNvPr id="5812" name="Text Box 9">
          <a:extLst>
            <a:ext uri="{FF2B5EF4-FFF2-40B4-BE49-F238E27FC236}">
              <a16:creationId xmlns:a16="http://schemas.microsoft.com/office/drawing/2014/main" id="{00000000-0008-0000-0200-0000B4160000}"/>
            </a:ext>
          </a:extLst>
        </xdr:cNvPr>
        <xdr:cNvSpPr txBox="1">
          <a:spLocks noChangeArrowheads="1"/>
        </xdr:cNvSpPr>
      </xdr:nvSpPr>
      <xdr:spPr bwMode="auto">
        <a:xfrm>
          <a:off x="5248275" y="203892150"/>
          <a:ext cx="76200" cy="153867"/>
        </a:xfrm>
        <a:prstGeom prst="rect">
          <a:avLst/>
        </a:prstGeom>
        <a:noFill/>
        <a:ln w="9525">
          <a:noFill/>
          <a:miter lim="800000"/>
          <a:headEnd/>
          <a:tailEnd/>
        </a:ln>
      </xdr:spPr>
    </xdr:sp>
    <xdr:clientData/>
  </xdr:oneCellAnchor>
  <xdr:oneCellAnchor>
    <xdr:from>
      <xdr:col>6</xdr:col>
      <xdr:colOff>0</xdr:colOff>
      <xdr:row>1041</xdr:row>
      <xdr:rowOff>0</xdr:rowOff>
    </xdr:from>
    <xdr:ext cx="76200" cy="153867"/>
    <xdr:sp macro="" textlink="">
      <xdr:nvSpPr>
        <xdr:cNvPr id="5813" name="Text Box 10">
          <a:extLst>
            <a:ext uri="{FF2B5EF4-FFF2-40B4-BE49-F238E27FC236}">
              <a16:creationId xmlns:a16="http://schemas.microsoft.com/office/drawing/2014/main" id="{00000000-0008-0000-0200-0000B5160000}"/>
            </a:ext>
          </a:extLst>
        </xdr:cNvPr>
        <xdr:cNvSpPr txBox="1">
          <a:spLocks noChangeArrowheads="1"/>
        </xdr:cNvSpPr>
      </xdr:nvSpPr>
      <xdr:spPr bwMode="auto">
        <a:xfrm>
          <a:off x="5248275" y="203892150"/>
          <a:ext cx="76200" cy="153867"/>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084"/>
  <sheetViews>
    <sheetView tabSelected="1" view="pageBreakPreview" zoomScale="85" zoomScaleSheetLayoutView="85" workbookViewId="0">
      <selection activeCell="E1085" sqref="E1085"/>
    </sheetView>
  </sheetViews>
  <sheetFormatPr defaultColWidth="9.140625" defaultRowHeight="12.75" x14ac:dyDescent="0.2"/>
  <cols>
    <col min="1" max="16384" width="9.140625" style="13"/>
  </cols>
  <sheetData>
    <row r="16" spans="1:9" ht="26.25" x14ac:dyDescent="0.2">
      <c r="A16" s="419" t="s">
        <v>0</v>
      </c>
      <c r="B16" s="419"/>
      <c r="C16" s="419"/>
      <c r="D16" s="419"/>
      <c r="E16" s="419"/>
      <c r="F16" s="419"/>
      <c r="G16" s="419"/>
      <c r="H16" s="419"/>
      <c r="I16" s="419"/>
    </row>
    <row r="17" spans="1:9" ht="39" customHeight="1" x14ac:dyDescent="0.2">
      <c r="A17" s="420" t="s">
        <v>889</v>
      </c>
      <c r="B17" s="420"/>
      <c r="C17" s="420"/>
      <c r="D17" s="420"/>
      <c r="E17" s="420"/>
      <c r="F17" s="420"/>
      <c r="G17" s="420"/>
      <c r="H17" s="420"/>
      <c r="I17" s="420"/>
    </row>
    <row r="18" spans="1:9" ht="26.25" x14ac:dyDescent="0.2">
      <c r="A18" s="422"/>
      <c r="B18" s="422"/>
      <c r="C18" s="422"/>
      <c r="D18" s="422"/>
      <c r="E18" s="422"/>
      <c r="F18" s="422"/>
      <c r="G18" s="422"/>
      <c r="H18" s="422"/>
      <c r="I18" s="422"/>
    </row>
    <row r="19" spans="1:9" ht="15" x14ac:dyDescent="0.25">
      <c r="A19" s="421" t="s">
        <v>269</v>
      </c>
      <c r="B19" s="421"/>
      <c r="C19" s="421"/>
      <c r="D19" s="421"/>
      <c r="E19" s="421"/>
      <c r="F19" s="421"/>
      <c r="G19" s="421"/>
      <c r="H19" s="421"/>
      <c r="I19" s="421"/>
    </row>
    <row r="342" spans="1:8" x14ac:dyDescent="0.2">
      <c r="B342" s="451"/>
      <c r="C342" s="454" t="s">
        <v>893</v>
      </c>
      <c r="D342" s="449"/>
      <c r="E342" s="455"/>
      <c r="F342" s="452"/>
      <c r="G342" s="450"/>
      <c r="H342" s="448"/>
    </row>
    <row r="343" spans="1:8" x14ac:dyDescent="0.2">
      <c r="A343" s="13" t="s">
        <v>892</v>
      </c>
      <c r="B343" s="451"/>
      <c r="C343" s="449"/>
      <c r="D343" s="449">
        <v>150</v>
      </c>
      <c r="E343" s="453" t="s">
        <v>894</v>
      </c>
      <c r="F343" s="452"/>
      <c r="G343" s="450" t="s">
        <v>5</v>
      </c>
      <c r="H343" s="448">
        <v>1</v>
      </c>
    </row>
    <row r="1084" spans="5:5" x14ac:dyDescent="0.2">
      <c r="E1084" s="13" t="s">
        <v>895</v>
      </c>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1084"/>
  <sheetViews>
    <sheetView tabSelected="1" zoomScale="80" zoomScaleNormal="80" zoomScaleSheetLayoutView="100" workbookViewId="0">
      <selection activeCell="E1085" sqref="E1085"/>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27" t="s">
        <v>89</v>
      </c>
      <c r="B2" s="427"/>
      <c r="C2" s="427"/>
      <c r="D2" s="427"/>
      <c r="E2" s="427"/>
      <c r="F2" s="427"/>
    </row>
    <row r="3" spans="1:10" ht="18.75" x14ac:dyDescent="0.2">
      <c r="A3" s="428" t="str">
        <f>Cover!A17:I17</f>
        <v>Hafiz Ahmed School</v>
      </c>
      <c r="B3" s="428"/>
      <c r="C3" s="428"/>
      <c r="D3" s="428"/>
      <c r="E3" s="428"/>
      <c r="F3" s="428"/>
    </row>
    <row r="5" spans="1:10" ht="15" customHeight="1" x14ac:dyDescent="0.2">
      <c r="C5" s="425" t="s">
        <v>84</v>
      </c>
      <c r="D5" s="429"/>
      <c r="E5" s="423" t="s">
        <v>79</v>
      </c>
      <c r="F5" s="429" t="s">
        <v>90</v>
      </c>
    </row>
    <row r="6" spans="1:10" s="1" customFormat="1" ht="15" x14ac:dyDescent="0.2">
      <c r="C6" s="426"/>
      <c r="D6" s="430"/>
      <c r="E6" s="424"/>
      <c r="F6" s="431"/>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tender'!E85</f>
        <v>Bill №: 02 - EXCAVATION AND FILLING</v>
      </c>
      <c r="D9" s="19"/>
      <c r="E9" s="10"/>
      <c r="F9" s="8"/>
    </row>
    <row r="10" spans="1:10" ht="24.75" customHeight="1" x14ac:dyDescent="0.2">
      <c r="B10" s="17"/>
      <c r="C10" s="20" t="str">
        <f>'BOQ for tender'!E154</f>
        <v>Bill №: 03 - INSITU CONCRETE WORKS</v>
      </c>
      <c r="D10" s="19"/>
      <c r="E10" s="10"/>
      <c r="F10" s="8"/>
    </row>
    <row r="11" spans="1:10" ht="24.75" customHeight="1" x14ac:dyDescent="0.2">
      <c r="B11" s="17"/>
      <c r="C11" s="20" t="str">
        <f>'BOQ for tender'!E348</f>
        <v>Bill №: 04 - MASONRY</v>
      </c>
      <c r="D11" s="19"/>
      <c r="E11" s="10"/>
      <c r="F11" s="8"/>
      <c r="G11" s="12"/>
    </row>
    <row r="12" spans="1:10" ht="24.75" customHeight="1" x14ac:dyDescent="0.2">
      <c r="B12" s="17"/>
      <c r="C12" s="20" t="str">
        <f>'BOQ for tender'!E408</f>
        <v>Bill №: 05 - STRUCTURAL METAL WORKS</v>
      </c>
      <c r="D12" s="19"/>
      <c r="E12" s="10"/>
      <c r="F12" s="8"/>
    </row>
    <row r="13" spans="1:10" ht="24.75" customHeight="1" x14ac:dyDescent="0.2">
      <c r="B13" s="17"/>
      <c r="C13" s="20" t="e">
        <f>'BOQ for tender'!#REF!</f>
        <v>#REF!</v>
      </c>
      <c r="D13" s="19"/>
      <c r="E13" s="10"/>
      <c r="F13" s="8"/>
      <c r="H13" s="21"/>
      <c r="I13" s="22"/>
    </row>
    <row r="14" spans="1:10" ht="24.75" customHeight="1" x14ac:dyDescent="0.2">
      <c r="B14" s="17"/>
      <c r="C14" s="20" t="str">
        <f>'BOQ for tender'!E483</f>
        <v>Bill №: 06 - ROOFING</v>
      </c>
      <c r="D14" s="19"/>
      <c r="E14" s="10"/>
      <c r="F14" s="8"/>
      <c r="I14" s="21"/>
    </row>
    <row r="15" spans="1:10" ht="24.75" customHeight="1" x14ac:dyDescent="0.2">
      <c r="B15" s="17"/>
      <c r="C15" s="20" t="str">
        <f>'BOQ for tender'!E546</f>
        <v>Bill №: 07 - WINDOWS, SCREENS &amp; LIGHTS</v>
      </c>
      <c r="D15" s="19"/>
      <c r="E15" s="10"/>
      <c r="F15" s="8"/>
      <c r="I15" s="22"/>
      <c r="J15" s="21"/>
    </row>
    <row r="16" spans="1:10" ht="24.75" customHeight="1" x14ac:dyDescent="0.2">
      <c r="B16" s="17"/>
      <c r="C16" s="20" t="str">
        <f>'BOQ for tender'!E609</f>
        <v>Bill №: 08 - DOORS, SHUTTERS &amp; HATCHES</v>
      </c>
      <c r="D16" s="19"/>
      <c r="E16" s="10"/>
      <c r="F16" s="8"/>
    </row>
    <row r="17" spans="2:13" ht="24.75" customHeight="1" x14ac:dyDescent="0.2">
      <c r="B17" s="17"/>
      <c r="C17" s="20" t="str">
        <f>'BOQ for tender'!E672</f>
        <v>Bill №: 09 - FLOOR, WALL, CEILING, AND ROOF FINISHINGS</v>
      </c>
      <c r="D17" s="19"/>
      <c r="E17" s="10"/>
      <c r="F17" s="8"/>
    </row>
    <row r="18" spans="2:13" ht="24.75" customHeight="1" x14ac:dyDescent="0.2">
      <c r="B18" s="17"/>
      <c r="C18" s="20" t="str">
        <f>'BOQ for tender'!E759</f>
        <v>Bill №: 10 - SUSPENDED CEILING</v>
      </c>
      <c r="D18" s="19"/>
      <c r="E18" s="10"/>
      <c r="F18" s="8"/>
      <c r="G18" s="12"/>
      <c r="I18" s="21"/>
    </row>
    <row r="19" spans="2:13" ht="24.75" customHeight="1" x14ac:dyDescent="0.2">
      <c r="B19" s="17"/>
      <c r="C19" s="20" t="str">
        <f>'BOQ for tender'!E823</f>
        <v>Bill №: 11 - PAINTING &amp; DECORATIONS</v>
      </c>
      <c r="D19" s="19"/>
      <c r="E19" s="10"/>
      <c r="F19" s="8"/>
      <c r="J19" s="21"/>
    </row>
    <row r="20" spans="2:13" ht="24.75" customHeight="1" x14ac:dyDescent="0.2">
      <c r="B20" s="17"/>
      <c r="C20" s="20" t="str">
        <f>'BOQ for tender'!E876</f>
        <v>Bill №: 12 - STAIRS, WALKWAYS AND BALUSTRADES</v>
      </c>
      <c r="D20" s="19"/>
      <c r="E20" s="10"/>
      <c r="F20" s="8"/>
      <c r="J20" s="21"/>
    </row>
    <row r="21" spans="2:13" ht="24.75" customHeight="1" x14ac:dyDescent="0.2">
      <c r="B21" s="17"/>
      <c r="C21" s="20" t="str">
        <f>'BOQ for tender'!E954</f>
        <v>Bill №: 13 - MECHANICAL &amp; ELECTRICAL SERVICES</v>
      </c>
      <c r="D21" s="19"/>
      <c r="E21" s="10"/>
      <c r="F21" s="8"/>
      <c r="H21" s="21"/>
    </row>
    <row r="22" spans="2:13" ht="24.75" customHeight="1" x14ac:dyDescent="0.2">
      <c r="B22" s="17"/>
      <c r="C22" s="20" t="str">
        <f>'BOQ for tender'!E1061</f>
        <v>Bill №: 14 - PLUMBING</v>
      </c>
      <c r="D22" s="19"/>
      <c r="E22" s="10"/>
      <c r="F22" s="8"/>
      <c r="H22" s="21"/>
    </row>
    <row r="23" spans="2:13" ht="24.75" customHeight="1" x14ac:dyDescent="0.2">
      <c r="B23" s="17"/>
      <c r="C23" s="20" t="str">
        <f>'BOQ for tender'!E1122</f>
        <v>Bill №: 15 - INSULATION, FIRE STOPPING &amp; FIRE PROTECTION</v>
      </c>
      <c r="D23" s="19"/>
      <c r="E23" s="10"/>
      <c r="F23" s="8"/>
      <c r="H23" s="21"/>
    </row>
    <row r="24" spans="2:13" ht="24.75" customHeight="1" x14ac:dyDescent="0.2">
      <c r="B24" s="17"/>
      <c r="C24" s="20" t="str">
        <f>'BOQ for tender'!E1167</f>
        <v>Bill №:  16 - ADDITIONS AND OMMISIONS</v>
      </c>
      <c r="D24" s="19"/>
      <c r="E24" s="10"/>
      <c r="F24" s="8"/>
      <c r="H24" s="21"/>
    </row>
    <row r="25" spans="2:13" ht="24.75" customHeight="1" x14ac:dyDescent="0.25">
      <c r="C25" s="23"/>
      <c r="D25" s="24"/>
      <c r="E25" s="2"/>
      <c r="F25" s="5"/>
    </row>
    <row r="26" spans="2:13" ht="39" customHeight="1" x14ac:dyDescent="0.2">
      <c r="B26" s="1"/>
      <c r="C26" s="34" t="s">
        <v>187</v>
      </c>
      <c r="D26" s="25"/>
      <c r="E26" s="6"/>
      <c r="F26" s="7"/>
      <c r="G26" s="21"/>
      <c r="H26" s="22"/>
      <c r="I26" s="21"/>
    </row>
    <row r="27" spans="2:13" ht="15" x14ac:dyDescent="0.25">
      <c r="B27" s="1"/>
      <c r="C27" s="26"/>
      <c r="E27" s="3"/>
      <c r="F27" s="4"/>
    </row>
    <row r="28" spans="2:13" x14ac:dyDescent="0.2">
      <c r="E28" s="22"/>
      <c r="M28" s="27"/>
    </row>
    <row r="342" spans="1:8" x14ac:dyDescent="0.2">
      <c r="B342" s="443"/>
      <c r="C342" s="446" t="s">
        <v>893</v>
      </c>
      <c r="D342" s="441"/>
      <c r="E342" s="447"/>
      <c r="F342" s="444"/>
      <c r="G342" s="442"/>
      <c r="H342" s="440"/>
    </row>
    <row r="343" spans="1:8" x14ac:dyDescent="0.2">
      <c r="A343" s="11" t="s">
        <v>892</v>
      </c>
      <c r="B343" s="443"/>
      <c r="C343" s="441"/>
      <c r="D343" s="441">
        <v>150</v>
      </c>
      <c r="E343" s="445" t="s">
        <v>894</v>
      </c>
      <c r="F343" s="444"/>
      <c r="G343" s="442" t="s">
        <v>5</v>
      </c>
      <c r="H343" s="440">
        <v>1</v>
      </c>
    </row>
    <row r="1084" spans="5:5" x14ac:dyDescent="0.2">
      <c r="E1084" s="11" t="s">
        <v>895</v>
      </c>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Y1264"/>
  <sheetViews>
    <sheetView tabSelected="1" view="pageBreakPreview" topLeftCell="A1111" zoomScaleNormal="100" zoomScaleSheetLayoutView="100" workbookViewId="0">
      <selection activeCell="E1085" sqref="E1085"/>
    </sheetView>
  </sheetViews>
  <sheetFormatPr defaultColWidth="9.140625" defaultRowHeight="12.75" outlineLevelCol="1" x14ac:dyDescent="0.2"/>
  <cols>
    <col min="1" max="1" width="7.28515625" style="237" customWidth="1"/>
    <col min="2" max="2" width="6.28515625" style="130" customWidth="1"/>
    <col min="3" max="3" width="1.85546875" style="132" bestFit="1" customWidth="1"/>
    <col min="4" max="4" width="5.5703125" style="132" customWidth="1"/>
    <col min="5" max="5" width="56.28515625" style="193" customWidth="1"/>
    <col min="6" max="6" width="1.42578125" style="134" customWidth="1"/>
    <col min="7" max="7" width="5.7109375" style="194" bestFit="1" customWidth="1"/>
    <col min="8" max="8" width="10.85546875" style="195" bestFit="1" customWidth="1"/>
    <col min="9" max="10" width="10.85546875" style="196" customWidth="1" outlineLevel="1"/>
    <col min="11" max="11" width="13.7109375" style="366" customWidth="1" outlineLevel="1"/>
    <col min="12" max="16384" width="9.140625" style="30"/>
  </cols>
  <sheetData>
    <row r="1" spans="1:11" x14ac:dyDescent="0.2">
      <c r="A1" s="191"/>
      <c r="B1" s="192"/>
      <c r="C1" s="130"/>
      <c r="K1" s="197">
        <v>0</v>
      </c>
    </row>
    <row r="2" spans="1:11" x14ac:dyDescent="0.2">
      <c r="A2" s="198" t="str">
        <f>'BOQ Summary'!A3:F3</f>
        <v>Hafiz Ahmed School</v>
      </c>
      <c r="B2" s="199"/>
      <c r="C2" s="200"/>
      <c r="D2" s="142"/>
      <c r="E2" s="201"/>
      <c r="F2" s="198"/>
      <c r="G2" s="202"/>
      <c r="H2" s="203"/>
      <c r="I2" s="198"/>
      <c r="J2" s="198"/>
      <c r="K2" s="198"/>
    </row>
    <row r="3" spans="1:11" x14ac:dyDescent="0.2">
      <c r="A3" s="134" t="s">
        <v>86</v>
      </c>
      <c r="G3" s="204"/>
      <c r="H3" s="205"/>
      <c r="I3" s="134"/>
      <c r="J3" s="134"/>
      <c r="K3" s="134"/>
    </row>
    <row r="4" spans="1:11" x14ac:dyDescent="0.2">
      <c r="A4" s="206"/>
      <c r="E4" s="207"/>
      <c r="F4" s="208"/>
      <c r="G4" s="204"/>
      <c r="H4" s="205"/>
      <c r="I4" s="206"/>
      <c r="J4" s="206"/>
      <c r="K4" s="209"/>
    </row>
    <row r="5" spans="1:11" x14ac:dyDescent="0.2">
      <c r="A5" s="210" t="s">
        <v>0</v>
      </c>
      <c r="B5" s="211"/>
      <c r="C5" s="212"/>
      <c r="D5" s="212"/>
      <c r="E5" s="213"/>
      <c r="F5" s="210"/>
      <c r="G5" s="214"/>
      <c r="H5" s="215"/>
      <c r="I5" s="210"/>
      <c r="J5" s="210"/>
      <c r="K5" s="210"/>
    </row>
    <row r="6" spans="1:11" s="156" customFormat="1" ht="25.5" x14ac:dyDescent="0.2">
      <c r="A6" s="216" t="s">
        <v>85</v>
      </c>
      <c r="B6" s="217"/>
      <c r="C6" s="218"/>
      <c r="D6" s="218"/>
      <c r="E6" s="219" t="s">
        <v>84</v>
      </c>
      <c r="F6" s="220"/>
      <c r="G6" s="221" t="s">
        <v>83</v>
      </c>
      <c r="H6" s="222" t="s">
        <v>82</v>
      </c>
      <c r="I6" s="223" t="s">
        <v>81</v>
      </c>
      <c r="J6" s="223" t="s">
        <v>80</v>
      </c>
      <c r="K6" s="216" t="s">
        <v>79</v>
      </c>
    </row>
    <row r="7" spans="1:11" s="28" customFormat="1" x14ac:dyDescent="0.2">
      <c r="A7" s="224" t="s">
        <v>78</v>
      </c>
      <c r="B7" s="225"/>
      <c r="C7" s="218"/>
      <c r="D7" s="218"/>
      <c r="E7" s="219" t="s">
        <v>7</v>
      </c>
      <c r="F7" s="226"/>
      <c r="G7" s="227"/>
      <c r="H7" s="228"/>
      <c r="I7" s="229"/>
      <c r="J7" s="229"/>
      <c r="K7" s="230"/>
    </row>
    <row r="8" spans="1:11" ht="12" customHeight="1" x14ac:dyDescent="0.2">
      <c r="A8" s="129"/>
      <c r="E8" s="231"/>
      <c r="F8" s="232"/>
      <c r="G8" s="135"/>
      <c r="H8" s="148"/>
      <c r="I8" s="136"/>
      <c r="J8" s="136"/>
      <c r="K8" s="233"/>
    </row>
    <row r="9" spans="1:11" ht="12" customHeight="1" x14ac:dyDescent="0.2">
      <c r="A9" s="129"/>
      <c r="G9" s="135"/>
      <c r="H9" s="148"/>
      <c r="I9" s="136"/>
      <c r="J9" s="136"/>
      <c r="K9" s="233"/>
    </row>
    <row r="10" spans="1:11" s="32" customFormat="1" ht="12" customHeight="1" x14ac:dyDescent="0.2">
      <c r="A10" s="140" t="s">
        <v>77</v>
      </c>
      <c r="B10" s="141" t="s">
        <v>76</v>
      </c>
      <c r="C10" s="142"/>
      <c r="D10" s="142"/>
      <c r="E10" s="143"/>
      <c r="F10" s="198"/>
      <c r="G10" s="234"/>
      <c r="H10" s="235"/>
      <c r="I10" s="236"/>
      <c r="J10" s="236"/>
      <c r="K10" s="233"/>
    </row>
    <row r="11" spans="1:11" ht="12" customHeight="1" x14ac:dyDescent="0.2">
      <c r="E11" s="238" t="s">
        <v>75</v>
      </c>
      <c r="G11" s="135"/>
      <c r="H11" s="148"/>
      <c r="I11" s="136"/>
      <c r="J11" s="136"/>
      <c r="K11" s="233"/>
    </row>
    <row r="12" spans="1:11" ht="12" customHeight="1" x14ac:dyDescent="0.2">
      <c r="D12" s="132" t="s">
        <v>1</v>
      </c>
      <c r="E12" s="139" t="s">
        <v>136</v>
      </c>
      <c r="G12" s="135"/>
      <c r="H12" s="148"/>
      <c r="I12" s="136"/>
      <c r="J12" s="136"/>
      <c r="K12" s="233"/>
    </row>
    <row r="13" spans="1:11" ht="12" customHeight="1" x14ac:dyDescent="0.2">
      <c r="D13" s="132" t="s">
        <v>11</v>
      </c>
      <c r="E13" s="139" t="s">
        <v>137</v>
      </c>
      <c r="G13" s="135"/>
      <c r="H13" s="148"/>
      <c r="I13" s="136"/>
      <c r="J13" s="136"/>
      <c r="K13" s="233"/>
    </row>
    <row r="14" spans="1:11" ht="12" customHeight="1" x14ac:dyDescent="0.2">
      <c r="D14" s="132" t="s">
        <v>3</v>
      </c>
      <c r="E14" s="139" t="s">
        <v>138</v>
      </c>
      <c r="G14" s="135"/>
      <c r="H14" s="148"/>
      <c r="I14" s="136"/>
      <c r="J14" s="136"/>
      <c r="K14" s="233"/>
    </row>
    <row r="15" spans="1:11" ht="12" customHeight="1" x14ac:dyDescent="0.2">
      <c r="D15" s="132" t="s">
        <v>2</v>
      </c>
      <c r="E15" s="139" t="s">
        <v>358</v>
      </c>
      <c r="G15" s="135"/>
      <c r="H15" s="148"/>
      <c r="I15" s="136"/>
      <c r="J15" s="136"/>
      <c r="K15" s="233"/>
    </row>
    <row r="16" spans="1:11" ht="12" customHeight="1" x14ac:dyDescent="0.2">
      <c r="D16" s="132" t="s">
        <v>1</v>
      </c>
      <c r="E16" s="139" t="s">
        <v>139</v>
      </c>
      <c r="G16" s="135"/>
      <c r="H16" s="148"/>
      <c r="I16" s="136"/>
      <c r="J16" s="136"/>
      <c r="K16" s="233"/>
    </row>
    <row r="17" spans="1:11" ht="12" customHeight="1" x14ac:dyDescent="0.2">
      <c r="D17" s="132" t="s">
        <v>131</v>
      </c>
      <c r="E17" s="139" t="s">
        <v>140</v>
      </c>
      <c r="G17" s="135"/>
      <c r="H17" s="148"/>
      <c r="I17" s="136"/>
      <c r="J17" s="136"/>
      <c r="K17" s="233"/>
    </row>
    <row r="18" spans="1:11" ht="12" customHeight="1" x14ac:dyDescent="0.2">
      <c r="D18" s="132" t="s">
        <v>132</v>
      </c>
      <c r="E18" s="139" t="s">
        <v>141</v>
      </c>
      <c r="G18" s="135"/>
      <c r="H18" s="148"/>
      <c r="I18" s="136"/>
      <c r="J18" s="136"/>
      <c r="K18" s="233"/>
    </row>
    <row r="19" spans="1:11" ht="12" customHeight="1" x14ac:dyDescent="0.2">
      <c r="D19" s="132" t="s">
        <v>133</v>
      </c>
      <c r="E19" s="139" t="s">
        <v>142</v>
      </c>
      <c r="G19" s="135"/>
      <c r="H19" s="148"/>
      <c r="I19" s="136"/>
      <c r="J19" s="136"/>
      <c r="K19" s="233"/>
    </row>
    <row r="20" spans="1:11" ht="12" customHeight="1" x14ac:dyDescent="0.2">
      <c r="D20" s="132" t="s">
        <v>134</v>
      </c>
      <c r="E20" s="139" t="s">
        <v>143</v>
      </c>
      <c r="G20" s="135"/>
      <c r="H20" s="148"/>
      <c r="I20" s="136"/>
      <c r="J20" s="136"/>
      <c r="K20" s="233"/>
    </row>
    <row r="21" spans="1:11" ht="12" customHeight="1" x14ac:dyDescent="0.2">
      <c r="D21" s="132" t="s">
        <v>135</v>
      </c>
      <c r="E21" s="139" t="s">
        <v>144</v>
      </c>
      <c r="G21" s="135"/>
      <c r="H21" s="148"/>
      <c r="I21" s="136"/>
      <c r="J21" s="136"/>
      <c r="K21" s="233"/>
    </row>
    <row r="22" spans="1:11" ht="12" customHeight="1" x14ac:dyDescent="0.2">
      <c r="E22" s="139"/>
      <c r="G22" s="135"/>
      <c r="H22" s="148"/>
      <c r="I22" s="136"/>
      <c r="J22" s="136"/>
      <c r="K22" s="233"/>
    </row>
    <row r="23" spans="1:11" ht="12" customHeight="1" x14ac:dyDescent="0.2">
      <c r="G23" s="135"/>
      <c r="H23" s="148"/>
      <c r="I23" s="136"/>
      <c r="J23" s="136"/>
      <c r="K23" s="233"/>
    </row>
    <row r="24" spans="1:11" s="32" customFormat="1" ht="12" customHeight="1" x14ac:dyDescent="0.2">
      <c r="A24" s="140" t="s">
        <v>74</v>
      </c>
      <c r="B24" s="141" t="s">
        <v>73</v>
      </c>
      <c r="C24" s="142"/>
      <c r="D24" s="142"/>
      <c r="E24" s="143"/>
      <c r="F24" s="198"/>
      <c r="G24" s="234"/>
      <c r="H24" s="235"/>
      <c r="I24" s="236"/>
      <c r="J24" s="236"/>
      <c r="K24" s="233"/>
    </row>
    <row r="25" spans="1:11" s="28" customFormat="1" ht="38.25" x14ac:dyDescent="0.2">
      <c r="A25" s="237"/>
      <c r="B25" s="239"/>
      <c r="C25" s="132"/>
      <c r="D25" s="132"/>
      <c r="E25" s="240" t="s">
        <v>72</v>
      </c>
      <c r="F25" s="190"/>
      <c r="G25" s="135" t="s">
        <v>5</v>
      </c>
      <c r="H25" s="148">
        <v>1</v>
      </c>
      <c r="I25" s="136"/>
      <c r="J25" s="136"/>
      <c r="K25" s="137"/>
    </row>
    <row r="26" spans="1:11" ht="12" customHeight="1" x14ac:dyDescent="0.2">
      <c r="G26" s="135"/>
      <c r="H26" s="148"/>
      <c r="I26" s="136"/>
      <c r="J26" s="136"/>
      <c r="K26" s="137"/>
    </row>
    <row r="27" spans="1:11" ht="12" customHeight="1" x14ac:dyDescent="0.2">
      <c r="G27" s="135"/>
      <c r="H27" s="148"/>
      <c r="I27" s="136"/>
      <c r="J27" s="136"/>
      <c r="K27" s="137"/>
    </row>
    <row r="28" spans="1:11" s="32" customFormat="1" ht="12" customHeight="1" x14ac:dyDescent="0.2">
      <c r="A28" s="140" t="s">
        <v>71</v>
      </c>
      <c r="B28" s="141" t="s">
        <v>70</v>
      </c>
      <c r="C28" s="142"/>
      <c r="D28" s="142"/>
      <c r="E28" s="143"/>
      <c r="F28" s="198"/>
      <c r="G28" s="234"/>
      <c r="H28" s="235"/>
      <c r="I28" s="236"/>
      <c r="J28" s="236"/>
      <c r="K28" s="137"/>
    </row>
    <row r="29" spans="1:11" ht="12" customHeight="1" x14ac:dyDescent="0.2">
      <c r="A29" s="129"/>
      <c r="E29" s="193" t="s">
        <v>69</v>
      </c>
      <c r="G29" s="135" t="s">
        <v>11</v>
      </c>
      <c r="H29" s="148">
        <v>1</v>
      </c>
      <c r="I29" s="136"/>
      <c r="J29" s="136"/>
      <c r="K29" s="137"/>
    </row>
    <row r="30" spans="1:11" ht="12" customHeight="1" x14ac:dyDescent="0.2">
      <c r="A30" s="129"/>
      <c r="G30" s="135"/>
      <c r="H30" s="148"/>
      <c r="I30" s="136"/>
      <c r="J30" s="136"/>
      <c r="K30" s="137"/>
    </row>
    <row r="31" spans="1:11" ht="12" customHeight="1" x14ac:dyDescent="0.2">
      <c r="A31" s="129"/>
      <c r="G31" s="135"/>
      <c r="H31" s="148"/>
      <c r="I31" s="136"/>
      <c r="J31" s="136"/>
      <c r="K31" s="137"/>
    </row>
    <row r="32" spans="1:11" s="32" customFormat="1" ht="12" customHeight="1" x14ac:dyDescent="0.2">
      <c r="A32" s="140" t="s">
        <v>68</v>
      </c>
      <c r="B32" s="141" t="s">
        <v>67</v>
      </c>
      <c r="C32" s="142"/>
      <c r="D32" s="142"/>
      <c r="E32" s="143"/>
      <c r="F32" s="198"/>
      <c r="G32" s="234"/>
      <c r="H32" s="235"/>
      <c r="I32" s="236"/>
      <c r="J32" s="236"/>
      <c r="K32" s="137"/>
    </row>
    <row r="33" spans="1:11" ht="12" customHeight="1" x14ac:dyDescent="0.2">
      <c r="A33" s="129"/>
      <c r="E33" s="193" t="s">
        <v>66</v>
      </c>
      <c r="G33" s="135" t="s">
        <v>5</v>
      </c>
      <c r="H33" s="148">
        <v>1</v>
      </c>
      <c r="I33" s="136"/>
      <c r="J33" s="136"/>
      <c r="K33" s="137"/>
    </row>
    <row r="34" spans="1:11" ht="12" customHeight="1" x14ac:dyDescent="0.2">
      <c r="A34" s="129"/>
      <c r="G34" s="135"/>
      <c r="H34" s="148"/>
      <c r="I34" s="136"/>
      <c r="J34" s="136"/>
      <c r="K34" s="137"/>
    </row>
    <row r="35" spans="1:11" ht="12" customHeight="1" x14ac:dyDescent="0.2">
      <c r="A35" s="129"/>
      <c r="G35" s="135"/>
      <c r="H35" s="148"/>
      <c r="I35" s="136"/>
      <c r="J35" s="136"/>
      <c r="K35" s="137"/>
    </row>
    <row r="36" spans="1:11" s="32" customFormat="1" ht="12" customHeight="1" x14ac:dyDescent="0.2">
      <c r="A36" s="140" t="s">
        <v>65</v>
      </c>
      <c r="B36" s="141" t="s">
        <v>190</v>
      </c>
      <c r="C36" s="142"/>
      <c r="D36" s="142"/>
      <c r="E36" s="143"/>
      <c r="F36" s="198"/>
      <c r="G36" s="234"/>
      <c r="H36" s="235"/>
      <c r="I36" s="236"/>
      <c r="J36" s="236"/>
      <c r="K36" s="137"/>
    </row>
    <row r="37" spans="1:11" ht="12" customHeight="1" x14ac:dyDescent="0.2">
      <c r="E37" s="193" t="s">
        <v>64</v>
      </c>
      <c r="G37" s="135" t="s">
        <v>5</v>
      </c>
      <c r="H37" s="148">
        <v>1</v>
      </c>
      <c r="I37" s="136"/>
      <c r="J37" s="136"/>
      <c r="K37" s="137"/>
    </row>
    <row r="38" spans="1:11" ht="12" customHeight="1" x14ac:dyDescent="0.2">
      <c r="G38" s="135"/>
      <c r="H38" s="148"/>
      <c r="I38" s="136"/>
      <c r="J38" s="136"/>
      <c r="K38" s="137"/>
    </row>
    <row r="39" spans="1:11" ht="12" customHeight="1" x14ac:dyDescent="0.2">
      <c r="G39" s="135"/>
      <c r="H39" s="148"/>
      <c r="I39" s="136"/>
      <c r="J39" s="136"/>
      <c r="K39" s="233"/>
    </row>
    <row r="40" spans="1:11" ht="12" customHeight="1" x14ac:dyDescent="0.2">
      <c r="G40" s="135"/>
      <c r="H40" s="148"/>
      <c r="I40" s="136"/>
      <c r="J40" s="136"/>
      <c r="K40" s="233"/>
    </row>
    <row r="41" spans="1:11" ht="12" customHeight="1" x14ac:dyDescent="0.2">
      <c r="G41" s="135"/>
      <c r="H41" s="148"/>
      <c r="I41" s="136"/>
      <c r="J41" s="136"/>
      <c r="K41" s="233"/>
    </row>
    <row r="42" spans="1:11" ht="12" customHeight="1" x14ac:dyDescent="0.2">
      <c r="G42" s="135"/>
      <c r="H42" s="148"/>
      <c r="I42" s="136"/>
      <c r="J42" s="136"/>
      <c r="K42" s="233"/>
    </row>
    <row r="43" spans="1:11" ht="12" customHeight="1" x14ac:dyDescent="0.2">
      <c r="G43" s="135"/>
      <c r="H43" s="148"/>
      <c r="I43" s="136"/>
      <c r="J43" s="136"/>
      <c r="K43" s="233"/>
    </row>
    <row r="44" spans="1:11" ht="12" customHeight="1" x14ac:dyDescent="0.2">
      <c r="G44" s="135"/>
      <c r="H44" s="148"/>
      <c r="I44" s="136"/>
      <c r="J44" s="136"/>
      <c r="K44" s="233"/>
    </row>
    <row r="45" spans="1:11" ht="12" customHeight="1" x14ac:dyDescent="0.2">
      <c r="G45" s="135"/>
      <c r="H45" s="148"/>
      <c r="I45" s="136"/>
      <c r="J45" s="136"/>
      <c r="K45" s="233"/>
    </row>
    <row r="46" spans="1:11" ht="12" customHeight="1" x14ac:dyDescent="0.2">
      <c r="G46" s="135"/>
      <c r="H46" s="148"/>
      <c r="I46" s="136"/>
      <c r="J46" s="136"/>
      <c r="K46" s="233"/>
    </row>
    <row r="47" spans="1:11" ht="12" customHeight="1" x14ac:dyDescent="0.2">
      <c r="G47" s="135"/>
      <c r="H47" s="148"/>
      <c r="I47" s="136"/>
      <c r="J47" s="136"/>
      <c r="K47" s="233"/>
    </row>
    <row r="48" spans="1:11" ht="12" customHeight="1" x14ac:dyDescent="0.2">
      <c r="G48" s="135"/>
      <c r="H48" s="148"/>
      <c r="I48" s="136"/>
      <c r="J48" s="136"/>
      <c r="K48" s="233"/>
    </row>
    <row r="49" spans="7:11" ht="12" customHeight="1" x14ac:dyDescent="0.2">
      <c r="G49" s="135"/>
      <c r="H49" s="148"/>
      <c r="I49" s="136"/>
      <c r="J49" s="136"/>
      <c r="K49" s="233"/>
    </row>
    <row r="50" spans="7:11" ht="12" customHeight="1" x14ac:dyDescent="0.2">
      <c r="G50" s="135"/>
      <c r="H50" s="148"/>
      <c r="I50" s="136"/>
      <c r="J50" s="136"/>
      <c r="K50" s="233"/>
    </row>
    <row r="51" spans="7:11" ht="12" customHeight="1" x14ac:dyDescent="0.2">
      <c r="G51" s="135"/>
      <c r="H51" s="148"/>
      <c r="I51" s="136"/>
      <c r="J51" s="136"/>
      <c r="K51" s="233"/>
    </row>
    <row r="52" spans="7:11" ht="12" customHeight="1" x14ac:dyDescent="0.2">
      <c r="G52" s="135"/>
      <c r="H52" s="148"/>
      <c r="I52" s="136"/>
      <c r="J52" s="136"/>
      <c r="K52" s="233"/>
    </row>
    <row r="53" spans="7:11" ht="12" customHeight="1" x14ac:dyDescent="0.2">
      <c r="G53" s="135"/>
      <c r="H53" s="148"/>
      <c r="I53" s="136"/>
      <c r="J53" s="136"/>
      <c r="K53" s="233"/>
    </row>
    <row r="54" spans="7:11" ht="12" customHeight="1" x14ac:dyDescent="0.2">
      <c r="G54" s="135"/>
      <c r="H54" s="148"/>
      <c r="I54" s="136"/>
      <c r="J54" s="136"/>
      <c r="K54" s="233"/>
    </row>
    <row r="55" spans="7:11" ht="12" customHeight="1" x14ac:dyDescent="0.2">
      <c r="G55" s="135"/>
      <c r="H55" s="148"/>
      <c r="I55" s="136"/>
      <c r="J55" s="136"/>
      <c r="K55" s="233"/>
    </row>
    <row r="56" spans="7:11" ht="12" customHeight="1" x14ac:dyDescent="0.2">
      <c r="G56" s="135"/>
      <c r="H56" s="148"/>
      <c r="I56" s="136"/>
      <c r="J56" s="136"/>
      <c r="K56" s="233"/>
    </row>
    <row r="57" spans="7:11" ht="12" customHeight="1" x14ac:dyDescent="0.2">
      <c r="G57" s="135"/>
      <c r="H57" s="148"/>
      <c r="I57" s="136"/>
      <c r="J57" s="136"/>
      <c r="K57" s="233"/>
    </row>
    <row r="58" spans="7:11" ht="12" customHeight="1" x14ac:dyDescent="0.2">
      <c r="G58" s="135"/>
      <c r="H58" s="148"/>
      <c r="I58" s="136"/>
      <c r="J58" s="136"/>
      <c r="K58" s="233"/>
    </row>
    <row r="59" spans="7:11" ht="12" customHeight="1" x14ac:dyDescent="0.2">
      <c r="G59" s="135"/>
      <c r="H59" s="148"/>
      <c r="I59" s="136"/>
      <c r="J59" s="136"/>
      <c r="K59" s="233"/>
    </row>
    <row r="60" spans="7:11" ht="12" customHeight="1" x14ac:dyDescent="0.2">
      <c r="G60" s="135"/>
      <c r="H60" s="148"/>
      <c r="I60" s="136"/>
      <c r="J60" s="136"/>
      <c r="K60" s="233"/>
    </row>
    <row r="61" spans="7:11" ht="12" customHeight="1" x14ac:dyDescent="0.2">
      <c r="G61" s="135"/>
      <c r="H61" s="148"/>
      <c r="I61" s="136"/>
      <c r="J61" s="136"/>
      <c r="K61" s="233"/>
    </row>
    <row r="62" spans="7:11" ht="12" customHeight="1" x14ac:dyDescent="0.2">
      <c r="G62" s="135"/>
      <c r="H62" s="148"/>
      <c r="I62" s="136"/>
      <c r="J62" s="136"/>
      <c r="K62" s="233"/>
    </row>
    <row r="63" spans="7:11" ht="12" customHeight="1" x14ac:dyDescent="0.2">
      <c r="G63" s="135"/>
      <c r="H63" s="148"/>
      <c r="I63" s="136"/>
      <c r="J63" s="136"/>
      <c r="K63" s="233"/>
    </row>
    <row r="64" spans="7:11" ht="12" customHeight="1" x14ac:dyDescent="0.2">
      <c r="G64" s="135"/>
      <c r="H64" s="148"/>
      <c r="I64" s="136"/>
      <c r="J64" s="136"/>
      <c r="K64" s="233"/>
    </row>
    <row r="65" spans="7:11" ht="12" customHeight="1" x14ac:dyDescent="0.2">
      <c r="G65" s="135"/>
      <c r="H65" s="148"/>
      <c r="I65" s="136"/>
      <c r="J65" s="136"/>
      <c r="K65" s="233"/>
    </row>
    <row r="66" spans="7:11" ht="12" customHeight="1" x14ac:dyDescent="0.2">
      <c r="G66" s="135"/>
      <c r="H66" s="148"/>
      <c r="I66" s="136"/>
      <c r="J66" s="136"/>
      <c r="K66" s="233"/>
    </row>
    <row r="67" spans="7:11" ht="12" customHeight="1" x14ac:dyDescent="0.2">
      <c r="G67" s="135"/>
      <c r="H67" s="148"/>
      <c r="I67" s="136"/>
      <c r="J67" s="136"/>
      <c r="K67" s="233"/>
    </row>
    <row r="68" spans="7:11" ht="12" customHeight="1" x14ac:dyDescent="0.2">
      <c r="G68" s="135"/>
      <c r="H68" s="148"/>
      <c r="I68" s="136"/>
      <c r="J68" s="136"/>
      <c r="K68" s="233"/>
    </row>
    <row r="69" spans="7:11" ht="12" customHeight="1" x14ac:dyDescent="0.2">
      <c r="G69" s="135"/>
      <c r="H69" s="148"/>
      <c r="I69" s="136"/>
      <c r="J69" s="136"/>
      <c r="K69" s="233"/>
    </row>
    <row r="70" spans="7:11" ht="12" customHeight="1" x14ac:dyDescent="0.2">
      <c r="G70" s="135"/>
      <c r="H70" s="148"/>
      <c r="I70" s="136"/>
      <c r="J70" s="136"/>
      <c r="K70" s="233"/>
    </row>
    <row r="71" spans="7:11" ht="12" customHeight="1" x14ac:dyDescent="0.2">
      <c r="G71" s="135"/>
      <c r="H71" s="148"/>
      <c r="I71" s="136"/>
      <c r="J71" s="136"/>
      <c r="K71" s="233"/>
    </row>
    <row r="72" spans="7:11" ht="12" customHeight="1" x14ac:dyDescent="0.2">
      <c r="G72" s="135"/>
      <c r="H72" s="148"/>
      <c r="I72" s="136"/>
      <c r="J72" s="136"/>
      <c r="K72" s="233"/>
    </row>
    <row r="73" spans="7:11" ht="12" customHeight="1" x14ac:dyDescent="0.2">
      <c r="G73" s="135"/>
      <c r="H73" s="148"/>
      <c r="I73" s="136"/>
      <c r="J73" s="136"/>
      <c r="K73" s="233"/>
    </row>
    <row r="74" spans="7:11" ht="12" customHeight="1" x14ac:dyDescent="0.2">
      <c r="G74" s="135"/>
      <c r="H74" s="148"/>
      <c r="I74" s="136"/>
      <c r="J74" s="136"/>
      <c r="K74" s="233"/>
    </row>
    <row r="75" spans="7:11" ht="12" customHeight="1" x14ac:dyDescent="0.2">
      <c r="G75" s="135"/>
      <c r="H75" s="148"/>
      <c r="I75" s="136"/>
      <c r="J75" s="136"/>
      <c r="K75" s="233"/>
    </row>
    <row r="76" spans="7:11" ht="12" customHeight="1" x14ac:dyDescent="0.2">
      <c r="G76" s="135"/>
      <c r="H76" s="148"/>
      <c r="I76" s="136"/>
      <c r="J76" s="136"/>
      <c r="K76" s="233"/>
    </row>
    <row r="77" spans="7:11" ht="12" customHeight="1" x14ac:dyDescent="0.2">
      <c r="G77" s="135"/>
      <c r="H77" s="148"/>
      <c r="I77" s="136"/>
      <c r="J77" s="136"/>
      <c r="K77" s="233"/>
    </row>
    <row r="78" spans="7:11" ht="12" customHeight="1" x14ac:dyDescent="0.2">
      <c r="G78" s="135"/>
      <c r="H78" s="148"/>
      <c r="I78" s="136"/>
      <c r="J78" s="136"/>
      <c r="K78" s="233"/>
    </row>
    <row r="79" spans="7:11" ht="12" customHeight="1" x14ac:dyDescent="0.2">
      <c r="G79" s="135"/>
      <c r="H79" s="148"/>
      <c r="I79" s="136"/>
      <c r="J79" s="136"/>
      <c r="K79" s="233"/>
    </row>
    <row r="80" spans="7:11" ht="12" customHeight="1" x14ac:dyDescent="0.2">
      <c r="G80" s="135"/>
      <c r="H80" s="148"/>
      <c r="I80" s="136"/>
      <c r="J80" s="136"/>
      <c r="K80" s="233"/>
    </row>
    <row r="81" spans="1:11" ht="12" customHeight="1" x14ac:dyDescent="0.2">
      <c r="G81" s="135"/>
      <c r="H81" s="148"/>
      <c r="I81" s="136"/>
      <c r="J81" s="136"/>
      <c r="K81" s="233"/>
    </row>
    <row r="82" spans="1:11" ht="12" customHeight="1" x14ac:dyDescent="0.2">
      <c r="G82" s="135"/>
      <c r="H82" s="148"/>
      <c r="I82" s="136"/>
      <c r="J82" s="136"/>
      <c r="K82" s="233"/>
    </row>
    <row r="83" spans="1:11" ht="12" customHeight="1" x14ac:dyDescent="0.2">
      <c r="G83" s="135"/>
      <c r="H83" s="148"/>
      <c r="I83" s="136"/>
      <c r="J83" s="136"/>
      <c r="K83" s="233"/>
    </row>
    <row r="84" spans="1:11" s="157" customFormat="1" x14ac:dyDescent="0.2">
      <c r="A84" s="224" t="s">
        <v>63</v>
      </c>
      <c r="B84" s="241" t="s">
        <v>105</v>
      </c>
      <c r="C84" s="218"/>
      <c r="D84" s="218"/>
      <c r="E84" s="219"/>
      <c r="F84" s="220"/>
      <c r="G84" s="221"/>
      <c r="H84" s="222"/>
      <c r="I84" s="242"/>
      <c r="J84" s="242"/>
      <c r="K84" s="243"/>
    </row>
    <row r="85" spans="1:11" s="28" customFormat="1" x14ac:dyDescent="0.2">
      <c r="A85" s="224" t="s">
        <v>62</v>
      </c>
      <c r="B85" s="241"/>
      <c r="C85" s="218"/>
      <c r="D85" s="218"/>
      <c r="E85" s="241" t="s">
        <v>177</v>
      </c>
      <c r="F85" s="220"/>
      <c r="G85" s="221"/>
      <c r="H85" s="222"/>
      <c r="I85" s="230"/>
      <c r="J85" s="230"/>
      <c r="K85" s="230"/>
    </row>
    <row r="86" spans="1:11" ht="12" customHeight="1" x14ac:dyDescent="0.2">
      <c r="A86" s="244"/>
      <c r="B86" s="245"/>
      <c r="C86" s="246"/>
      <c r="D86" s="246"/>
      <c r="E86" s="247"/>
      <c r="F86" s="248"/>
      <c r="G86" s="249"/>
      <c r="H86" s="250"/>
      <c r="I86" s="251"/>
      <c r="J86" s="251"/>
      <c r="K86" s="252"/>
    </row>
    <row r="87" spans="1:11" s="32" customFormat="1" ht="12" customHeight="1" x14ac:dyDescent="0.2">
      <c r="A87" s="253" t="s">
        <v>61</v>
      </c>
      <c r="B87" s="254" t="s">
        <v>60</v>
      </c>
      <c r="C87" s="255"/>
      <c r="D87" s="255"/>
      <c r="E87" s="256"/>
      <c r="F87" s="257"/>
      <c r="G87" s="258"/>
      <c r="H87" s="259"/>
      <c r="I87" s="260"/>
      <c r="J87" s="260"/>
      <c r="K87" s="261"/>
    </row>
    <row r="88" spans="1:11" s="28" customFormat="1" ht="38.25" x14ac:dyDescent="0.2">
      <c r="A88" s="262"/>
      <c r="B88" s="263"/>
      <c r="C88" s="264"/>
      <c r="D88" s="265" t="s">
        <v>149</v>
      </c>
      <c r="E88" s="266" t="s">
        <v>148</v>
      </c>
      <c r="F88" s="267"/>
      <c r="G88" s="268"/>
      <c r="H88" s="269"/>
      <c r="I88" s="270"/>
      <c r="J88" s="270"/>
      <c r="K88" s="261"/>
    </row>
    <row r="89" spans="1:11" ht="12" customHeight="1" x14ac:dyDescent="0.2">
      <c r="A89" s="262"/>
      <c r="B89" s="271"/>
      <c r="C89" s="264"/>
      <c r="D89" s="264"/>
      <c r="E89" s="272"/>
      <c r="F89" s="273"/>
      <c r="G89" s="268"/>
      <c r="H89" s="269"/>
      <c r="I89" s="270"/>
      <c r="J89" s="270"/>
      <c r="K89" s="261"/>
    </row>
    <row r="90" spans="1:11" ht="12" customHeight="1" x14ac:dyDescent="0.2">
      <c r="A90" s="262"/>
      <c r="B90" s="271"/>
      <c r="C90" s="264"/>
      <c r="D90" s="264"/>
      <c r="E90" s="272"/>
      <c r="F90" s="273"/>
      <c r="G90" s="268"/>
      <c r="H90" s="269"/>
      <c r="I90" s="270"/>
      <c r="J90" s="270"/>
      <c r="K90" s="261"/>
    </row>
    <row r="91" spans="1:11" ht="12" customHeight="1" x14ac:dyDescent="0.2">
      <c r="A91" s="253" t="s">
        <v>59</v>
      </c>
      <c r="B91" s="274" t="s">
        <v>440</v>
      </c>
      <c r="C91" s="264"/>
      <c r="D91" s="264"/>
      <c r="E91" s="272"/>
      <c r="F91" s="273"/>
      <c r="G91" s="268"/>
      <c r="H91" s="269"/>
      <c r="I91" s="270"/>
      <c r="J91" s="270"/>
      <c r="K91" s="261"/>
    </row>
    <row r="92" spans="1:11" ht="25.5" customHeight="1" x14ac:dyDescent="0.2">
      <c r="A92" s="262" t="s">
        <v>268</v>
      </c>
      <c r="B92" s="271"/>
      <c r="C92" s="264"/>
      <c r="D92" s="264"/>
      <c r="E92" s="275" t="s">
        <v>441</v>
      </c>
      <c r="F92" s="273"/>
      <c r="G92" s="268" t="s">
        <v>5</v>
      </c>
      <c r="H92" s="269">
        <v>1</v>
      </c>
      <c r="I92" s="270"/>
      <c r="J92" s="270"/>
      <c r="K92" s="261"/>
    </row>
    <row r="93" spans="1:11" ht="12" customHeight="1" x14ac:dyDescent="0.2">
      <c r="A93" s="262"/>
      <c r="B93" s="271"/>
      <c r="C93" s="264"/>
      <c r="D93" s="264"/>
      <c r="E93" s="272"/>
      <c r="F93" s="273"/>
      <c r="G93" s="268"/>
      <c r="H93" s="269"/>
      <c r="I93" s="270"/>
      <c r="J93" s="270"/>
      <c r="K93" s="261"/>
    </row>
    <row r="94" spans="1:11" ht="12" customHeight="1" x14ac:dyDescent="0.2">
      <c r="A94" s="262"/>
      <c r="B94" s="271"/>
      <c r="C94" s="264"/>
      <c r="D94" s="264"/>
      <c r="E94" s="272"/>
      <c r="F94" s="273"/>
      <c r="G94" s="268"/>
      <c r="H94" s="269"/>
      <c r="I94" s="270"/>
      <c r="J94" s="270"/>
      <c r="K94" s="261"/>
    </row>
    <row r="95" spans="1:11" ht="12" customHeight="1" x14ac:dyDescent="0.2">
      <c r="A95" s="262"/>
      <c r="B95" s="271"/>
      <c r="C95" s="264"/>
      <c r="D95" s="264"/>
      <c r="E95" s="272"/>
      <c r="F95" s="273"/>
      <c r="G95" s="268"/>
      <c r="H95" s="269"/>
      <c r="I95" s="270"/>
      <c r="J95" s="270"/>
      <c r="K95" s="261"/>
    </row>
    <row r="96" spans="1:11" s="32" customFormat="1" ht="12" customHeight="1" x14ac:dyDescent="0.2">
      <c r="A96" s="253" t="s">
        <v>57</v>
      </c>
      <c r="B96" s="254" t="s">
        <v>58</v>
      </c>
      <c r="C96" s="255"/>
      <c r="D96" s="255"/>
      <c r="E96" s="256"/>
      <c r="F96" s="257"/>
      <c r="G96" s="258"/>
      <c r="H96" s="259"/>
      <c r="I96" s="260"/>
      <c r="J96" s="260"/>
      <c r="K96" s="261"/>
    </row>
    <row r="97" spans="1:11" s="28" customFormat="1" ht="41.25" customHeight="1" x14ac:dyDescent="0.2">
      <c r="A97" s="262" t="s">
        <v>676</v>
      </c>
      <c r="B97" s="263"/>
      <c r="C97" s="264"/>
      <c r="D97" s="264"/>
      <c r="E97" s="276" t="s">
        <v>442</v>
      </c>
      <c r="F97" s="267"/>
      <c r="G97" s="268" t="s">
        <v>891</v>
      </c>
      <c r="H97" s="269">
        <v>459.15</v>
      </c>
      <c r="I97" s="270"/>
      <c r="J97" s="270"/>
      <c r="K97" s="277"/>
    </row>
    <row r="98" spans="1:11" ht="12" customHeight="1" x14ac:dyDescent="0.2">
      <c r="A98" s="262"/>
      <c r="B98" s="271"/>
      <c r="C98" s="264"/>
      <c r="D98" s="264"/>
      <c r="E98" s="272"/>
      <c r="F98" s="273"/>
      <c r="G98" s="268"/>
      <c r="H98" s="269"/>
      <c r="I98" s="270"/>
      <c r="J98" s="270"/>
      <c r="K98" s="277"/>
    </row>
    <row r="99" spans="1:11" ht="12" customHeight="1" x14ac:dyDescent="0.2">
      <c r="A99" s="262"/>
      <c r="B99" s="271"/>
      <c r="C99" s="264"/>
      <c r="D99" s="264"/>
      <c r="E99" s="272"/>
      <c r="F99" s="273"/>
      <c r="G99" s="268"/>
      <c r="H99" s="269"/>
      <c r="I99" s="270"/>
      <c r="J99" s="270"/>
      <c r="K99" s="277"/>
    </row>
    <row r="100" spans="1:11" ht="12" customHeight="1" x14ac:dyDescent="0.2">
      <c r="A100" s="262"/>
      <c r="B100" s="271"/>
      <c r="C100" s="264"/>
      <c r="D100" s="264"/>
      <c r="E100" s="272"/>
      <c r="F100" s="273"/>
      <c r="G100" s="268"/>
      <c r="H100" s="269"/>
      <c r="I100" s="270"/>
      <c r="J100" s="270"/>
      <c r="K100" s="277"/>
    </row>
    <row r="101" spans="1:11" s="32" customFormat="1" ht="12" customHeight="1" x14ac:dyDescent="0.2">
      <c r="A101" s="253" t="s">
        <v>56</v>
      </c>
      <c r="B101" s="254" t="s">
        <v>55</v>
      </c>
      <c r="C101" s="255"/>
      <c r="D101" s="255"/>
      <c r="E101" s="256"/>
      <c r="F101" s="257"/>
      <c r="G101" s="258"/>
      <c r="H101" s="259"/>
      <c r="I101" s="260"/>
      <c r="J101" s="260"/>
      <c r="K101" s="277"/>
    </row>
    <row r="102" spans="1:11" s="159" customFormat="1" ht="38.25" x14ac:dyDescent="0.2">
      <c r="A102" s="278"/>
      <c r="B102" s="263"/>
      <c r="C102" s="264"/>
      <c r="D102" s="264"/>
      <c r="E102" s="276" t="s">
        <v>54</v>
      </c>
      <c r="F102" s="279"/>
      <c r="G102" s="268"/>
      <c r="H102" s="269"/>
      <c r="I102" s="270"/>
      <c r="J102" s="270"/>
      <c r="K102" s="277"/>
    </row>
    <row r="103" spans="1:11" ht="15" x14ac:dyDescent="0.2">
      <c r="A103" s="262" t="s">
        <v>94</v>
      </c>
      <c r="B103" s="271"/>
      <c r="C103" s="264"/>
      <c r="D103" s="264"/>
      <c r="E103" s="280" t="s">
        <v>247</v>
      </c>
      <c r="F103" s="273"/>
      <c r="G103" s="268" t="s">
        <v>540</v>
      </c>
      <c r="H103" s="148">
        <f>Q185*1.25</f>
        <v>71.675624999999997</v>
      </c>
      <c r="I103" s="270"/>
      <c r="J103" s="270"/>
      <c r="K103" s="277"/>
    </row>
    <row r="104" spans="1:11" ht="15" x14ac:dyDescent="0.2">
      <c r="A104" s="262" t="s">
        <v>450</v>
      </c>
      <c r="B104" s="271"/>
      <c r="C104" s="264"/>
      <c r="D104" s="264"/>
      <c r="E104" s="280" t="s">
        <v>248</v>
      </c>
      <c r="F104" s="273"/>
      <c r="G104" s="268" t="s">
        <v>540</v>
      </c>
      <c r="H104" s="148">
        <f>Q188*0.9</f>
        <v>38.056680000000007</v>
      </c>
      <c r="I104" s="270"/>
      <c r="J104" s="270"/>
      <c r="K104" s="277"/>
    </row>
    <row r="105" spans="1:11" ht="12" customHeight="1" x14ac:dyDescent="0.2">
      <c r="A105" s="278"/>
      <c r="B105" s="271"/>
      <c r="C105" s="264"/>
      <c r="D105" s="264"/>
      <c r="E105" s="272"/>
      <c r="F105" s="273"/>
      <c r="G105" s="268"/>
      <c r="H105" s="269"/>
      <c r="I105" s="270"/>
      <c r="J105" s="270"/>
      <c r="K105" s="277"/>
    </row>
    <row r="106" spans="1:11" s="32" customFormat="1" ht="12" customHeight="1" x14ac:dyDescent="0.2">
      <c r="A106" s="253" t="s">
        <v>53</v>
      </c>
      <c r="B106" s="254" t="s">
        <v>52</v>
      </c>
      <c r="C106" s="255"/>
      <c r="D106" s="255"/>
      <c r="E106" s="256"/>
      <c r="F106" s="257"/>
      <c r="G106" s="258"/>
      <c r="H106" s="259"/>
      <c r="I106" s="260"/>
      <c r="J106" s="260"/>
      <c r="K106" s="277"/>
    </row>
    <row r="107" spans="1:11" ht="25.5" x14ac:dyDescent="0.2">
      <c r="A107" s="278"/>
      <c r="B107" s="263"/>
      <c r="C107" s="264"/>
      <c r="D107" s="264"/>
      <c r="E107" s="276" t="s">
        <v>124</v>
      </c>
      <c r="F107" s="273"/>
      <c r="G107" s="268"/>
      <c r="H107" s="269"/>
      <c r="I107" s="270"/>
      <c r="J107" s="270"/>
      <c r="K107" s="277"/>
    </row>
    <row r="108" spans="1:11" s="28" customFormat="1" ht="12" customHeight="1" x14ac:dyDescent="0.2">
      <c r="A108" s="262" t="s">
        <v>51</v>
      </c>
      <c r="B108" s="263"/>
      <c r="C108" s="264"/>
      <c r="D108" s="264"/>
      <c r="E108" s="281" t="s">
        <v>246</v>
      </c>
      <c r="F108" s="267"/>
      <c r="G108" s="268" t="s">
        <v>891</v>
      </c>
      <c r="H108" s="148">
        <v>365.95</v>
      </c>
      <c r="I108" s="270"/>
      <c r="J108" s="270"/>
      <c r="K108" s="277"/>
    </row>
    <row r="109" spans="1:11" x14ac:dyDescent="0.2">
      <c r="A109" s="262"/>
      <c r="B109" s="271"/>
      <c r="C109" s="264"/>
      <c r="D109" s="264"/>
      <c r="E109" s="280"/>
      <c r="F109" s="282"/>
      <c r="G109" s="268"/>
      <c r="H109" s="269"/>
      <c r="I109" s="270"/>
      <c r="J109" s="270"/>
      <c r="K109" s="277"/>
    </row>
    <row r="110" spans="1:11" ht="12" customHeight="1" x14ac:dyDescent="0.2">
      <c r="A110" s="262"/>
      <c r="B110" s="271"/>
      <c r="C110" s="264"/>
      <c r="D110" s="264"/>
      <c r="E110" s="280"/>
      <c r="F110" s="282"/>
      <c r="G110" s="268"/>
      <c r="H110" s="269"/>
      <c r="I110" s="270"/>
      <c r="J110" s="270"/>
      <c r="K110" s="277"/>
    </row>
    <row r="111" spans="1:11" ht="12" customHeight="1" x14ac:dyDescent="0.2">
      <c r="A111" s="253" t="s">
        <v>50</v>
      </c>
      <c r="B111" s="254" t="s">
        <v>49</v>
      </c>
      <c r="C111" s="255"/>
      <c r="D111" s="255"/>
      <c r="E111" s="256"/>
      <c r="F111" s="273"/>
      <c r="G111" s="268"/>
      <c r="H111" s="269"/>
      <c r="I111" s="270"/>
      <c r="J111" s="270"/>
      <c r="K111" s="277"/>
    </row>
    <row r="112" spans="1:11" ht="25.5" x14ac:dyDescent="0.2">
      <c r="A112" s="278"/>
      <c r="B112" s="263"/>
      <c r="C112" s="264"/>
      <c r="D112" s="264"/>
      <c r="E112" s="266" t="s">
        <v>360</v>
      </c>
      <c r="F112" s="267"/>
      <c r="G112" s="268"/>
      <c r="H112" s="269"/>
      <c r="I112" s="270"/>
      <c r="J112" s="270"/>
      <c r="K112" s="277"/>
    </row>
    <row r="113" spans="1:11" ht="15" x14ac:dyDescent="0.2">
      <c r="A113" s="262" t="s">
        <v>48</v>
      </c>
      <c r="B113" s="271"/>
      <c r="C113" s="264"/>
      <c r="D113" s="264"/>
      <c r="E113" s="280" t="s">
        <v>361</v>
      </c>
      <c r="F113" s="273"/>
      <c r="G113" s="268" t="s">
        <v>891</v>
      </c>
      <c r="H113" s="148">
        <f>H108</f>
        <v>365.95</v>
      </c>
      <c r="I113" s="270"/>
      <c r="J113" s="270"/>
      <c r="K113" s="277"/>
    </row>
    <row r="114" spans="1:11" x14ac:dyDescent="0.2">
      <c r="A114" s="262"/>
      <c r="B114" s="271"/>
      <c r="C114" s="264"/>
      <c r="D114" s="264"/>
      <c r="E114" s="280"/>
      <c r="F114" s="273"/>
      <c r="G114" s="268"/>
      <c r="H114" s="269"/>
      <c r="I114" s="270"/>
      <c r="J114" s="270"/>
      <c r="K114" s="277"/>
    </row>
    <row r="115" spans="1:11" ht="12" customHeight="1" x14ac:dyDescent="0.2">
      <c r="A115" s="278"/>
      <c r="B115" s="271"/>
      <c r="C115" s="264"/>
      <c r="D115" s="264"/>
      <c r="E115" s="272"/>
      <c r="F115" s="273"/>
      <c r="G115" s="268"/>
      <c r="H115" s="269"/>
      <c r="I115" s="270"/>
      <c r="J115" s="270"/>
      <c r="K115" s="277"/>
    </row>
    <row r="116" spans="1:11" ht="12" customHeight="1" x14ac:dyDescent="0.2">
      <c r="A116" s="253" t="s">
        <v>47</v>
      </c>
      <c r="B116" s="254" t="s">
        <v>87</v>
      </c>
      <c r="C116" s="255"/>
      <c r="D116" s="255"/>
      <c r="E116" s="256"/>
      <c r="F116" s="273"/>
      <c r="G116" s="268"/>
      <c r="H116" s="269"/>
      <c r="I116" s="270"/>
      <c r="J116" s="270"/>
      <c r="K116" s="277"/>
    </row>
    <row r="117" spans="1:11" ht="25.5" x14ac:dyDescent="0.2">
      <c r="A117" s="262" t="s">
        <v>451</v>
      </c>
      <c r="B117" s="263"/>
      <c r="C117" s="264"/>
      <c r="D117" s="264"/>
      <c r="E117" s="276" t="s">
        <v>88</v>
      </c>
      <c r="F117" s="273"/>
      <c r="G117" s="268" t="s">
        <v>5</v>
      </c>
      <c r="H117" s="269">
        <v>1</v>
      </c>
      <c r="I117" s="270"/>
      <c r="J117" s="283"/>
      <c r="K117" s="277"/>
    </row>
    <row r="118" spans="1:11" ht="12" customHeight="1" x14ac:dyDescent="0.2">
      <c r="A118" s="278"/>
      <c r="B118" s="271"/>
      <c r="C118" s="264"/>
      <c r="D118" s="264"/>
      <c r="E118" s="272"/>
      <c r="F118" s="273"/>
      <c r="G118" s="268"/>
      <c r="H118" s="269"/>
      <c r="I118" s="270"/>
      <c r="J118" s="270"/>
      <c r="K118" s="277"/>
    </row>
    <row r="119" spans="1:11" ht="12" customHeight="1" x14ac:dyDescent="0.2">
      <c r="A119" s="278"/>
      <c r="B119" s="271"/>
      <c r="C119" s="264"/>
      <c r="D119" s="264"/>
      <c r="E119" s="272"/>
      <c r="F119" s="273"/>
      <c r="G119" s="268"/>
      <c r="H119" s="269"/>
      <c r="I119" s="270"/>
      <c r="J119" s="270"/>
      <c r="K119" s="261"/>
    </row>
    <row r="120" spans="1:11" ht="12" customHeight="1" x14ac:dyDescent="0.2">
      <c r="A120" s="278"/>
      <c r="B120" s="271"/>
      <c r="C120" s="264"/>
      <c r="D120" s="264"/>
      <c r="E120" s="272"/>
      <c r="F120" s="273"/>
      <c r="G120" s="268"/>
      <c r="H120" s="269"/>
      <c r="I120" s="270"/>
      <c r="J120" s="270"/>
      <c r="K120" s="261"/>
    </row>
    <row r="121" spans="1:11" ht="12" customHeight="1" x14ac:dyDescent="0.2">
      <c r="A121" s="278"/>
      <c r="B121" s="271"/>
      <c r="C121" s="264"/>
      <c r="D121" s="264"/>
      <c r="E121" s="272"/>
      <c r="F121" s="273"/>
      <c r="G121" s="268"/>
      <c r="H121" s="269"/>
      <c r="I121" s="270"/>
      <c r="J121" s="270"/>
      <c r="K121" s="261"/>
    </row>
    <row r="122" spans="1:11" ht="12" customHeight="1" x14ac:dyDescent="0.2">
      <c r="A122" s="278"/>
      <c r="B122" s="271"/>
      <c r="C122" s="264"/>
      <c r="D122" s="264"/>
      <c r="E122" s="272"/>
      <c r="F122" s="273"/>
      <c r="G122" s="268"/>
      <c r="H122" s="269"/>
      <c r="I122" s="270"/>
      <c r="J122" s="270"/>
      <c r="K122" s="261"/>
    </row>
    <row r="123" spans="1:11" ht="12" customHeight="1" x14ac:dyDescent="0.2">
      <c r="A123" s="278"/>
      <c r="B123" s="271"/>
      <c r="C123" s="264"/>
      <c r="D123" s="264"/>
      <c r="E123" s="272"/>
      <c r="F123" s="273"/>
      <c r="G123" s="268"/>
      <c r="H123" s="269"/>
      <c r="I123" s="270"/>
      <c r="J123" s="270"/>
      <c r="K123" s="261"/>
    </row>
    <row r="124" spans="1:11" ht="12" customHeight="1" x14ac:dyDescent="0.2">
      <c r="A124" s="278"/>
      <c r="B124" s="271"/>
      <c r="C124" s="264"/>
      <c r="D124" s="264"/>
      <c r="E124" s="272"/>
      <c r="F124" s="273"/>
      <c r="G124" s="268"/>
      <c r="H124" s="269"/>
      <c r="I124" s="270"/>
      <c r="J124" s="270"/>
      <c r="K124" s="261"/>
    </row>
    <row r="125" spans="1:11" ht="12" customHeight="1" x14ac:dyDescent="0.2">
      <c r="A125" s="278"/>
      <c r="B125" s="271"/>
      <c r="C125" s="264"/>
      <c r="D125" s="264"/>
      <c r="E125" s="272"/>
      <c r="F125" s="273"/>
      <c r="G125" s="268"/>
      <c r="H125" s="269"/>
      <c r="I125" s="270"/>
      <c r="J125" s="270"/>
      <c r="K125" s="261"/>
    </row>
    <row r="126" spans="1:11" ht="12" customHeight="1" x14ac:dyDescent="0.2">
      <c r="A126" s="278"/>
      <c r="B126" s="271"/>
      <c r="C126" s="264"/>
      <c r="D126" s="264"/>
      <c r="E126" s="272"/>
      <c r="F126" s="273"/>
      <c r="G126" s="268"/>
      <c r="H126" s="269"/>
      <c r="I126" s="270"/>
      <c r="J126" s="270"/>
      <c r="K126" s="261"/>
    </row>
    <row r="127" spans="1:11" ht="12" customHeight="1" x14ac:dyDescent="0.2">
      <c r="A127" s="278"/>
      <c r="B127" s="271"/>
      <c r="C127" s="264"/>
      <c r="D127" s="264"/>
      <c r="E127" s="272"/>
      <c r="F127" s="273"/>
      <c r="G127" s="268"/>
      <c r="H127" s="269"/>
      <c r="I127" s="270"/>
      <c r="J127" s="270"/>
      <c r="K127" s="261"/>
    </row>
    <row r="128" spans="1:11" ht="12" customHeight="1" x14ac:dyDescent="0.2">
      <c r="A128" s="278"/>
      <c r="B128" s="271"/>
      <c r="C128" s="264"/>
      <c r="D128" s="264"/>
      <c r="E128" s="272"/>
      <c r="F128" s="273"/>
      <c r="G128" s="268"/>
      <c r="H128" s="269"/>
      <c r="I128" s="270"/>
      <c r="J128" s="270"/>
      <c r="K128" s="261"/>
    </row>
    <row r="129" spans="1:11" ht="12" customHeight="1" x14ac:dyDescent="0.2">
      <c r="A129" s="278"/>
      <c r="B129" s="271"/>
      <c r="C129" s="264"/>
      <c r="D129" s="264"/>
      <c r="E129" s="272"/>
      <c r="F129" s="273"/>
      <c r="G129" s="268"/>
      <c r="H129" s="269"/>
      <c r="I129" s="270"/>
      <c r="J129" s="270"/>
      <c r="K129" s="261"/>
    </row>
    <row r="130" spans="1:11" ht="12" customHeight="1" x14ac:dyDescent="0.2">
      <c r="A130" s="278"/>
      <c r="B130" s="271"/>
      <c r="C130" s="264"/>
      <c r="D130" s="264"/>
      <c r="E130" s="272"/>
      <c r="F130" s="273"/>
      <c r="G130" s="268"/>
      <c r="H130" s="269"/>
      <c r="I130" s="270"/>
      <c r="J130" s="270"/>
      <c r="K130" s="261"/>
    </row>
    <row r="131" spans="1:11" ht="12" customHeight="1" x14ac:dyDescent="0.2">
      <c r="A131" s="278"/>
      <c r="B131" s="271"/>
      <c r="C131" s="264"/>
      <c r="D131" s="264"/>
      <c r="E131" s="272"/>
      <c r="F131" s="273"/>
      <c r="G131" s="268"/>
      <c r="H131" s="269"/>
      <c r="I131" s="270"/>
      <c r="J131" s="270"/>
      <c r="K131" s="261"/>
    </row>
    <row r="132" spans="1:11" ht="12" customHeight="1" x14ac:dyDescent="0.2">
      <c r="A132" s="278"/>
      <c r="B132" s="271"/>
      <c r="C132" s="264"/>
      <c r="D132" s="264"/>
      <c r="E132" s="272"/>
      <c r="F132" s="273"/>
      <c r="G132" s="268"/>
      <c r="H132" s="269"/>
      <c r="I132" s="270"/>
      <c r="J132" s="270"/>
      <c r="K132" s="261"/>
    </row>
    <row r="133" spans="1:11" ht="12" customHeight="1" x14ac:dyDescent="0.2">
      <c r="A133" s="278"/>
      <c r="B133" s="271"/>
      <c r="C133" s="264"/>
      <c r="D133" s="264"/>
      <c r="E133" s="272"/>
      <c r="F133" s="273"/>
      <c r="G133" s="268"/>
      <c r="H133" s="269"/>
      <c r="I133" s="270"/>
      <c r="J133" s="270"/>
      <c r="K133" s="261"/>
    </row>
    <row r="134" spans="1:11" ht="12" customHeight="1" x14ac:dyDescent="0.2">
      <c r="A134" s="278"/>
      <c r="B134" s="271"/>
      <c r="C134" s="264"/>
      <c r="D134" s="264"/>
      <c r="E134" s="272"/>
      <c r="F134" s="273"/>
      <c r="G134" s="268"/>
      <c r="H134" s="269"/>
      <c r="I134" s="270"/>
      <c r="J134" s="270"/>
      <c r="K134" s="261"/>
    </row>
    <row r="135" spans="1:11" ht="12" customHeight="1" x14ac:dyDescent="0.2">
      <c r="A135" s="278"/>
      <c r="B135" s="271"/>
      <c r="C135" s="264"/>
      <c r="D135" s="264"/>
      <c r="E135" s="272"/>
      <c r="F135" s="273"/>
      <c r="G135" s="268"/>
      <c r="H135" s="269"/>
      <c r="I135" s="270"/>
      <c r="J135" s="270"/>
      <c r="K135" s="261"/>
    </row>
    <row r="136" spans="1:11" ht="12" customHeight="1" x14ac:dyDescent="0.2">
      <c r="A136" s="278"/>
      <c r="B136" s="271"/>
      <c r="C136" s="264"/>
      <c r="D136" s="264"/>
      <c r="E136" s="272"/>
      <c r="F136" s="273"/>
      <c r="G136" s="268"/>
      <c r="H136" s="269"/>
      <c r="I136" s="270"/>
      <c r="J136" s="270"/>
      <c r="K136" s="261"/>
    </row>
    <row r="137" spans="1:11" ht="12" customHeight="1" x14ac:dyDescent="0.2">
      <c r="A137" s="278"/>
      <c r="B137" s="271"/>
      <c r="C137" s="264"/>
      <c r="D137" s="264"/>
      <c r="E137" s="272"/>
      <c r="F137" s="273"/>
      <c r="G137" s="268"/>
      <c r="H137" s="269"/>
      <c r="I137" s="270"/>
      <c r="J137" s="270"/>
      <c r="K137" s="261"/>
    </row>
    <row r="138" spans="1:11" ht="12" customHeight="1" x14ac:dyDescent="0.2">
      <c r="A138" s="278"/>
      <c r="B138" s="271"/>
      <c r="C138" s="264"/>
      <c r="D138" s="264"/>
      <c r="E138" s="272"/>
      <c r="F138" s="273"/>
      <c r="G138" s="268"/>
      <c r="H138" s="269"/>
      <c r="I138" s="270"/>
      <c r="J138" s="270"/>
      <c r="K138" s="261"/>
    </row>
    <row r="139" spans="1:11" ht="12" customHeight="1" x14ac:dyDescent="0.2">
      <c r="A139" s="278"/>
      <c r="B139" s="271"/>
      <c r="C139" s="264"/>
      <c r="D139" s="264"/>
      <c r="E139" s="272"/>
      <c r="F139" s="273"/>
      <c r="G139" s="268"/>
      <c r="H139" s="269"/>
      <c r="I139" s="270"/>
      <c r="J139" s="270"/>
      <c r="K139" s="261"/>
    </row>
    <row r="140" spans="1:11" ht="12" customHeight="1" x14ac:dyDescent="0.2">
      <c r="A140" s="278"/>
      <c r="B140" s="271"/>
      <c r="C140" s="264"/>
      <c r="D140" s="264"/>
      <c r="E140" s="272"/>
      <c r="F140" s="273"/>
      <c r="G140" s="268"/>
      <c r="H140" s="269"/>
      <c r="I140" s="270"/>
      <c r="J140" s="270"/>
      <c r="K140" s="261"/>
    </row>
    <row r="141" spans="1:11" ht="12" customHeight="1" x14ac:dyDescent="0.2">
      <c r="A141" s="278"/>
      <c r="B141" s="271"/>
      <c r="C141" s="264"/>
      <c r="D141" s="264"/>
      <c r="E141" s="272"/>
      <c r="F141" s="273"/>
      <c r="G141" s="268"/>
      <c r="H141" s="269"/>
      <c r="I141" s="270"/>
      <c r="J141" s="270"/>
      <c r="K141" s="261"/>
    </row>
    <row r="142" spans="1:11" ht="12" customHeight="1" x14ac:dyDescent="0.2">
      <c r="A142" s="278"/>
      <c r="B142" s="271"/>
      <c r="C142" s="264"/>
      <c r="D142" s="264"/>
      <c r="E142" s="272"/>
      <c r="F142" s="273"/>
      <c r="G142" s="268"/>
      <c r="H142" s="269"/>
      <c r="I142" s="270"/>
      <c r="J142" s="270"/>
      <c r="K142" s="261"/>
    </row>
    <row r="143" spans="1:11" ht="12" customHeight="1" x14ac:dyDescent="0.2">
      <c r="A143" s="278"/>
      <c r="B143" s="271"/>
      <c r="C143" s="264"/>
      <c r="D143" s="264"/>
      <c r="E143" s="272"/>
      <c r="F143" s="273"/>
      <c r="G143" s="268"/>
      <c r="H143" s="269"/>
      <c r="I143" s="270"/>
      <c r="J143" s="270"/>
      <c r="K143" s="261"/>
    </row>
    <row r="144" spans="1:11" ht="12" customHeight="1" x14ac:dyDescent="0.2">
      <c r="A144" s="278"/>
      <c r="B144" s="271"/>
      <c r="C144" s="264"/>
      <c r="D144" s="264"/>
      <c r="E144" s="272"/>
      <c r="F144" s="273"/>
      <c r="G144" s="268"/>
      <c r="H144" s="269"/>
      <c r="I144" s="270"/>
      <c r="J144" s="270"/>
      <c r="K144" s="261"/>
    </row>
    <row r="145" spans="1:11" ht="12" customHeight="1" x14ac:dyDescent="0.2">
      <c r="A145" s="278"/>
      <c r="B145" s="271"/>
      <c r="C145" s="264"/>
      <c r="D145" s="264"/>
      <c r="E145" s="272"/>
      <c r="F145" s="273"/>
      <c r="G145" s="268"/>
      <c r="H145" s="269"/>
      <c r="I145" s="270"/>
      <c r="J145" s="270"/>
      <c r="K145" s="261"/>
    </row>
    <row r="146" spans="1:11" ht="12" customHeight="1" x14ac:dyDescent="0.2">
      <c r="A146" s="278"/>
      <c r="B146" s="271"/>
      <c r="C146" s="264"/>
      <c r="D146" s="264"/>
      <c r="E146" s="272"/>
      <c r="F146" s="273"/>
      <c r="G146" s="268"/>
      <c r="H146" s="269"/>
      <c r="I146" s="270"/>
      <c r="J146" s="270"/>
      <c r="K146" s="261"/>
    </row>
    <row r="147" spans="1:11" ht="12" customHeight="1" x14ac:dyDescent="0.2">
      <c r="A147" s="278"/>
      <c r="B147" s="271"/>
      <c r="C147" s="264"/>
      <c r="D147" s="264"/>
      <c r="E147" s="272"/>
      <c r="F147" s="273"/>
      <c r="G147" s="268"/>
      <c r="H147" s="269"/>
      <c r="I147" s="270"/>
      <c r="J147" s="270"/>
      <c r="K147" s="261"/>
    </row>
    <row r="148" spans="1:11" ht="12" customHeight="1" x14ac:dyDescent="0.2">
      <c r="A148" s="278"/>
      <c r="B148" s="271"/>
      <c r="C148" s="264"/>
      <c r="D148" s="264"/>
      <c r="E148" s="272"/>
      <c r="F148" s="273"/>
      <c r="G148" s="268"/>
      <c r="H148" s="269"/>
      <c r="I148" s="270"/>
      <c r="J148" s="270"/>
      <c r="K148" s="261"/>
    </row>
    <row r="149" spans="1:11" ht="12" customHeight="1" x14ac:dyDescent="0.2">
      <c r="A149" s="278"/>
      <c r="B149" s="271"/>
      <c r="C149" s="264"/>
      <c r="D149" s="264"/>
      <c r="E149" s="272"/>
      <c r="F149" s="273"/>
      <c r="G149" s="268"/>
      <c r="H149" s="269"/>
      <c r="I149" s="270"/>
      <c r="J149" s="270"/>
      <c r="K149" s="261"/>
    </row>
    <row r="150" spans="1:11" ht="12" customHeight="1" x14ac:dyDescent="0.2">
      <c r="A150" s="278"/>
      <c r="B150" s="271"/>
      <c r="C150" s="264"/>
      <c r="D150" s="264"/>
      <c r="E150" s="272"/>
      <c r="F150" s="273"/>
      <c r="G150" s="268"/>
      <c r="H150" s="269"/>
      <c r="I150" s="270"/>
      <c r="J150" s="270"/>
      <c r="K150" s="261"/>
    </row>
    <row r="151" spans="1:11" ht="12" customHeight="1" x14ac:dyDescent="0.2">
      <c r="A151" s="278"/>
      <c r="B151" s="271"/>
      <c r="C151" s="264"/>
      <c r="D151" s="264"/>
      <c r="E151" s="272"/>
      <c r="F151" s="273"/>
      <c r="G151" s="268"/>
      <c r="H151" s="269"/>
      <c r="I151" s="270"/>
      <c r="J151" s="270"/>
      <c r="K151" s="261"/>
    </row>
    <row r="152" spans="1:11" ht="12" customHeight="1" x14ac:dyDescent="0.2">
      <c r="A152" s="284"/>
      <c r="B152" s="285"/>
      <c r="C152" s="286"/>
      <c r="D152" s="286"/>
      <c r="E152" s="287"/>
      <c r="F152" s="288"/>
      <c r="G152" s="289"/>
      <c r="H152" s="290"/>
      <c r="I152" s="291"/>
      <c r="J152" s="291"/>
      <c r="K152" s="292"/>
    </row>
    <row r="153" spans="1:11" s="157" customFormat="1" x14ac:dyDescent="0.2">
      <c r="A153" s="224" t="s">
        <v>452</v>
      </c>
      <c r="B153" s="241" t="s">
        <v>106</v>
      </c>
      <c r="C153" s="218"/>
      <c r="D153" s="218"/>
      <c r="E153" s="219"/>
      <c r="F153" s="220"/>
      <c r="G153" s="221"/>
      <c r="H153" s="222"/>
      <c r="I153" s="242"/>
      <c r="J153" s="242"/>
      <c r="K153" s="243"/>
    </row>
    <row r="154" spans="1:11" s="28" customFormat="1" x14ac:dyDescent="0.2">
      <c r="A154" s="224" t="s">
        <v>46</v>
      </c>
      <c r="B154" s="241"/>
      <c r="C154" s="218"/>
      <c r="D154" s="218"/>
      <c r="E154" s="241" t="s">
        <v>176</v>
      </c>
      <c r="F154" s="220"/>
      <c r="G154" s="221"/>
      <c r="H154" s="222"/>
      <c r="I154" s="230"/>
      <c r="J154" s="230"/>
      <c r="K154" s="230"/>
    </row>
    <row r="155" spans="1:11" ht="12" customHeight="1" x14ac:dyDescent="0.2">
      <c r="G155" s="135"/>
      <c r="H155" s="148"/>
      <c r="I155" s="136"/>
      <c r="J155" s="136"/>
      <c r="K155" s="233"/>
    </row>
    <row r="156" spans="1:11" s="32" customFormat="1" ht="12" customHeight="1" x14ac:dyDescent="0.2">
      <c r="A156" s="140" t="s">
        <v>45</v>
      </c>
      <c r="B156" s="141" t="s">
        <v>10</v>
      </c>
      <c r="C156" s="293"/>
      <c r="D156" s="142"/>
      <c r="E156" s="143"/>
      <c r="F156" s="198"/>
      <c r="G156" s="234"/>
      <c r="H156" s="235"/>
      <c r="I156" s="236"/>
      <c r="J156" s="236"/>
      <c r="K156" s="233"/>
    </row>
    <row r="157" spans="1:11" s="28" customFormat="1" ht="51" x14ac:dyDescent="0.2">
      <c r="A157" s="237"/>
      <c r="B157" s="239"/>
      <c r="C157" s="132"/>
      <c r="D157" s="169" t="s">
        <v>149</v>
      </c>
      <c r="E157" s="43" t="s">
        <v>150</v>
      </c>
      <c r="F157" s="294"/>
      <c r="G157" s="135"/>
      <c r="H157" s="148"/>
      <c r="I157" s="136"/>
      <c r="J157" s="136"/>
      <c r="K157" s="233"/>
    </row>
    <row r="158" spans="1:11" ht="25.5" x14ac:dyDescent="0.2">
      <c r="B158" s="239"/>
      <c r="D158" s="169" t="s">
        <v>151</v>
      </c>
      <c r="E158" s="43" t="s">
        <v>538</v>
      </c>
      <c r="F158" s="294"/>
      <c r="G158" s="135"/>
      <c r="H158" s="148"/>
      <c r="I158" s="136"/>
      <c r="J158" s="136"/>
      <c r="K158" s="233"/>
    </row>
    <row r="159" spans="1:11" ht="25.5" x14ac:dyDescent="0.2">
      <c r="B159" s="239"/>
      <c r="D159" s="169" t="s">
        <v>152</v>
      </c>
      <c r="E159" s="43" t="s">
        <v>539</v>
      </c>
      <c r="F159" s="294"/>
      <c r="G159" s="135"/>
      <c r="H159" s="148"/>
      <c r="I159" s="136"/>
      <c r="J159" s="136"/>
      <c r="K159" s="233"/>
    </row>
    <row r="160" spans="1:11" ht="51" x14ac:dyDescent="0.2">
      <c r="B160" s="239"/>
      <c r="D160" s="169" t="s">
        <v>159</v>
      </c>
      <c r="E160" s="43" t="s">
        <v>179</v>
      </c>
      <c r="F160" s="294"/>
      <c r="G160" s="135"/>
      <c r="H160" s="148"/>
      <c r="I160" s="136"/>
      <c r="J160" s="136"/>
      <c r="K160" s="137"/>
    </row>
    <row r="161" spans="1:14" ht="38.25" x14ac:dyDescent="0.2">
      <c r="B161" s="239"/>
      <c r="D161" s="169" t="s">
        <v>160</v>
      </c>
      <c r="E161" s="43" t="s">
        <v>180</v>
      </c>
      <c r="F161" s="294"/>
      <c r="G161" s="135"/>
      <c r="H161" s="148"/>
      <c r="I161" s="136"/>
      <c r="J161" s="136"/>
      <c r="K161" s="137"/>
    </row>
    <row r="162" spans="1:14" ht="38.25" x14ac:dyDescent="0.2">
      <c r="B162" s="239"/>
      <c r="D162" s="169" t="s">
        <v>161</v>
      </c>
      <c r="E162" s="43" t="s">
        <v>181</v>
      </c>
      <c r="F162" s="294"/>
      <c r="G162" s="135"/>
      <c r="H162" s="148"/>
      <c r="I162" s="136"/>
      <c r="J162" s="136"/>
      <c r="K162" s="137"/>
    </row>
    <row r="163" spans="1:14" ht="12" customHeight="1" x14ac:dyDescent="0.2">
      <c r="D163" s="169" t="s">
        <v>162</v>
      </c>
      <c r="E163" s="193" t="s">
        <v>182</v>
      </c>
      <c r="G163" s="135"/>
      <c r="H163" s="148"/>
      <c r="I163" s="136"/>
      <c r="J163" s="136"/>
      <c r="K163" s="137"/>
    </row>
    <row r="164" spans="1:14" ht="25.5" x14ac:dyDescent="0.2">
      <c r="B164" s="239"/>
      <c r="D164" s="169" t="s">
        <v>171</v>
      </c>
      <c r="E164" s="43" t="s">
        <v>183</v>
      </c>
      <c r="F164" s="294"/>
      <c r="G164" s="135"/>
      <c r="H164" s="148"/>
      <c r="I164" s="136"/>
      <c r="J164" s="136"/>
      <c r="K164" s="137"/>
    </row>
    <row r="165" spans="1:14" s="35" customFormat="1" ht="24.75" customHeight="1" x14ac:dyDescent="0.2">
      <c r="A165" s="237"/>
      <c r="B165" s="239"/>
      <c r="C165" s="132"/>
      <c r="D165" s="169" t="s">
        <v>184</v>
      </c>
      <c r="E165" s="43" t="s">
        <v>439</v>
      </c>
      <c r="F165" s="295"/>
      <c r="G165" s="135"/>
      <c r="H165" s="148"/>
      <c r="I165" s="136"/>
      <c r="J165" s="136"/>
      <c r="K165" s="137"/>
    </row>
    <row r="166" spans="1:14" s="35" customFormat="1" ht="26.25" customHeight="1" x14ac:dyDescent="0.2">
      <c r="A166" s="237"/>
      <c r="B166" s="130"/>
      <c r="C166" s="132"/>
      <c r="D166" s="169" t="s">
        <v>362</v>
      </c>
      <c r="E166" s="43" t="s">
        <v>363</v>
      </c>
      <c r="F166" s="295"/>
      <c r="G166" s="135"/>
      <c r="H166" s="148"/>
      <c r="I166" s="136"/>
      <c r="J166" s="136"/>
      <c r="K166" s="137"/>
      <c r="L166" s="160"/>
    </row>
    <row r="167" spans="1:14" x14ac:dyDescent="0.2">
      <c r="G167" s="135"/>
      <c r="H167" s="148"/>
      <c r="I167" s="136"/>
      <c r="J167" s="136"/>
      <c r="K167" s="137"/>
    </row>
    <row r="168" spans="1:14" ht="12" customHeight="1" x14ac:dyDescent="0.2">
      <c r="A168" s="129" t="s">
        <v>44</v>
      </c>
      <c r="E168" s="139" t="s">
        <v>43</v>
      </c>
      <c r="G168" s="135" t="s">
        <v>5</v>
      </c>
      <c r="H168" s="148">
        <v>1</v>
      </c>
      <c r="I168" s="136"/>
      <c r="J168" s="136"/>
      <c r="K168" s="137"/>
    </row>
    <row r="169" spans="1:14" ht="12" customHeight="1" x14ac:dyDescent="0.2">
      <c r="G169" s="135"/>
      <c r="H169" s="148"/>
      <c r="I169" s="136"/>
      <c r="J169" s="136"/>
      <c r="K169" s="137"/>
    </row>
    <row r="170" spans="1:14" s="32" customFormat="1" ht="12" customHeight="1" x14ac:dyDescent="0.2">
      <c r="A170" s="140" t="s">
        <v>42</v>
      </c>
      <c r="B170" s="141" t="s">
        <v>188</v>
      </c>
      <c r="C170" s="293"/>
      <c r="D170" s="142"/>
      <c r="E170" s="143"/>
      <c r="F170" s="198"/>
      <c r="G170" s="135"/>
      <c r="H170" s="148"/>
      <c r="I170" s="136"/>
      <c r="J170" s="136"/>
      <c r="K170" s="137"/>
    </row>
    <row r="171" spans="1:14" ht="41.25" customHeight="1" x14ac:dyDescent="0.2">
      <c r="B171" s="239"/>
      <c r="E171" s="126" t="s">
        <v>41</v>
      </c>
      <c r="F171" s="294"/>
      <c r="G171" s="135"/>
      <c r="H171" s="148"/>
      <c r="I171" s="136"/>
      <c r="J171" s="136"/>
      <c r="K171" s="137"/>
    </row>
    <row r="172" spans="1:14" ht="12" customHeight="1" x14ac:dyDescent="0.2">
      <c r="G172" s="135"/>
      <c r="H172" s="148"/>
      <c r="I172" s="136"/>
      <c r="J172" s="136"/>
      <c r="K172" s="137"/>
    </row>
    <row r="173" spans="1:14" ht="13.5" customHeight="1" x14ac:dyDescent="0.2">
      <c r="A173" s="129" t="s">
        <v>40</v>
      </c>
      <c r="D173" s="188">
        <v>50</v>
      </c>
      <c r="E173" s="189" t="s">
        <v>125</v>
      </c>
      <c r="F173" s="190"/>
      <c r="G173" s="135" t="s">
        <v>540</v>
      </c>
      <c r="H173" s="148">
        <f>N173</f>
        <v>4.9812849999999997</v>
      </c>
      <c r="I173" s="136"/>
      <c r="J173" s="136"/>
      <c r="K173" s="137"/>
      <c r="L173" s="36">
        <f>Q185+Q188</f>
        <v>99.625699999999995</v>
      </c>
      <c r="M173" s="36">
        <f>0.05</f>
        <v>0.05</v>
      </c>
      <c r="N173" s="30">
        <f>L173*M173</f>
        <v>4.9812849999999997</v>
      </c>
    </row>
    <row r="174" spans="1:14" ht="12" customHeight="1" x14ac:dyDescent="0.2">
      <c r="G174" s="135"/>
      <c r="H174" s="148"/>
      <c r="I174" s="136"/>
      <c r="J174" s="136"/>
      <c r="K174" s="137"/>
    </row>
    <row r="175" spans="1:14" s="32" customFormat="1" ht="12" customHeight="1" x14ac:dyDescent="0.2">
      <c r="A175" s="140" t="s">
        <v>249</v>
      </c>
      <c r="B175" s="141" t="s">
        <v>178</v>
      </c>
      <c r="C175" s="142"/>
      <c r="D175" s="142"/>
      <c r="E175" s="143"/>
      <c r="F175" s="198"/>
      <c r="G175" s="135"/>
      <c r="H175" s="148"/>
      <c r="I175" s="136"/>
      <c r="J175" s="136"/>
      <c r="K175" s="137"/>
    </row>
    <row r="176" spans="1:14" ht="12" customHeight="1" x14ac:dyDescent="0.2">
      <c r="G176" s="135"/>
      <c r="H176" s="148"/>
      <c r="I176" s="136"/>
      <c r="J176" s="136"/>
      <c r="K176" s="137"/>
    </row>
    <row r="177" spans="1:24" ht="12" customHeight="1" x14ac:dyDescent="0.2">
      <c r="A177" s="140"/>
      <c r="B177" s="141" t="s">
        <v>189</v>
      </c>
      <c r="C177" s="142"/>
      <c r="D177" s="142"/>
      <c r="E177" s="143"/>
      <c r="G177" s="135"/>
      <c r="H177" s="148"/>
      <c r="I177" s="136"/>
      <c r="J177" s="136"/>
      <c r="K177" s="137"/>
    </row>
    <row r="178" spans="1:24" ht="12" customHeight="1" x14ac:dyDescent="0.2">
      <c r="A178" s="140"/>
      <c r="B178" s="200"/>
      <c r="C178" s="142"/>
      <c r="D178" s="142"/>
      <c r="E178" s="143"/>
      <c r="G178" s="135"/>
      <c r="H178" s="148"/>
      <c r="I178" s="136"/>
      <c r="J178" s="136"/>
      <c r="K178" s="137"/>
    </row>
    <row r="179" spans="1:24" ht="12" customHeight="1" x14ac:dyDescent="0.2">
      <c r="A179" s="129"/>
      <c r="C179" s="131" t="s">
        <v>191</v>
      </c>
      <c r="E179" s="133"/>
      <c r="G179" s="135"/>
      <c r="H179" s="148"/>
      <c r="I179" s="136"/>
      <c r="J179" s="136"/>
      <c r="K179" s="137"/>
      <c r="O179" s="44" t="s">
        <v>459</v>
      </c>
      <c r="Q179" s="30" t="s">
        <v>464</v>
      </c>
    </row>
    <row r="180" spans="1:24" ht="15" x14ac:dyDescent="0.2">
      <c r="A180" s="296" t="s">
        <v>250</v>
      </c>
      <c r="B180" s="130">
        <v>2900</v>
      </c>
      <c r="C180" s="132" t="s">
        <v>126</v>
      </c>
      <c r="D180" s="132">
        <v>2900</v>
      </c>
      <c r="E180" s="139" t="s">
        <v>542</v>
      </c>
      <c r="G180" s="135" t="s">
        <v>540</v>
      </c>
      <c r="H180" s="148">
        <f>P180</f>
        <v>10.092000000000001</v>
      </c>
      <c r="I180" s="136"/>
      <c r="J180" s="136"/>
      <c r="K180" s="137"/>
      <c r="L180" s="30">
        <f>B180/1000</f>
        <v>2.9</v>
      </c>
      <c r="M180" s="30">
        <f>D180/1000</f>
        <v>2.9</v>
      </c>
      <c r="N180" s="30">
        <v>0.4</v>
      </c>
      <c r="O180" s="30">
        <v>3</v>
      </c>
      <c r="P180" s="30">
        <f>L180*M180*N180*O180</f>
        <v>10.092000000000001</v>
      </c>
      <c r="Q180" s="30">
        <f>L180*M180*N180*O180</f>
        <v>10.092000000000001</v>
      </c>
    </row>
    <row r="181" spans="1:24" ht="15" x14ac:dyDescent="0.2">
      <c r="A181" s="296" t="s">
        <v>251</v>
      </c>
      <c r="B181" s="130">
        <v>2400</v>
      </c>
      <c r="C181" s="132" t="s">
        <v>126</v>
      </c>
      <c r="D181" s="132">
        <v>2400</v>
      </c>
      <c r="E181" s="139" t="s">
        <v>543</v>
      </c>
      <c r="G181" s="135" t="s">
        <v>540</v>
      </c>
      <c r="H181" s="148">
        <f t="shared" ref="H181:H182" si="0">P181</f>
        <v>4.6079999999999997</v>
      </c>
      <c r="I181" s="136"/>
      <c r="J181" s="136"/>
      <c r="K181" s="137"/>
      <c r="L181" s="30">
        <f t="shared" ref="L181:L183" si="1">B181/1000</f>
        <v>2.4</v>
      </c>
      <c r="M181" s="30">
        <f t="shared" ref="M181:M183" si="2">D181/1000</f>
        <v>2.4</v>
      </c>
      <c r="N181" s="30">
        <v>0.4</v>
      </c>
      <c r="O181" s="30">
        <v>2</v>
      </c>
      <c r="P181" s="30">
        <f t="shared" ref="P181:P183" si="3">L181*M181*N181*O181</f>
        <v>4.6079999999999997</v>
      </c>
      <c r="Q181" s="30">
        <f t="shared" ref="Q181:Q183" si="4">L181*M181*N181*O181</f>
        <v>4.6079999999999997</v>
      </c>
    </row>
    <row r="182" spans="1:24" ht="15" x14ac:dyDescent="0.2">
      <c r="A182" s="296" t="s">
        <v>252</v>
      </c>
      <c r="B182" s="130">
        <v>2200</v>
      </c>
      <c r="C182" s="132" t="s">
        <v>126</v>
      </c>
      <c r="D182" s="132">
        <v>2200</v>
      </c>
      <c r="E182" s="139" t="s">
        <v>544</v>
      </c>
      <c r="G182" s="135" t="s">
        <v>540</v>
      </c>
      <c r="H182" s="148">
        <f t="shared" si="0"/>
        <v>18.634</v>
      </c>
      <c r="I182" s="136"/>
      <c r="J182" s="136"/>
      <c r="K182" s="137"/>
      <c r="L182" s="30">
        <f t="shared" si="1"/>
        <v>2.2000000000000002</v>
      </c>
      <c r="M182" s="30">
        <f t="shared" si="2"/>
        <v>2.2000000000000002</v>
      </c>
      <c r="N182" s="30">
        <v>0.35</v>
      </c>
      <c r="O182" s="30">
        <v>11</v>
      </c>
      <c r="P182" s="30">
        <f t="shared" si="3"/>
        <v>18.634</v>
      </c>
      <c r="Q182" s="30">
        <f t="shared" si="4"/>
        <v>18.634</v>
      </c>
      <c r="U182" s="30">
        <v>1.9</v>
      </c>
      <c r="V182" s="30">
        <v>1.9</v>
      </c>
      <c r="W182" s="30">
        <v>0.35</v>
      </c>
      <c r="X182" s="30">
        <f>U182*V182*W182:W182</f>
        <v>1.2634999999999998</v>
      </c>
    </row>
    <row r="183" spans="1:24" ht="15" x14ac:dyDescent="0.2">
      <c r="A183" s="296" t="s">
        <v>253</v>
      </c>
      <c r="B183" s="130">
        <v>1900</v>
      </c>
      <c r="C183" s="132" t="s">
        <v>126</v>
      </c>
      <c r="D183" s="132">
        <v>1900</v>
      </c>
      <c r="E183" s="139" t="s">
        <v>545</v>
      </c>
      <c r="G183" s="135" t="s">
        <v>540</v>
      </c>
      <c r="H183" s="148">
        <f>P183+1.2635</f>
        <v>25.269999999999996</v>
      </c>
      <c r="I183" s="136"/>
      <c r="J183" s="136"/>
      <c r="K183" s="137"/>
      <c r="L183" s="30">
        <f t="shared" si="1"/>
        <v>1.9</v>
      </c>
      <c r="M183" s="30">
        <f t="shared" si="2"/>
        <v>1.9</v>
      </c>
      <c r="N183" s="30">
        <v>0.35</v>
      </c>
      <c r="O183" s="30">
        <v>19</v>
      </c>
      <c r="P183" s="30">
        <f t="shared" si="3"/>
        <v>24.006499999999996</v>
      </c>
      <c r="Q183" s="30">
        <f t="shared" si="4"/>
        <v>24.006499999999996</v>
      </c>
    </row>
    <row r="184" spans="1:24" ht="15" x14ac:dyDescent="0.2">
      <c r="A184" s="296" t="s">
        <v>561</v>
      </c>
      <c r="B184" s="130">
        <v>1200</v>
      </c>
      <c r="C184" s="132" t="s">
        <v>126</v>
      </c>
      <c r="D184" s="132">
        <v>1200</v>
      </c>
      <c r="E184" s="139" t="s">
        <v>546</v>
      </c>
      <c r="G184" s="135" t="s">
        <v>540</v>
      </c>
      <c r="H184" s="148">
        <f>P184-0.504</f>
        <v>2.016</v>
      </c>
      <c r="I184" s="136"/>
      <c r="J184" s="136"/>
      <c r="K184" s="137"/>
      <c r="L184" s="30">
        <f t="shared" ref="L184" si="5">B184/1000</f>
        <v>1.2</v>
      </c>
      <c r="M184" s="30">
        <f t="shared" ref="M184" si="6">D184/1000</f>
        <v>1.2</v>
      </c>
      <c r="N184" s="30">
        <v>0.35</v>
      </c>
      <c r="O184" s="30">
        <v>5</v>
      </c>
      <c r="P184" s="30">
        <f t="shared" ref="P184" si="7">L184*M184*N184*O184</f>
        <v>2.52</v>
      </c>
      <c r="Q184" s="30">
        <f t="shared" ref="Q184" si="8">L184*M184*N184*O184</f>
        <v>2.52</v>
      </c>
    </row>
    <row r="185" spans="1:24" ht="12" customHeight="1" x14ac:dyDescent="0.2">
      <c r="A185" s="140"/>
      <c r="E185" s="139"/>
      <c r="G185" s="135"/>
      <c r="H185" s="148"/>
      <c r="I185" s="136"/>
      <c r="J185" s="136"/>
      <c r="K185" s="137"/>
      <c r="Q185" s="30">
        <f>SUM(Q180:Q183)</f>
        <v>57.340499999999999</v>
      </c>
    </row>
    <row r="186" spans="1:24" ht="12" customHeight="1" x14ac:dyDescent="0.2">
      <c r="A186" s="129"/>
      <c r="C186" s="131" t="s">
        <v>38</v>
      </c>
      <c r="E186" s="133"/>
      <c r="G186" s="135"/>
      <c r="H186" s="148"/>
      <c r="I186" s="136"/>
      <c r="J186" s="136"/>
      <c r="K186" s="137"/>
      <c r="N186" s="30" t="s">
        <v>461</v>
      </c>
    </row>
    <row r="187" spans="1:24" ht="15" x14ac:dyDescent="0.2">
      <c r="A187" s="296" t="s">
        <v>562</v>
      </c>
      <c r="B187" s="130">
        <v>200</v>
      </c>
      <c r="C187" s="132" t="s">
        <v>126</v>
      </c>
      <c r="D187" s="132">
        <v>450</v>
      </c>
      <c r="E187" s="139" t="s">
        <v>359</v>
      </c>
      <c r="G187" s="135" t="s">
        <v>540</v>
      </c>
      <c r="H187" s="148">
        <f t="shared" ref="H187" si="9">O187</f>
        <v>19.02834</v>
      </c>
      <c r="I187" s="136"/>
      <c r="J187" s="136"/>
      <c r="K187" s="137"/>
      <c r="L187" s="36">
        <f t="shared" ref="L187" si="10">B187/1000</f>
        <v>0.2</v>
      </c>
      <c r="M187" s="30">
        <f t="shared" ref="M187" si="11">D187/1000</f>
        <v>0.45</v>
      </c>
      <c r="N187" s="30">
        <f>(25.75*4)+(10.95*3)+(18.45*2)+(9.913*2)+(9.425*2)</f>
        <v>211.42599999999999</v>
      </c>
      <c r="O187" s="36">
        <f t="shared" ref="O187" si="12">L187*M187*N187</f>
        <v>19.02834</v>
      </c>
      <c r="P187" s="36"/>
      <c r="Q187" s="36">
        <f t="shared" ref="Q187" si="13">L187*N187</f>
        <v>42.285200000000003</v>
      </c>
      <c r="T187" s="30">
        <v>1.2</v>
      </c>
      <c r="U187" s="30">
        <v>1.2</v>
      </c>
      <c r="V187" s="30">
        <v>0.35</v>
      </c>
      <c r="W187" s="30">
        <f>T187*U187*V187</f>
        <v>0.504</v>
      </c>
    </row>
    <row r="188" spans="1:24" x14ac:dyDescent="0.2">
      <c r="A188" s="296"/>
      <c r="E188" s="139"/>
      <c r="G188" s="135"/>
      <c r="H188" s="148"/>
      <c r="I188" s="136"/>
      <c r="J188" s="136"/>
      <c r="K188" s="137"/>
      <c r="L188" s="36"/>
      <c r="O188" s="36"/>
      <c r="P188" s="36"/>
      <c r="Q188" s="36">
        <f>SUM(Q187:Q187)</f>
        <v>42.285200000000003</v>
      </c>
    </row>
    <row r="189" spans="1:24" ht="12" customHeight="1" x14ac:dyDescent="0.2">
      <c r="A189" s="129"/>
      <c r="C189" s="131" t="s">
        <v>305</v>
      </c>
      <c r="E189" s="133"/>
      <c r="G189" s="135"/>
      <c r="H189" s="148"/>
      <c r="I189" s="136"/>
      <c r="J189" s="136"/>
      <c r="K189" s="137"/>
    </row>
    <row r="190" spans="1:24" s="28" customFormat="1" ht="15" x14ac:dyDescent="0.2">
      <c r="A190" s="297" t="s">
        <v>563</v>
      </c>
      <c r="B190" s="187">
        <v>200</v>
      </c>
      <c r="C190" s="188" t="s">
        <v>126</v>
      </c>
      <c r="D190" s="188">
        <v>1275</v>
      </c>
      <c r="E190" s="189" t="s">
        <v>306</v>
      </c>
      <c r="F190" s="190"/>
      <c r="G190" s="135" t="s">
        <v>540</v>
      </c>
      <c r="H190" s="148">
        <v>0.27</v>
      </c>
      <c r="I190" s="298"/>
      <c r="J190" s="298"/>
      <c r="K190" s="299"/>
    </row>
    <row r="191" spans="1:24" ht="12" customHeight="1" x14ac:dyDescent="0.2">
      <c r="A191" s="129"/>
      <c r="E191" s="139"/>
      <c r="G191" s="135"/>
      <c r="H191" s="148"/>
      <c r="I191" s="136"/>
      <c r="J191" s="136"/>
      <c r="K191" s="137"/>
    </row>
    <row r="192" spans="1:24" x14ac:dyDescent="0.2">
      <c r="A192" s="129"/>
      <c r="D192" s="142" t="s">
        <v>37</v>
      </c>
      <c r="E192" s="133"/>
      <c r="G192" s="135"/>
      <c r="H192" s="148"/>
      <c r="I192" s="136"/>
      <c r="J192" s="136"/>
      <c r="K192" s="137"/>
      <c r="N192" s="44" t="s">
        <v>459</v>
      </c>
    </row>
    <row r="193" spans="1:24" s="28" customFormat="1" ht="15" x14ac:dyDescent="0.2">
      <c r="A193" s="297" t="s">
        <v>564</v>
      </c>
      <c r="B193" s="187">
        <v>225</v>
      </c>
      <c r="C193" s="188" t="s">
        <v>126</v>
      </c>
      <c r="D193" s="188">
        <v>450</v>
      </c>
      <c r="E193" s="189" t="s">
        <v>127</v>
      </c>
      <c r="F193" s="190"/>
      <c r="G193" s="135" t="s">
        <v>540</v>
      </c>
      <c r="H193" s="148">
        <f>P193</f>
        <v>0.19743750000000002</v>
      </c>
      <c r="I193" s="298"/>
      <c r="J193" s="298"/>
      <c r="K193" s="299"/>
      <c r="L193" s="28">
        <f>B193/1000</f>
        <v>0.22500000000000001</v>
      </c>
      <c r="M193" s="28">
        <f>D193/1000</f>
        <v>0.45</v>
      </c>
      <c r="N193" s="28">
        <v>3</v>
      </c>
      <c r="O193" s="28">
        <v>0.65</v>
      </c>
      <c r="P193" s="28">
        <f>L193*M193*N193*O193</f>
        <v>0.19743750000000002</v>
      </c>
    </row>
    <row r="194" spans="1:24" s="28" customFormat="1" ht="15" x14ac:dyDescent="0.2">
      <c r="A194" s="297" t="s">
        <v>565</v>
      </c>
      <c r="B194" s="187">
        <v>225</v>
      </c>
      <c r="C194" s="188" t="s">
        <v>126</v>
      </c>
      <c r="D194" s="188">
        <v>450</v>
      </c>
      <c r="E194" s="189" t="s">
        <v>128</v>
      </c>
      <c r="F194" s="190"/>
      <c r="G194" s="135" t="s">
        <v>540</v>
      </c>
      <c r="H194" s="148">
        <f t="shared" ref="H194:H195" si="14">P194</f>
        <v>0.13162500000000002</v>
      </c>
      <c r="I194" s="298"/>
      <c r="J194" s="298"/>
      <c r="K194" s="299"/>
      <c r="L194" s="28">
        <f t="shared" ref="L194:L196" si="15">B194/1000</f>
        <v>0.22500000000000001</v>
      </c>
      <c r="M194" s="28">
        <f t="shared" ref="M194:M196" si="16">D194/1000</f>
        <v>0.45</v>
      </c>
      <c r="N194" s="28">
        <v>2</v>
      </c>
      <c r="O194" s="28">
        <v>0.65</v>
      </c>
      <c r="P194" s="28">
        <f t="shared" ref="P194:P196" si="17">L194*M194*N194*O194</f>
        <v>0.13162500000000002</v>
      </c>
    </row>
    <row r="195" spans="1:24" s="28" customFormat="1" ht="15" x14ac:dyDescent="0.2">
      <c r="A195" s="297" t="s">
        <v>566</v>
      </c>
      <c r="B195" s="187">
        <v>225</v>
      </c>
      <c r="C195" s="188" t="s">
        <v>126</v>
      </c>
      <c r="D195" s="188">
        <v>400</v>
      </c>
      <c r="E195" s="189" t="s">
        <v>301</v>
      </c>
      <c r="F195" s="190"/>
      <c r="G195" s="135" t="s">
        <v>540</v>
      </c>
      <c r="H195" s="148">
        <f t="shared" si="14"/>
        <v>1.7550000000000001</v>
      </c>
      <c r="I195" s="298"/>
      <c r="J195" s="298"/>
      <c r="K195" s="299"/>
      <c r="L195" s="28">
        <f t="shared" si="15"/>
        <v>0.22500000000000001</v>
      </c>
      <c r="M195" s="28">
        <f t="shared" si="16"/>
        <v>0.4</v>
      </c>
      <c r="N195" s="28">
        <v>30</v>
      </c>
      <c r="O195" s="28">
        <v>0.65</v>
      </c>
      <c r="P195" s="28">
        <f t="shared" si="17"/>
        <v>1.7550000000000001</v>
      </c>
    </row>
    <row r="196" spans="1:24" s="28" customFormat="1" ht="15" x14ac:dyDescent="0.2">
      <c r="A196" s="297" t="s">
        <v>567</v>
      </c>
      <c r="B196" s="187">
        <v>200</v>
      </c>
      <c r="C196" s="188" t="s">
        <v>126</v>
      </c>
      <c r="D196" s="188">
        <v>300</v>
      </c>
      <c r="E196" s="189" t="s">
        <v>460</v>
      </c>
      <c r="F196" s="190"/>
      <c r="G196" s="135" t="s">
        <v>540</v>
      </c>
      <c r="H196" s="148">
        <f>P196-0.072</f>
        <v>0.12300000000000001</v>
      </c>
      <c r="I196" s="298"/>
      <c r="J196" s="298"/>
      <c r="K196" s="299"/>
      <c r="L196" s="28">
        <f t="shared" si="15"/>
        <v>0.2</v>
      </c>
      <c r="M196" s="28">
        <f t="shared" si="16"/>
        <v>0.3</v>
      </c>
      <c r="N196" s="28">
        <v>5</v>
      </c>
      <c r="O196" s="28">
        <v>0.65</v>
      </c>
      <c r="P196" s="28">
        <f t="shared" si="17"/>
        <v>0.19500000000000001</v>
      </c>
      <c r="T196" s="28">
        <v>0.2</v>
      </c>
      <c r="U196" s="28">
        <v>0.3</v>
      </c>
      <c r="V196" s="28">
        <v>1.2</v>
      </c>
      <c r="W196" s="28">
        <f>T196*U196*V196</f>
        <v>7.1999999999999995E-2</v>
      </c>
    </row>
    <row r="197" spans="1:24" s="28" customFormat="1" ht="15" x14ac:dyDescent="0.2">
      <c r="A197" s="297" t="s">
        <v>887</v>
      </c>
      <c r="B197" s="187">
        <v>200</v>
      </c>
      <c r="C197" s="188" t="s">
        <v>126</v>
      </c>
      <c r="D197" s="188">
        <v>300</v>
      </c>
      <c r="E197" s="189" t="s">
        <v>882</v>
      </c>
      <c r="F197" s="190"/>
      <c r="G197" s="135" t="s">
        <v>540</v>
      </c>
      <c r="H197" s="300">
        <v>7.1999999999999995E-2</v>
      </c>
      <c r="I197" s="298"/>
      <c r="J197" s="298"/>
      <c r="K197" s="299"/>
    </row>
    <row r="198" spans="1:24" s="28" customFormat="1" x14ac:dyDescent="0.2">
      <c r="A198" s="297"/>
      <c r="B198" s="187"/>
      <c r="C198" s="188"/>
      <c r="D198" s="188"/>
      <c r="E198" s="189"/>
      <c r="F198" s="190"/>
      <c r="G198" s="135"/>
      <c r="H198" s="148"/>
      <c r="I198" s="298"/>
      <c r="J198" s="298"/>
      <c r="K198" s="299"/>
    </row>
    <row r="199" spans="1:24" ht="12" customHeight="1" x14ac:dyDescent="0.2">
      <c r="A199" s="140" t="s">
        <v>39</v>
      </c>
      <c r="B199" s="141" t="s">
        <v>6</v>
      </c>
      <c r="C199" s="142"/>
      <c r="D199" s="142"/>
      <c r="E199" s="143"/>
      <c r="G199" s="135"/>
      <c r="H199" s="148"/>
      <c r="I199" s="136"/>
      <c r="J199" s="136"/>
      <c r="K199" s="137"/>
    </row>
    <row r="200" spans="1:24" x14ac:dyDescent="0.2">
      <c r="A200" s="129"/>
      <c r="E200" s="139"/>
      <c r="G200" s="135"/>
      <c r="H200" s="148"/>
      <c r="I200" s="136"/>
      <c r="J200" s="136"/>
      <c r="K200" s="137"/>
    </row>
    <row r="201" spans="1:24" x14ac:dyDescent="0.2">
      <c r="A201" s="129"/>
      <c r="D201" s="142" t="s">
        <v>37</v>
      </c>
      <c r="E201" s="133"/>
      <c r="G201" s="135"/>
      <c r="H201" s="148"/>
      <c r="I201" s="136"/>
      <c r="J201" s="136"/>
      <c r="K201" s="137"/>
    </row>
    <row r="202" spans="1:24" s="28" customFormat="1" ht="15" x14ac:dyDescent="0.2">
      <c r="A202" s="297" t="s">
        <v>568</v>
      </c>
      <c r="B202" s="187">
        <v>225</v>
      </c>
      <c r="C202" s="188" t="s">
        <v>126</v>
      </c>
      <c r="D202" s="188">
        <v>450</v>
      </c>
      <c r="E202" s="189" t="s">
        <v>127</v>
      </c>
      <c r="F202" s="190"/>
      <c r="G202" s="135" t="s">
        <v>540</v>
      </c>
      <c r="H202" s="148">
        <f>P202</f>
        <v>0.91125000000000012</v>
      </c>
      <c r="I202" s="298"/>
      <c r="J202" s="298"/>
      <c r="K202" s="299"/>
      <c r="L202" s="28">
        <f>B202/1000</f>
        <v>0.22500000000000001</v>
      </c>
      <c r="M202" s="28">
        <f>D202/1000</f>
        <v>0.45</v>
      </c>
      <c r="N202" s="28">
        <v>3</v>
      </c>
      <c r="O202" s="28">
        <v>3</v>
      </c>
      <c r="P202" s="28">
        <f>L202*M202*N202*O202</f>
        <v>0.91125000000000012</v>
      </c>
    </row>
    <row r="203" spans="1:24" s="28" customFormat="1" ht="15" x14ac:dyDescent="0.2">
      <c r="A203" s="297" t="s">
        <v>569</v>
      </c>
      <c r="B203" s="187">
        <v>225</v>
      </c>
      <c r="C203" s="188" t="s">
        <v>126</v>
      </c>
      <c r="D203" s="188">
        <v>450</v>
      </c>
      <c r="E203" s="189" t="s">
        <v>128</v>
      </c>
      <c r="F203" s="190"/>
      <c r="G203" s="135" t="s">
        <v>540</v>
      </c>
      <c r="H203" s="148">
        <f t="shared" ref="H203:H204" si="18">P203</f>
        <v>0.60750000000000004</v>
      </c>
      <c r="I203" s="298"/>
      <c r="J203" s="298"/>
      <c r="K203" s="299"/>
      <c r="L203" s="28">
        <f t="shared" ref="L203:L205" si="19">B203/1000</f>
        <v>0.22500000000000001</v>
      </c>
      <c r="M203" s="28">
        <f t="shared" ref="M203:M205" si="20">D203/1000</f>
        <v>0.45</v>
      </c>
      <c r="N203" s="28">
        <v>2</v>
      </c>
      <c r="O203" s="28">
        <v>3</v>
      </c>
      <c r="P203" s="28">
        <f t="shared" ref="P203:P205" si="21">L203*M203*N203*O203</f>
        <v>0.60750000000000004</v>
      </c>
    </row>
    <row r="204" spans="1:24" s="28" customFormat="1" ht="15" x14ac:dyDescent="0.2">
      <c r="A204" s="297" t="s">
        <v>570</v>
      </c>
      <c r="B204" s="187">
        <v>225</v>
      </c>
      <c r="C204" s="188" t="s">
        <v>126</v>
      </c>
      <c r="D204" s="188">
        <v>400</v>
      </c>
      <c r="E204" s="189" t="s">
        <v>301</v>
      </c>
      <c r="F204" s="190"/>
      <c r="G204" s="135" t="s">
        <v>540</v>
      </c>
      <c r="H204" s="148">
        <f t="shared" si="18"/>
        <v>8.1000000000000014</v>
      </c>
      <c r="I204" s="298"/>
      <c r="J204" s="298"/>
      <c r="K204" s="299"/>
      <c r="L204" s="28">
        <f t="shared" si="19"/>
        <v>0.22500000000000001</v>
      </c>
      <c r="M204" s="28">
        <f t="shared" si="20"/>
        <v>0.4</v>
      </c>
      <c r="N204" s="28">
        <v>30</v>
      </c>
      <c r="O204" s="28">
        <v>3</v>
      </c>
      <c r="P204" s="28">
        <f t="shared" si="21"/>
        <v>8.1000000000000014</v>
      </c>
    </row>
    <row r="205" spans="1:24" s="28" customFormat="1" ht="15" x14ac:dyDescent="0.2">
      <c r="A205" s="297" t="s">
        <v>571</v>
      </c>
      <c r="B205" s="187">
        <v>200</v>
      </c>
      <c r="C205" s="188" t="s">
        <v>126</v>
      </c>
      <c r="D205" s="188">
        <v>300</v>
      </c>
      <c r="E205" s="189" t="s">
        <v>460</v>
      </c>
      <c r="F205" s="190"/>
      <c r="G205" s="135" t="s">
        <v>540</v>
      </c>
      <c r="H205" s="148">
        <f>P205-0.18</f>
        <v>0.72</v>
      </c>
      <c r="I205" s="298"/>
      <c r="J205" s="298"/>
      <c r="K205" s="299"/>
      <c r="L205" s="28">
        <f t="shared" si="19"/>
        <v>0.2</v>
      </c>
      <c r="M205" s="28">
        <f t="shared" si="20"/>
        <v>0.3</v>
      </c>
      <c r="N205" s="28">
        <v>5</v>
      </c>
      <c r="O205" s="28">
        <v>3</v>
      </c>
      <c r="P205" s="28">
        <f t="shared" si="21"/>
        <v>0.89999999999999991</v>
      </c>
      <c r="T205" s="28">
        <v>0.2</v>
      </c>
      <c r="U205" s="28">
        <v>0.3</v>
      </c>
      <c r="V205" s="28">
        <v>3</v>
      </c>
      <c r="W205" s="28">
        <f>T205*U205*V205</f>
        <v>0.18</v>
      </c>
    </row>
    <row r="206" spans="1:24" s="28" customFormat="1" ht="15" x14ac:dyDescent="0.2">
      <c r="A206" s="297" t="s">
        <v>572</v>
      </c>
      <c r="B206" s="187">
        <v>200</v>
      </c>
      <c r="C206" s="188" t="s">
        <v>126</v>
      </c>
      <c r="D206" s="188">
        <v>300</v>
      </c>
      <c r="E206" s="189" t="s">
        <v>882</v>
      </c>
      <c r="F206" s="190"/>
      <c r="G206" s="135" t="s">
        <v>540</v>
      </c>
      <c r="H206" s="148">
        <v>0.18</v>
      </c>
      <c r="I206" s="298"/>
      <c r="J206" s="298"/>
      <c r="K206" s="299"/>
    </row>
    <row r="207" spans="1:24" s="28" customFormat="1" ht="15" x14ac:dyDescent="0.2">
      <c r="A207" s="297" t="s">
        <v>573</v>
      </c>
      <c r="B207" s="187">
        <v>150</v>
      </c>
      <c r="C207" s="188" t="s">
        <v>126</v>
      </c>
      <c r="D207" s="188">
        <v>150</v>
      </c>
      <c r="E207" s="189" t="s">
        <v>886</v>
      </c>
      <c r="F207" s="174"/>
      <c r="G207" s="135" t="s">
        <v>540</v>
      </c>
      <c r="H207" s="148">
        <v>0.54</v>
      </c>
      <c r="I207" s="298"/>
      <c r="J207" s="298"/>
      <c r="K207" s="299"/>
    </row>
    <row r="208" spans="1:24" x14ac:dyDescent="0.2">
      <c r="A208" s="129"/>
      <c r="E208" s="139"/>
      <c r="G208" s="135"/>
      <c r="H208" s="148"/>
      <c r="I208" s="136"/>
      <c r="J208" s="136"/>
      <c r="K208" s="137"/>
      <c r="L208" s="33"/>
      <c r="M208" s="28"/>
      <c r="N208" s="28"/>
      <c r="O208" s="28"/>
      <c r="P208" s="28"/>
      <c r="T208" s="30">
        <v>0.15</v>
      </c>
      <c r="U208" s="30">
        <v>0.15</v>
      </c>
      <c r="V208" s="30">
        <v>3</v>
      </c>
      <c r="W208" s="30">
        <v>8</v>
      </c>
      <c r="X208" s="30">
        <f>T208*U208*V208*W208</f>
        <v>0.54</v>
      </c>
    </row>
    <row r="209" spans="1:16" ht="12" customHeight="1" x14ac:dyDescent="0.2">
      <c r="A209" s="129"/>
      <c r="C209" s="131" t="s">
        <v>36</v>
      </c>
      <c r="E209" s="133"/>
      <c r="G209" s="135"/>
      <c r="H209" s="148"/>
      <c r="I209" s="136"/>
      <c r="J209" s="136"/>
      <c r="K209" s="137"/>
    </row>
    <row r="210" spans="1:16" ht="12" customHeight="1" x14ac:dyDescent="0.2">
      <c r="A210" s="129" t="s">
        <v>572</v>
      </c>
      <c r="D210" s="132">
        <v>100</v>
      </c>
      <c r="E210" s="139" t="s">
        <v>463</v>
      </c>
      <c r="G210" s="135" t="s">
        <v>540</v>
      </c>
      <c r="H210" s="148">
        <f>N210</f>
        <v>36.595999999999997</v>
      </c>
      <c r="I210" s="136"/>
      <c r="J210" s="136"/>
      <c r="K210" s="137"/>
      <c r="L210" s="30">
        <f>140.64+225.32</f>
        <v>365.96</v>
      </c>
      <c r="M210" s="36">
        <f>D210/1000</f>
        <v>0.1</v>
      </c>
      <c r="N210" s="36">
        <f>L210*M210</f>
        <v>36.595999999999997</v>
      </c>
    </row>
    <row r="211" spans="1:16" ht="12" customHeight="1" x14ac:dyDescent="0.2">
      <c r="A211" s="129" t="s">
        <v>573</v>
      </c>
      <c r="D211" s="132">
        <v>150</v>
      </c>
      <c r="E211" s="139" t="s">
        <v>576</v>
      </c>
      <c r="G211" s="135" t="s">
        <v>540</v>
      </c>
      <c r="H211" s="148">
        <f>N211</f>
        <v>0.88949999999999996</v>
      </c>
      <c r="I211" s="136"/>
      <c r="J211" s="136"/>
      <c r="K211" s="137"/>
      <c r="L211" s="30">
        <v>5.93</v>
      </c>
      <c r="M211" s="36">
        <f>D211/1000</f>
        <v>0.15</v>
      </c>
      <c r="N211" s="36">
        <f>L211*M211</f>
        <v>0.88949999999999996</v>
      </c>
    </row>
    <row r="212" spans="1:16" ht="12" customHeight="1" x14ac:dyDescent="0.2">
      <c r="A212" s="129"/>
      <c r="E212" s="139"/>
      <c r="G212" s="135"/>
      <c r="H212" s="148"/>
      <c r="I212" s="136"/>
      <c r="J212" s="136"/>
      <c r="K212" s="137"/>
    </row>
    <row r="213" spans="1:16" s="138" customFormat="1" ht="12" customHeight="1" x14ac:dyDescent="0.2">
      <c r="A213" s="129"/>
      <c r="B213" s="130"/>
      <c r="C213" s="131" t="s">
        <v>307</v>
      </c>
      <c r="D213" s="132"/>
      <c r="E213" s="133"/>
      <c r="F213" s="134"/>
      <c r="G213" s="135"/>
      <c r="H213" s="148"/>
      <c r="I213" s="136"/>
      <c r="J213" s="136"/>
      <c r="K213" s="137"/>
    </row>
    <row r="214" spans="1:16" s="138" customFormat="1" ht="12" customHeight="1" x14ac:dyDescent="0.2">
      <c r="A214" s="129" t="s">
        <v>578</v>
      </c>
      <c r="B214" s="130"/>
      <c r="C214" s="132"/>
      <c r="D214" s="132"/>
      <c r="E214" s="139" t="s">
        <v>308</v>
      </c>
      <c r="F214" s="134"/>
      <c r="G214" s="135" t="s">
        <v>540</v>
      </c>
      <c r="H214" s="148">
        <v>3.7699999999999996</v>
      </c>
      <c r="I214" s="136"/>
      <c r="J214" s="136"/>
      <c r="K214" s="137"/>
    </row>
    <row r="215" spans="1:16" s="138" customFormat="1" ht="12" customHeight="1" x14ac:dyDescent="0.2">
      <c r="A215" s="129"/>
      <c r="B215" s="130"/>
      <c r="C215" s="132"/>
      <c r="D215" s="132"/>
      <c r="E215" s="139"/>
      <c r="F215" s="134"/>
      <c r="G215" s="135"/>
      <c r="H215" s="148"/>
      <c r="I215" s="136"/>
      <c r="J215" s="136"/>
      <c r="K215" s="137"/>
    </row>
    <row r="216" spans="1:16" s="138" customFormat="1" ht="12" customHeight="1" x14ac:dyDescent="0.2">
      <c r="A216" s="129"/>
      <c r="B216" s="130"/>
      <c r="C216" s="131" t="s">
        <v>575</v>
      </c>
      <c r="D216" s="132"/>
      <c r="E216" s="139"/>
      <c r="F216" s="134"/>
      <c r="G216" s="135"/>
      <c r="H216" s="148"/>
      <c r="I216" s="136"/>
      <c r="J216" s="136"/>
      <c r="K216" s="137"/>
    </row>
    <row r="217" spans="1:16" ht="15" x14ac:dyDescent="0.2">
      <c r="A217" s="129" t="s">
        <v>465</v>
      </c>
      <c r="B217" s="187">
        <v>200</v>
      </c>
      <c r="C217" s="188" t="s">
        <v>126</v>
      </c>
      <c r="D217" s="188">
        <v>400</v>
      </c>
      <c r="E217" s="189" t="s">
        <v>304</v>
      </c>
      <c r="G217" s="135" t="s">
        <v>540</v>
      </c>
      <c r="H217" s="148">
        <f t="shared" ref="H217" si="22">O217</f>
        <v>0.94000000000000006</v>
      </c>
      <c r="I217" s="136"/>
      <c r="J217" s="136"/>
      <c r="K217" s="137"/>
      <c r="L217" s="30">
        <f>11.75</f>
        <v>11.75</v>
      </c>
      <c r="M217" s="30">
        <f t="shared" ref="M217" si="23">B217/1000</f>
        <v>0.2</v>
      </c>
      <c r="N217" s="31">
        <f t="shared" ref="N217" si="24">D217/1000</f>
        <v>0.4</v>
      </c>
      <c r="O217" s="37">
        <f t="shared" ref="O217" si="25">L217*M217*N217</f>
        <v>0.94000000000000006</v>
      </c>
      <c r="P217" s="31"/>
    </row>
    <row r="218" spans="1:16" s="138" customFormat="1" ht="12" customHeight="1" x14ac:dyDescent="0.2">
      <c r="A218" s="129"/>
      <c r="B218" s="130"/>
      <c r="C218" s="131"/>
      <c r="D218" s="132"/>
      <c r="E218" s="139"/>
      <c r="F218" s="134"/>
      <c r="G218" s="135"/>
      <c r="H218" s="148"/>
      <c r="I218" s="136"/>
      <c r="J218" s="136"/>
      <c r="K218" s="137"/>
    </row>
    <row r="219" spans="1:16" s="138" customFormat="1" ht="12" customHeight="1" x14ac:dyDescent="0.2">
      <c r="A219" s="140" t="s">
        <v>270</v>
      </c>
      <c r="B219" s="141" t="s">
        <v>309</v>
      </c>
      <c r="C219" s="142"/>
      <c r="D219" s="142"/>
      <c r="E219" s="143"/>
      <c r="F219" s="134"/>
      <c r="G219" s="135"/>
      <c r="H219" s="148"/>
      <c r="I219" s="136"/>
      <c r="J219" s="136"/>
      <c r="K219" s="137"/>
    </row>
    <row r="220" spans="1:16" s="138" customFormat="1" ht="12" customHeight="1" x14ac:dyDescent="0.2">
      <c r="A220" s="140"/>
      <c r="B220" s="141"/>
      <c r="C220" s="142"/>
      <c r="D220" s="142"/>
      <c r="E220" s="143"/>
      <c r="F220" s="134"/>
      <c r="G220" s="135"/>
      <c r="H220" s="148"/>
      <c r="I220" s="136"/>
      <c r="J220" s="136"/>
      <c r="K220" s="137"/>
    </row>
    <row r="221" spans="1:16" x14ac:dyDescent="0.2">
      <c r="A221" s="129"/>
      <c r="C221" s="131" t="s">
        <v>129</v>
      </c>
      <c r="D221" s="142"/>
      <c r="E221" s="133"/>
      <c r="G221" s="135"/>
      <c r="H221" s="148"/>
      <c r="I221" s="136"/>
      <c r="J221" s="136"/>
      <c r="K221" s="137"/>
    </row>
    <row r="222" spans="1:16" ht="15" x14ac:dyDescent="0.2">
      <c r="A222" s="129" t="s">
        <v>254</v>
      </c>
      <c r="B222" s="187">
        <v>200</v>
      </c>
      <c r="C222" s="188" t="s">
        <v>126</v>
      </c>
      <c r="D222" s="188">
        <v>475</v>
      </c>
      <c r="E222" s="189" t="s">
        <v>130</v>
      </c>
      <c r="G222" s="135" t="s">
        <v>540</v>
      </c>
      <c r="H222" s="148">
        <f>O222</f>
        <v>2.3763299999999998</v>
      </c>
      <c r="I222" s="136"/>
      <c r="J222" s="136"/>
      <c r="K222" s="137"/>
      <c r="L222" s="30">
        <f>8.338*3</f>
        <v>25.013999999999996</v>
      </c>
      <c r="M222" s="30">
        <f>B222/1000</f>
        <v>0.2</v>
      </c>
      <c r="N222" s="31">
        <f>D222/1000</f>
        <v>0.47499999999999998</v>
      </c>
      <c r="O222" s="37">
        <f>L222*M222*N222</f>
        <v>2.3763299999999998</v>
      </c>
      <c r="P222" s="31"/>
    </row>
    <row r="223" spans="1:16" ht="15" x14ac:dyDescent="0.2">
      <c r="A223" s="129" t="s">
        <v>310</v>
      </c>
      <c r="B223" s="187">
        <v>200</v>
      </c>
      <c r="C223" s="188" t="s">
        <v>126</v>
      </c>
      <c r="D223" s="188">
        <v>400</v>
      </c>
      <c r="E223" s="189" t="s">
        <v>303</v>
      </c>
      <c r="G223" s="135" t="s">
        <v>540</v>
      </c>
      <c r="H223" s="148">
        <f t="shared" ref="H223:H226" si="26">O223</f>
        <v>4.0401600000000002</v>
      </c>
      <c r="I223" s="136"/>
      <c r="J223" s="136"/>
      <c r="K223" s="137"/>
      <c r="L223" s="30">
        <f>18.45+3.95+9.913+2.413+2.413+2.413+10.95</f>
        <v>50.501999999999995</v>
      </c>
      <c r="M223" s="30">
        <f t="shared" ref="M223:M226" si="27">B223/1000</f>
        <v>0.2</v>
      </c>
      <c r="N223" s="31">
        <f t="shared" ref="N223:N226" si="28">D223/1000</f>
        <v>0.4</v>
      </c>
      <c r="O223" s="37">
        <f t="shared" ref="O223:O226" si="29">L223*M223*N223</f>
        <v>4.0401600000000002</v>
      </c>
      <c r="P223" s="31"/>
    </row>
    <row r="224" spans="1:16" ht="15" x14ac:dyDescent="0.2">
      <c r="A224" s="129" t="s">
        <v>311</v>
      </c>
      <c r="B224" s="187">
        <v>200</v>
      </c>
      <c r="C224" s="188" t="s">
        <v>126</v>
      </c>
      <c r="D224" s="188">
        <v>400</v>
      </c>
      <c r="E224" s="189" t="s">
        <v>574</v>
      </c>
      <c r="G224" s="135" t="s">
        <v>540</v>
      </c>
      <c r="H224" s="148">
        <f t="shared" si="26"/>
        <v>8.82</v>
      </c>
      <c r="I224" s="136"/>
      <c r="J224" s="136"/>
      <c r="K224" s="137"/>
      <c r="L224" s="30">
        <f>9.45+9.45+3.15+25.35+25.35+25.75+11.75</f>
        <v>110.25</v>
      </c>
      <c r="M224" s="30">
        <f t="shared" si="27"/>
        <v>0.2</v>
      </c>
      <c r="N224" s="31">
        <f t="shared" si="28"/>
        <v>0.4</v>
      </c>
      <c r="O224" s="37">
        <f t="shared" si="29"/>
        <v>8.82</v>
      </c>
      <c r="P224" s="31"/>
    </row>
    <row r="225" spans="1:25" ht="15" x14ac:dyDescent="0.2">
      <c r="A225" s="129" t="s">
        <v>312</v>
      </c>
      <c r="B225" s="187">
        <v>200</v>
      </c>
      <c r="C225" s="188" t="s">
        <v>126</v>
      </c>
      <c r="D225" s="188">
        <v>400</v>
      </c>
      <c r="E225" s="189" t="s">
        <v>393</v>
      </c>
      <c r="G225" s="135" t="s">
        <v>540</v>
      </c>
      <c r="H225" s="148">
        <f t="shared" si="26"/>
        <v>1.17896</v>
      </c>
      <c r="I225" s="136"/>
      <c r="J225" s="136"/>
      <c r="K225" s="137"/>
      <c r="L225" s="30">
        <f>9.913+2.412+2.412</f>
        <v>14.736999999999998</v>
      </c>
      <c r="M225" s="30">
        <f t="shared" si="27"/>
        <v>0.2</v>
      </c>
      <c r="N225" s="31">
        <f t="shared" si="28"/>
        <v>0.4</v>
      </c>
      <c r="O225" s="37">
        <f t="shared" si="29"/>
        <v>1.17896</v>
      </c>
      <c r="P225" s="31"/>
    </row>
    <row r="226" spans="1:25" ht="15" x14ac:dyDescent="0.2">
      <c r="A226" s="129" t="s">
        <v>547</v>
      </c>
      <c r="B226" s="187">
        <v>400</v>
      </c>
      <c r="C226" s="188" t="s">
        <v>126</v>
      </c>
      <c r="D226" s="188">
        <v>180</v>
      </c>
      <c r="E226" s="189" t="s">
        <v>548</v>
      </c>
      <c r="G226" s="135" t="s">
        <v>540</v>
      </c>
      <c r="H226" s="148">
        <f t="shared" si="26"/>
        <v>1.8251999999999999</v>
      </c>
      <c r="I226" s="136"/>
      <c r="J226" s="136"/>
      <c r="K226" s="137"/>
      <c r="L226" s="30">
        <v>25.35</v>
      </c>
      <c r="M226" s="30">
        <f t="shared" si="27"/>
        <v>0.4</v>
      </c>
      <c r="N226" s="31">
        <f t="shared" si="28"/>
        <v>0.18</v>
      </c>
      <c r="O226" s="37">
        <f t="shared" si="29"/>
        <v>1.8251999999999999</v>
      </c>
      <c r="P226" s="31"/>
    </row>
    <row r="227" spans="1:25" ht="15" x14ac:dyDescent="0.2">
      <c r="A227" s="129" t="s">
        <v>579</v>
      </c>
      <c r="B227" s="187">
        <v>200</v>
      </c>
      <c r="C227" s="188" t="s">
        <v>126</v>
      </c>
      <c r="D227" s="188">
        <v>400</v>
      </c>
      <c r="E227" s="189" t="s">
        <v>883</v>
      </c>
      <c r="G227" s="135" t="s">
        <v>540</v>
      </c>
      <c r="H227" s="148">
        <v>0.24</v>
      </c>
      <c r="I227" s="136"/>
      <c r="J227" s="136"/>
      <c r="K227" s="137"/>
      <c r="N227" s="31"/>
      <c r="O227" s="37"/>
      <c r="P227" s="31"/>
    </row>
    <row r="228" spans="1:25" s="33" customFormat="1" x14ac:dyDescent="0.2">
      <c r="A228" s="297"/>
      <c r="B228" s="187"/>
      <c r="C228" s="188"/>
      <c r="D228" s="188"/>
      <c r="E228" s="189"/>
      <c r="F228" s="190"/>
      <c r="G228" s="135"/>
      <c r="H228" s="148"/>
      <c r="I228" s="298"/>
      <c r="J228" s="298"/>
      <c r="K228" s="299"/>
      <c r="M228" s="28"/>
      <c r="N228" s="28"/>
      <c r="O228" s="28"/>
      <c r="P228" s="28"/>
      <c r="Q228" s="37"/>
    </row>
    <row r="229" spans="1:25" ht="12" customHeight="1" x14ac:dyDescent="0.2">
      <c r="A229" s="129"/>
      <c r="C229" s="131" t="s">
        <v>36</v>
      </c>
      <c r="E229" s="133"/>
      <c r="G229" s="135"/>
      <c r="H229" s="148"/>
      <c r="I229" s="136"/>
      <c r="J229" s="136"/>
      <c r="K229" s="137"/>
      <c r="O229" s="31"/>
    </row>
    <row r="230" spans="1:25" ht="12" customHeight="1" x14ac:dyDescent="0.2">
      <c r="A230" s="129" t="s">
        <v>579</v>
      </c>
      <c r="D230" s="132">
        <v>150</v>
      </c>
      <c r="E230" s="139" t="s">
        <v>302</v>
      </c>
      <c r="G230" s="135" t="s">
        <v>540</v>
      </c>
      <c r="H230" s="148">
        <f>N230+0.517</f>
        <v>21.612999999999996</v>
      </c>
      <c r="I230" s="136"/>
      <c r="J230" s="136"/>
      <c r="K230" s="137"/>
      <c r="L230" s="36">
        <v>140.63999999999999</v>
      </c>
      <c r="M230" s="30">
        <f>D230/1000</f>
        <v>0.15</v>
      </c>
      <c r="N230" s="36">
        <f>L230*M230</f>
        <v>21.095999999999997</v>
      </c>
      <c r="O230" s="31"/>
    </row>
    <row r="231" spans="1:25" ht="12" customHeight="1" x14ac:dyDescent="0.2">
      <c r="A231" s="129" t="s">
        <v>580</v>
      </c>
      <c r="D231" s="132">
        <v>180</v>
      </c>
      <c r="E231" s="139" t="s">
        <v>302</v>
      </c>
      <c r="G231" s="135" t="s">
        <v>540</v>
      </c>
      <c r="H231" s="148">
        <f t="shared" ref="H231" si="30">N231</f>
        <v>40.557600000000001</v>
      </c>
      <c r="I231" s="136"/>
      <c r="J231" s="136"/>
      <c r="K231" s="137"/>
      <c r="L231" s="30">
        <v>225.32</v>
      </c>
      <c r="M231" s="30">
        <f t="shared" ref="M231" si="31">D231/1000</f>
        <v>0.18</v>
      </c>
      <c r="N231" s="36">
        <f t="shared" ref="N231" si="32">L231*M231</f>
        <v>40.557600000000001</v>
      </c>
      <c r="O231" s="31"/>
      <c r="U231" s="30">
        <v>0.2</v>
      </c>
      <c r="V231" s="30">
        <v>0.4</v>
      </c>
      <c r="W231" s="30">
        <v>1.5</v>
      </c>
      <c r="X231" s="30">
        <v>2</v>
      </c>
      <c r="Y231" s="30">
        <f>U231*V231*W231*X231</f>
        <v>0.24000000000000005</v>
      </c>
    </row>
    <row r="232" spans="1:25" ht="12" customHeight="1" x14ac:dyDescent="0.2">
      <c r="A232" s="129" t="s">
        <v>581</v>
      </c>
      <c r="D232" s="132">
        <v>150</v>
      </c>
      <c r="E232" s="139" t="s">
        <v>576</v>
      </c>
      <c r="G232" s="135" t="s">
        <v>540</v>
      </c>
      <c r="H232" s="148">
        <f>N232</f>
        <v>0.88949999999999996</v>
      </c>
      <c r="I232" s="136"/>
      <c r="J232" s="136"/>
      <c r="K232" s="137"/>
      <c r="L232" s="30">
        <v>5.93</v>
      </c>
      <c r="M232" s="36">
        <f>D232/1000</f>
        <v>0.15</v>
      </c>
      <c r="N232" s="36">
        <f>L232*M232</f>
        <v>0.88949999999999996</v>
      </c>
    </row>
    <row r="233" spans="1:25" ht="12" customHeight="1" x14ac:dyDescent="0.2">
      <c r="A233" s="129"/>
      <c r="E233" s="139"/>
      <c r="G233" s="135"/>
      <c r="H233" s="148"/>
      <c r="I233" s="136"/>
      <c r="J233" s="136"/>
      <c r="K233" s="137"/>
      <c r="N233" s="36"/>
      <c r="O233" s="31"/>
    </row>
    <row r="234" spans="1:25" x14ac:dyDescent="0.2">
      <c r="A234" s="129"/>
      <c r="D234" s="142" t="s">
        <v>37</v>
      </c>
      <c r="E234" s="133"/>
      <c r="G234" s="135"/>
      <c r="H234" s="148"/>
      <c r="I234" s="136"/>
      <c r="J234" s="136"/>
      <c r="K234" s="137"/>
    </row>
    <row r="235" spans="1:25" s="28" customFormat="1" ht="15" x14ac:dyDescent="0.2">
      <c r="A235" s="297" t="s">
        <v>582</v>
      </c>
      <c r="B235" s="187">
        <v>225</v>
      </c>
      <c r="C235" s="188" t="s">
        <v>126</v>
      </c>
      <c r="D235" s="188">
        <v>450</v>
      </c>
      <c r="E235" s="189" t="s">
        <v>127</v>
      </c>
      <c r="F235" s="190"/>
      <c r="G235" s="135" t="s">
        <v>540</v>
      </c>
      <c r="H235" s="148">
        <f>P235</f>
        <v>0.91125000000000012</v>
      </c>
      <c r="I235" s="298"/>
      <c r="J235" s="298"/>
      <c r="K235" s="299"/>
      <c r="L235" s="28">
        <f>B235/1000</f>
        <v>0.22500000000000001</v>
      </c>
      <c r="M235" s="28">
        <f>D235/1000</f>
        <v>0.45</v>
      </c>
      <c r="N235" s="28">
        <v>3</v>
      </c>
      <c r="O235" s="28">
        <v>3</v>
      </c>
      <c r="P235" s="28">
        <f>L235*M235*N235*O235</f>
        <v>0.91125000000000012</v>
      </c>
    </row>
    <row r="236" spans="1:25" s="28" customFormat="1" ht="15" x14ac:dyDescent="0.2">
      <c r="A236" s="297" t="s">
        <v>583</v>
      </c>
      <c r="B236" s="187">
        <v>225</v>
      </c>
      <c r="C236" s="188" t="s">
        <v>126</v>
      </c>
      <c r="D236" s="188">
        <v>450</v>
      </c>
      <c r="E236" s="189" t="s">
        <v>128</v>
      </c>
      <c r="F236" s="190"/>
      <c r="G236" s="135" t="s">
        <v>540</v>
      </c>
      <c r="H236" s="148">
        <f t="shared" ref="H236:H237" si="33">P236</f>
        <v>0.60750000000000004</v>
      </c>
      <c r="I236" s="298"/>
      <c r="J236" s="298"/>
      <c r="K236" s="299"/>
      <c r="L236" s="28">
        <f t="shared" ref="L236:L238" si="34">B236/1000</f>
        <v>0.22500000000000001</v>
      </c>
      <c r="M236" s="28">
        <f t="shared" ref="M236:M238" si="35">D236/1000</f>
        <v>0.45</v>
      </c>
      <c r="N236" s="28">
        <v>2</v>
      </c>
      <c r="O236" s="28">
        <v>3</v>
      </c>
      <c r="P236" s="28">
        <f t="shared" ref="P236:P238" si="36">L236*M236*N236*O236</f>
        <v>0.60750000000000004</v>
      </c>
      <c r="U236" s="28">
        <v>1.5</v>
      </c>
      <c r="V236" s="28">
        <v>2.2999999999999998</v>
      </c>
      <c r="W236" s="28">
        <v>0.15</v>
      </c>
      <c r="X236" s="28">
        <f>U236*V236*W236</f>
        <v>0.51749999999999996</v>
      </c>
    </row>
    <row r="237" spans="1:25" s="28" customFormat="1" ht="15" x14ac:dyDescent="0.2">
      <c r="A237" s="297" t="s">
        <v>313</v>
      </c>
      <c r="B237" s="187">
        <v>225</v>
      </c>
      <c r="C237" s="188" t="s">
        <v>126</v>
      </c>
      <c r="D237" s="188">
        <v>400</v>
      </c>
      <c r="E237" s="189" t="s">
        <v>301</v>
      </c>
      <c r="F237" s="190"/>
      <c r="G237" s="135" t="s">
        <v>540</v>
      </c>
      <c r="H237" s="148">
        <f t="shared" si="33"/>
        <v>8.1000000000000014</v>
      </c>
      <c r="I237" s="298"/>
      <c r="J237" s="298"/>
      <c r="K237" s="299"/>
      <c r="L237" s="28">
        <f t="shared" si="34"/>
        <v>0.22500000000000001</v>
      </c>
      <c r="M237" s="28">
        <f t="shared" si="35"/>
        <v>0.4</v>
      </c>
      <c r="N237" s="28">
        <v>30</v>
      </c>
      <c r="O237" s="28">
        <v>3</v>
      </c>
      <c r="P237" s="28">
        <f t="shared" si="36"/>
        <v>8.1000000000000014</v>
      </c>
    </row>
    <row r="238" spans="1:25" s="28" customFormat="1" ht="15" x14ac:dyDescent="0.2">
      <c r="A238" s="297" t="s">
        <v>584</v>
      </c>
      <c r="B238" s="187">
        <v>200</v>
      </c>
      <c r="C238" s="188" t="s">
        <v>126</v>
      </c>
      <c r="D238" s="188">
        <v>300</v>
      </c>
      <c r="E238" s="189" t="s">
        <v>460</v>
      </c>
      <c r="F238" s="190"/>
      <c r="G238" s="135" t="s">
        <v>540</v>
      </c>
      <c r="H238" s="148">
        <f>P238-0.18</f>
        <v>0.72</v>
      </c>
      <c r="I238" s="298"/>
      <c r="J238" s="298"/>
      <c r="K238" s="299"/>
      <c r="L238" s="28">
        <f t="shared" si="34"/>
        <v>0.2</v>
      </c>
      <c r="M238" s="28">
        <f t="shared" si="35"/>
        <v>0.3</v>
      </c>
      <c r="N238" s="28">
        <v>5</v>
      </c>
      <c r="O238" s="28">
        <v>3</v>
      </c>
      <c r="P238" s="28">
        <f t="shared" si="36"/>
        <v>0.89999999999999991</v>
      </c>
    </row>
    <row r="239" spans="1:25" s="28" customFormat="1" ht="15" x14ac:dyDescent="0.2">
      <c r="A239" s="297" t="s">
        <v>466</v>
      </c>
      <c r="B239" s="187">
        <v>200</v>
      </c>
      <c r="C239" s="188" t="s">
        <v>126</v>
      </c>
      <c r="D239" s="188">
        <v>300</v>
      </c>
      <c r="E239" s="189" t="s">
        <v>882</v>
      </c>
      <c r="F239" s="190"/>
      <c r="G239" s="135" t="s">
        <v>540</v>
      </c>
      <c r="H239" s="148">
        <v>0.18</v>
      </c>
      <c r="I239" s="298"/>
      <c r="J239" s="298"/>
      <c r="K239" s="299"/>
      <c r="L239" s="28">
        <v>0.15</v>
      </c>
      <c r="M239" s="28">
        <v>0.15</v>
      </c>
      <c r="N239" s="28">
        <v>8</v>
      </c>
      <c r="O239" s="28">
        <v>3</v>
      </c>
      <c r="P239" s="28">
        <f>L239*M239*N239*O239</f>
        <v>0.54</v>
      </c>
    </row>
    <row r="240" spans="1:25" s="28" customFormat="1" ht="15" x14ac:dyDescent="0.2">
      <c r="A240" s="297" t="s">
        <v>581</v>
      </c>
      <c r="B240" s="187">
        <v>150</v>
      </c>
      <c r="C240" s="188" t="s">
        <v>126</v>
      </c>
      <c r="D240" s="188">
        <v>150</v>
      </c>
      <c r="E240" s="189" t="s">
        <v>886</v>
      </c>
      <c r="F240" s="174"/>
      <c r="G240" s="135" t="s">
        <v>540</v>
      </c>
      <c r="H240" s="148">
        <v>0.54</v>
      </c>
      <c r="I240" s="298"/>
      <c r="J240" s="298"/>
      <c r="K240" s="299"/>
    </row>
    <row r="241" spans="1:16" s="28" customFormat="1" ht="15" x14ac:dyDescent="0.2">
      <c r="A241" s="297" t="s">
        <v>581</v>
      </c>
      <c r="B241" s="187">
        <v>150</v>
      </c>
      <c r="C241" s="188" t="s">
        <v>126</v>
      </c>
      <c r="D241" s="188">
        <v>150</v>
      </c>
      <c r="E241" s="189" t="s">
        <v>885</v>
      </c>
      <c r="F241" s="174"/>
      <c r="G241" s="135" t="s">
        <v>540</v>
      </c>
      <c r="H241" s="148">
        <v>0.27</v>
      </c>
      <c r="I241" s="298"/>
      <c r="J241" s="298"/>
      <c r="K241" s="299"/>
    </row>
    <row r="242" spans="1:16" s="28" customFormat="1" x14ac:dyDescent="0.2">
      <c r="A242" s="297"/>
      <c r="B242" s="187"/>
      <c r="C242" s="188"/>
      <c r="D242" s="188"/>
      <c r="E242" s="189"/>
      <c r="F242" s="190"/>
      <c r="G242" s="135"/>
      <c r="H242" s="148"/>
      <c r="I242" s="298"/>
      <c r="J242" s="298"/>
      <c r="K242" s="299"/>
    </row>
    <row r="243" spans="1:16" ht="12" customHeight="1" x14ac:dyDescent="0.2">
      <c r="A243" s="129"/>
      <c r="C243" s="131" t="s">
        <v>307</v>
      </c>
      <c r="E243" s="133"/>
      <c r="G243" s="135"/>
      <c r="H243" s="148"/>
      <c r="I243" s="136"/>
      <c r="J243" s="136"/>
      <c r="K243" s="137"/>
    </row>
    <row r="244" spans="1:16" ht="12" customHeight="1" x14ac:dyDescent="0.2">
      <c r="A244" s="129" t="s">
        <v>466</v>
      </c>
      <c r="E244" s="139" t="s">
        <v>559</v>
      </c>
      <c r="G244" s="135" t="s">
        <v>540</v>
      </c>
      <c r="H244" s="148">
        <v>3.7699999999999996</v>
      </c>
      <c r="I244" s="136"/>
      <c r="J244" s="136"/>
      <c r="K244" s="137"/>
    </row>
    <row r="245" spans="1:16" ht="12" customHeight="1" x14ac:dyDescent="0.2">
      <c r="A245" s="129"/>
      <c r="E245" s="139"/>
      <c r="G245" s="135"/>
      <c r="H245" s="148"/>
      <c r="I245" s="136"/>
      <c r="J245" s="136"/>
      <c r="K245" s="137"/>
    </row>
    <row r="246" spans="1:16" ht="12" customHeight="1" x14ac:dyDescent="0.2">
      <c r="A246" s="129"/>
      <c r="C246" s="131" t="s">
        <v>427</v>
      </c>
      <c r="E246" s="139"/>
      <c r="G246" s="135"/>
      <c r="H246" s="148"/>
      <c r="I246" s="136"/>
      <c r="J246" s="136"/>
      <c r="K246" s="137"/>
      <c r="N246" s="36"/>
      <c r="O246" s="31"/>
    </row>
    <row r="247" spans="1:16" ht="12" customHeight="1" x14ac:dyDescent="0.2">
      <c r="A247" s="129" t="s">
        <v>467</v>
      </c>
      <c r="D247" s="132">
        <v>100</v>
      </c>
      <c r="E247" s="139" t="s">
        <v>549</v>
      </c>
      <c r="G247" s="135" t="s">
        <v>540</v>
      </c>
      <c r="H247" s="148">
        <f>L247*M247*N247</f>
        <v>0.23975000000000002</v>
      </c>
      <c r="I247" s="136"/>
      <c r="J247" s="136"/>
      <c r="K247" s="137"/>
      <c r="L247" s="30">
        <f>21.575+2.4</f>
        <v>23.974999999999998</v>
      </c>
      <c r="M247" s="30">
        <v>0.1</v>
      </c>
      <c r="N247" s="36">
        <v>0.1</v>
      </c>
      <c r="O247" s="144"/>
    </row>
    <row r="248" spans="1:16" ht="12" customHeight="1" x14ac:dyDescent="0.2">
      <c r="A248" s="129"/>
      <c r="E248" s="139"/>
      <c r="G248" s="135"/>
      <c r="H248" s="148"/>
      <c r="I248" s="136"/>
      <c r="J248" s="136"/>
      <c r="K248" s="137"/>
      <c r="N248" s="36"/>
      <c r="O248" s="144"/>
    </row>
    <row r="249" spans="1:16" s="138" customFormat="1" ht="12" customHeight="1" x14ac:dyDescent="0.2">
      <c r="A249" s="129"/>
      <c r="B249" s="130"/>
      <c r="C249" s="131" t="s">
        <v>575</v>
      </c>
      <c r="D249" s="132"/>
      <c r="E249" s="139"/>
      <c r="F249" s="134"/>
      <c r="G249" s="135"/>
      <c r="H249" s="148"/>
      <c r="I249" s="136"/>
      <c r="J249" s="136"/>
      <c r="K249" s="137"/>
    </row>
    <row r="250" spans="1:16" ht="15" x14ac:dyDescent="0.2">
      <c r="A250" s="129" t="s">
        <v>677</v>
      </c>
      <c r="B250" s="187">
        <v>200</v>
      </c>
      <c r="C250" s="188" t="s">
        <v>126</v>
      </c>
      <c r="D250" s="188">
        <v>400</v>
      </c>
      <c r="E250" s="189" t="s">
        <v>304</v>
      </c>
      <c r="G250" s="135" t="s">
        <v>540</v>
      </c>
      <c r="H250" s="148">
        <f t="shared" ref="H250" si="37">O250</f>
        <v>0.94000000000000006</v>
      </c>
      <c r="I250" s="136"/>
      <c r="J250" s="136"/>
      <c r="K250" s="137"/>
      <c r="L250" s="30">
        <f>11.75</f>
        <v>11.75</v>
      </c>
      <c r="M250" s="30">
        <f t="shared" ref="M250" si="38">B250/1000</f>
        <v>0.2</v>
      </c>
      <c r="N250" s="31">
        <f t="shared" ref="N250" si="39">D250/1000</f>
        <v>0.4</v>
      </c>
      <c r="O250" s="37">
        <f t="shared" ref="O250" si="40">L250*M250*N250</f>
        <v>0.94000000000000006</v>
      </c>
      <c r="P250" s="31"/>
    </row>
    <row r="251" spans="1:16" s="138" customFormat="1" ht="12" customHeight="1" x14ac:dyDescent="0.2">
      <c r="A251" s="129"/>
      <c r="B251" s="130"/>
      <c r="C251" s="131"/>
      <c r="D251" s="132"/>
      <c r="E251" s="139"/>
      <c r="F251" s="134"/>
      <c r="G251" s="135"/>
      <c r="H251" s="148"/>
      <c r="I251" s="136"/>
      <c r="J251" s="136"/>
      <c r="K251" s="137"/>
    </row>
    <row r="252" spans="1:16" s="113" customFormat="1" ht="12" customHeight="1" x14ac:dyDescent="0.2">
      <c r="A252" s="129"/>
      <c r="B252" s="130"/>
      <c r="C252" s="132"/>
      <c r="D252" s="132"/>
      <c r="E252" s="139"/>
      <c r="F252" s="134"/>
      <c r="G252" s="135"/>
      <c r="H252" s="148"/>
      <c r="I252" s="136"/>
      <c r="J252" s="136"/>
      <c r="K252" s="137"/>
      <c r="N252" s="114"/>
      <c r="O252" s="115"/>
    </row>
    <row r="253" spans="1:16" s="138" customFormat="1" ht="12" customHeight="1" x14ac:dyDescent="0.2">
      <c r="A253" s="140" t="s">
        <v>255</v>
      </c>
      <c r="B253" s="141" t="s">
        <v>550</v>
      </c>
      <c r="C253" s="142"/>
      <c r="D253" s="142"/>
      <c r="E253" s="143"/>
      <c r="F253" s="134"/>
      <c r="G253" s="135"/>
      <c r="H253" s="148"/>
      <c r="I253" s="136"/>
      <c r="J253" s="136"/>
      <c r="K253" s="137"/>
    </row>
    <row r="254" spans="1:16" s="138" customFormat="1" ht="12" customHeight="1" x14ac:dyDescent="0.2">
      <c r="A254" s="140"/>
      <c r="B254" s="141"/>
      <c r="C254" s="142"/>
      <c r="D254" s="142"/>
      <c r="E254" s="143"/>
      <c r="F254" s="134"/>
      <c r="G254" s="135"/>
      <c r="H254" s="148"/>
      <c r="I254" s="136"/>
      <c r="J254" s="136"/>
      <c r="K254" s="137"/>
    </row>
    <row r="255" spans="1:16" x14ac:dyDescent="0.2">
      <c r="A255" s="129"/>
      <c r="C255" s="131" t="s">
        <v>129</v>
      </c>
      <c r="D255" s="142"/>
      <c r="E255" s="133"/>
      <c r="G255" s="135"/>
      <c r="H255" s="148"/>
      <c r="I255" s="136"/>
      <c r="J255" s="136"/>
      <c r="K255" s="137"/>
    </row>
    <row r="256" spans="1:16" ht="15" x14ac:dyDescent="0.2">
      <c r="A256" s="129" t="s">
        <v>585</v>
      </c>
      <c r="B256" s="187">
        <v>200</v>
      </c>
      <c r="C256" s="188" t="s">
        <v>126</v>
      </c>
      <c r="D256" s="188">
        <v>475</v>
      </c>
      <c r="E256" s="189" t="s">
        <v>130</v>
      </c>
      <c r="G256" s="135" t="s">
        <v>540</v>
      </c>
      <c r="H256" s="148">
        <f>O256</f>
        <v>2.3763299999999998</v>
      </c>
      <c r="I256" s="136"/>
      <c r="J256" s="136"/>
      <c r="K256" s="137"/>
      <c r="L256" s="30">
        <f>8.338*3</f>
        <v>25.013999999999996</v>
      </c>
      <c r="M256" s="30">
        <f>B256/1000</f>
        <v>0.2</v>
      </c>
      <c r="N256" s="31">
        <f>D256/1000</f>
        <v>0.47499999999999998</v>
      </c>
      <c r="O256" s="37">
        <f>L256*M256*N256</f>
        <v>2.3763299999999998</v>
      </c>
      <c r="P256" s="31"/>
    </row>
    <row r="257" spans="1:17" ht="15" x14ac:dyDescent="0.2">
      <c r="A257" s="129" t="s">
        <v>586</v>
      </c>
      <c r="B257" s="187">
        <v>200</v>
      </c>
      <c r="C257" s="188" t="s">
        <v>126</v>
      </c>
      <c r="D257" s="188">
        <v>400</v>
      </c>
      <c r="E257" s="189" t="s">
        <v>303</v>
      </c>
      <c r="G257" s="135" t="s">
        <v>540</v>
      </c>
      <c r="H257" s="148">
        <f t="shared" ref="H257:H260" si="41">O257</f>
        <v>4.0401600000000002</v>
      </c>
      <c r="I257" s="136"/>
      <c r="J257" s="136"/>
      <c r="K257" s="137"/>
      <c r="L257" s="30">
        <f>18.45+3.95+9.913+2.413+2.413+2.413+10.95</f>
        <v>50.501999999999995</v>
      </c>
      <c r="M257" s="30">
        <f t="shared" ref="M257:M260" si="42">B257/1000</f>
        <v>0.2</v>
      </c>
      <c r="N257" s="31">
        <f t="shared" ref="N257:N260" si="43">D257/1000</f>
        <v>0.4</v>
      </c>
      <c r="O257" s="37">
        <f t="shared" ref="O257:O260" si="44">L257*M257*N257</f>
        <v>4.0401600000000002</v>
      </c>
      <c r="P257" s="31"/>
    </row>
    <row r="258" spans="1:17" ht="15" x14ac:dyDescent="0.2">
      <c r="A258" s="129" t="s">
        <v>587</v>
      </c>
      <c r="B258" s="187">
        <v>200</v>
      </c>
      <c r="C258" s="188" t="s">
        <v>126</v>
      </c>
      <c r="D258" s="188">
        <v>400</v>
      </c>
      <c r="E258" s="189" t="s">
        <v>574</v>
      </c>
      <c r="G258" s="135" t="s">
        <v>540</v>
      </c>
      <c r="H258" s="148">
        <f t="shared" si="41"/>
        <v>8.82</v>
      </c>
      <c r="I258" s="136"/>
      <c r="J258" s="136"/>
      <c r="K258" s="137"/>
      <c r="L258" s="30">
        <f>9.45+9.45+3.15+25.35+25.35+25.75+11.75</f>
        <v>110.25</v>
      </c>
      <c r="M258" s="30">
        <f t="shared" si="42"/>
        <v>0.2</v>
      </c>
      <c r="N258" s="31">
        <f t="shared" si="43"/>
        <v>0.4</v>
      </c>
      <c r="O258" s="37">
        <f t="shared" si="44"/>
        <v>8.82</v>
      </c>
      <c r="P258" s="31"/>
    </row>
    <row r="259" spans="1:17" ht="15" x14ac:dyDescent="0.2">
      <c r="A259" s="129" t="s">
        <v>588</v>
      </c>
      <c r="B259" s="187">
        <v>200</v>
      </c>
      <c r="C259" s="188" t="s">
        <v>126</v>
      </c>
      <c r="D259" s="188">
        <v>400</v>
      </c>
      <c r="E259" s="189" t="s">
        <v>393</v>
      </c>
      <c r="G259" s="135" t="s">
        <v>540</v>
      </c>
      <c r="H259" s="148">
        <f t="shared" si="41"/>
        <v>1.17896</v>
      </c>
      <c r="I259" s="136"/>
      <c r="J259" s="136"/>
      <c r="K259" s="137"/>
      <c r="L259" s="30">
        <f>9.913+2.412+2.412</f>
        <v>14.736999999999998</v>
      </c>
      <c r="M259" s="30">
        <f t="shared" si="42"/>
        <v>0.2</v>
      </c>
      <c r="N259" s="31">
        <f t="shared" si="43"/>
        <v>0.4</v>
      </c>
      <c r="O259" s="37">
        <f t="shared" si="44"/>
        <v>1.17896</v>
      </c>
      <c r="P259" s="31"/>
    </row>
    <row r="260" spans="1:17" ht="15" x14ac:dyDescent="0.2">
      <c r="A260" s="129" t="s">
        <v>589</v>
      </c>
      <c r="B260" s="187">
        <v>400</v>
      </c>
      <c r="C260" s="188" t="s">
        <v>126</v>
      </c>
      <c r="D260" s="188">
        <v>180</v>
      </c>
      <c r="E260" s="189" t="s">
        <v>548</v>
      </c>
      <c r="G260" s="135" t="s">
        <v>540</v>
      </c>
      <c r="H260" s="148">
        <f t="shared" si="41"/>
        <v>1.8251999999999999</v>
      </c>
      <c r="I260" s="136"/>
      <c r="J260" s="136"/>
      <c r="K260" s="137"/>
      <c r="L260" s="30">
        <v>25.35</v>
      </c>
      <c r="M260" s="30">
        <f t="shared" si="42"/>
        <v>0.4</v>
      </c>
      <c r="N260" s="31">
        <f t="shared" si="43"/>
        <v>0.18</v>
      </c>
      <c r="O260" s="37">
        <f t="shared" si="44"/>
        <v>1.8251999999999999</v>
      </c>
      <c r="P260" s="31"/>
    </row>
    <row r="261" spans="1:17" ht="15" x14ac:dyDescent="0.2">
      <c r="A261" s="129" t="s">
        <v>579</v>
      </c>
      <c r="B261" s="187">
        <v>200</v>
      </c>
      <c r="C261" s="188" t="s">
        <v>126</v>
      </c>
      <c r="D261" s="188">
        <v>400</v>
      </c>
      <c r="E261" s="189" t="s">
        <v>883</v>
      </c>
      <c r="G261" s="135" t="s">
        <v>540</v>
      </c>
      <c r="H261" s="148">
        <v>0.24</v>
      </c>
      <c r="I261" s="136"/>
      <c r="J261" s="136"/>
      <c r="K261" s="137"/>
      <c r="N261" s="31"/>
      <c r="O261" s="37"/>
      <c r="P261" s="31"/>
    </row>
    <row r="262" spans="1:17" s="33" customFormat="1" x14ac:dyDescent="0.2">
      <c r="A262" s="297"/>
      <c r="B262" s="187"/>
      <c r="C262" s="188"/>
      <c r="D262" s="188"/>
      <c r="E262" s="189"/>
      <c r="F262" s="190"/>
      <c r="G262" s="135"/>
      <c r="H262" s="148"/>
      <c r="I262" s="298"/>
      <c r="J262" s="298"/>
      <c r="K262" s="299"/>
      <c r="M262" s="28"/>
      <c r="N262" s="28"/>
      <c r="O262" s="28"/>
      <c r="P262" s="28"/>
      <c r="Q262" s="37"/>
    </row>
    <row r="263" spans="1:17" ht="12" customHeight="1" x14ac:dyDescent="0.2">
      <c r="A263" s="129"/>
      <c r="C263" s="131" t="s">
        <v>36</v>
      </c>
      <c r="E263" s="133"/>
      <c r="G263" s="135"/>
      <c r="H263" s="148"/>
      <c r="I263" s="136"/>
      <c r="J263" s="136"/>
      <c r="K263" s="137"/>
      <c r="O263" s="31"/>
    </row>
    <row r="264" spans="1:17" s="113" customFormat="1" ht="12" customHeight="1" x14ac:dyDescent="0.2">
      <c r="A264" s="129" t="s">
        <v>590</v>
      </c>
      <c r="B264" s="130"/>
      <c r="C264" s="132"/>
      <c r="D264" s="132">
        <v>150</v>
      </c>
      <c r="E264" s="139" t="s">
        <v>552</v>
      </c>
      <c r="F264" s="134"/>
      <c r="G264" s="135" t="s">
        <v>540</v>
      </c>
      <c r="H264" s="148">
        <f>N264+0.517</f>
        <v>21.612999999999996</v>
      </c>
      <c r="I264" s="136"/>
      <c r="J264" s="136"/>
      <c r="K264" s="137"/>
      <c r="L264" s="114">
        <v>140.63999999999999</v>
      </c>
      <c r="M264" s="113">
        <f>D264/1000</f>
        <v>0.15</v>
      </c>
      <c r="N264" s="114">
        <f>L264*M264</f>
        <v>21.095999999999997</v>
      </c>
      <c r="O264" s="112"/>
    </row>
    <row r="265" spans="1:17" ht="12" customHeight="1" x14ac:dyDescent="0.2">
      <c r="A265" s="129" t="s">
        <v>591</v>
      </c>
      <c r="D265" s="132">
        <v>180</v>
      </c>
      <c r="E265" s="139" t="s">
        <v>552</v>
      </c>
      <c r="G265" s="135" t="s">
        <v>540</v>
      </c>
      <c r="H265" s="148">
        <f t="shared" ref="H265" si="45">N265</f>
        <v>40.557600000000001</v>
      </c>
      <c r="I265" s="136"/>
      <c r="J265" s="136"/>
      <c r="K265" s="137"/>
      <c r="L265" s="30">
        <v>225.32</v>
      </c>
      <c r="M265" s="30">
        <f t="shared" ref="M265" si="46">D265/1000</f>
        <v>0.18</v>
      </c>
      <c r="N265" s="36">
        <f t="shared" ref="N265" si="47">L265*M265</f>
        <v>40.557600000000001</v>
      </c>
      <c r="O265" s="31"/>
    </row>
    <row r="266" spans="1:17" ht="12" customHeight="1" x14ac:dyDescent="0.2">
      <c r="A266" s="129" t="s">
        <v>592</v>
      </c>
      <c r="D266" s="132">
        <v>150</v>
      </c>
      <c r="E266" s="139" t="s">
        <v>576</v>
      </c>
      <c r="G266" s="135" t="s">
        <v>540</v>
      </c>
      <c r="H266" s="148">
        <f>N266</f>
        <v>0.88949999999999996</v>
      </c>
      <c r="I266" s="136"/>
      <c r="J266" s="136"/>
      <c r="K266" s="137"/>
      <c r="L266" s="30">
        <v>5.93</v>
      </c>
      <c r="M266" s="36">
        <f>D266/1000</f>
        <v>0.15</v>
      </c>
      <c r="N266" s="36">
        <f>L266*M266</f>
        <v>0.88949999999999996</v>
      </c>
    </row>
    <row r="267" spans="1:17" ht="12" customHeight="1" x14ac:dyDescent="0.2">
      <c r="A267" s="129"/>
      <c r="E267" s="139"/>
      <c r="G267" s="135"/>
      <c r="H267" s="148"/>
      <c r="I267" s="136"/>
      <c r="J267" s="136"/>
      <c r="K267" s="137"/>
      <c r="N267" s="36"/>
      <c r="O267" s="31"/>
    </row>
    <row r="268" spans="1:17" x14ac:dyDescent="0.2">
      <c r="A268" s="129"/>
      <c r="D268" s="142" t="s">
        <v>37</v>
      </c>
      <c r="E268" s="133"/>
      <c r="G268" s="135"/>
      <c r="H268" s="148"/>
      <c r="I268" s="136"/>
      <c r="J268" s="136"/>
      <c r="K268" s="137"/>
    </row>
    <row r="269" spans="1:17" s="28" customFormat="1" ht="15" x14ac:dyDescent="0.2">
      <c r="A269" s="297" t="s">
        <v>468</v>
      </c>
      <c r="B269" s="187">
        <v>225</v>
      </c>
      <c r="C269" s="188" t="s">
        <v>126</v>
      </c>
      <c r="D269" s="188">
        <v>450</v>
      </c>
      <c r="E269" s="189" t="s">
        <v>127</v>
      </c>
      <c r="F269" s="190"/>
      <c r="G269" s="135" t="s">
        <v>540</v>
      </c>
      <c r="H269" s="148">
        <f>P269</f>
        <v>0.91125000000000012</v>
      </c>
      <c r="I269" s="298"/>
      <c r="J269" s="298"/>
      <c r="K269" s="299"/>
      <c r="L269" s="28">
        <f>B269/1000</f>
        <v>0.22500000000000001</v>
      </c>
      <c r="M269" s="28">
        <f>D269/1000</f>
        <v>0.45</v>
      </c>
      <c r="N269" s="28">
        <v>3</v>
      </c>
      <c r="O269" s="28">
        <v>3</v>
      </c>
      <c r="P269" s="28">
        <f>L269*M269*N269*O269</f>
        <v>0.91125000000000012</v>
      </c>
    </row>
    <row r="270" spans="1:17" s="28" customFormat="1" ht="15" x14ac:dyDescent="0.2">
      <c r="A270" s="297" t="s">
        <v>593</v>
      </c>
      <c r="B270" s="187">
        <v>225</v>
      </c>
      <c r="C270" s="188" t="s">
        <v>126</v>
      </c>
      <c r="D270" s="188">
        <v>450</v>
      </c>
      <c r="E270" s="189" t="s">
        <v>128</v>
      </c>
      <c r="F270" s="190"/>
      <c r="G270" s="135" t="s">
        <v>540</v>
      </c>
      <c r="H270" s="148">
        <f t="shared" ref="H270:H271" si="48">P270</f>
        <v>0.60750000000000004</v>
      </c>
      <c r="I270" s="298"/>
      <c r="J270" s="298"/>
      <c r="K270" s="299"/>
      <c r="L270" s="28">
        <f t="shared" ref="L270:L272" si="49">B270/1000</f>
        <v>0.22500000000000001</v>
      </c>
      <c r="M270" s="28">
        <f t="shared" ref="M270:M272" si="50">D270/1000</f>
        <v>0.45</v>
      </c>
      <c r="N270" s="28">
        <v>2</v>
      </c>
      <c r="O270" s="28">
        <v>3</v>
      </c>
      <c r="P270" s="28">
        <f t="shared" ref="P270:P272" si="51">L270*M270*N270*O270</f>
        <v>0.60750000000000004</v>
      </c>
    </row>
    <row r="271" spans="1:17" s="28" customFormat="1" ht="15" x14ac:dyDescent="0.2">
      <c r="A271" s="297" t="s">
        <v>469</v>
      </c>
      <c r="B271" s="187">
        <v>225</v>
      </c>
      <c r="C271" s="188" t="s">
        <v>126</v>
      </c>
      <c r="D271" s="188">
        <v>400</v>
      </c>
      <c r="E271" s="189" t="s">
        <v>301</v>
      </c>
      <c r="F271" s="190"/>
      <c r="G271" s="135" t="s">
        <v>540</v>
      </c>
      <c r="H271" s="148">
        <f t="shared" si="48"/>
        <v>8.1000000000000014</v>
      </c>
      <c r="I271" s="298"/>
      <c r="J271" s="298"/>
      <c r="K271" s="299"/>
      <c r="L271" s="28">
        <f t="shared" si="49"/>
        <v>0.22500000000000001</v>
      </c>
      <c r="M271" s="28">
        <f t="shared" si="50"/>
        <v>0.4</v>
      </c>
      <c r="N271" s="28">
        <v>30</v>
      </c>
      <c r="O271" s="28">
        <v>3</v>
      </c>
      <c r="P271" s="28">
        <f t="shared" si="51"/>
        <v>8.1000000000000014</v>
      </c>
    </row>
    <row r="272" spans="1:17" s="28" customFormat="1" ht="15" x14ac:dyDescent="0.2">
      <c r="A272" s="297" t="s">
        <v>594</v>
      </c>
      <c r="B272" s="187">
        <v>200</v>
      </c>
      <c r="C272" s="188" t="s">
        <v>126</v>
      </c>
      <c r="D272" s="188">
        <v>300</v>
      </c>
      <c r="E272" s="189" t="s">
        <v>460</v>
      </c>
      <c r="F272" s="190"/>
      <c r="G272" s="135" t="s">
        <v>540</v>
      </c>
      <c r="H272" s="148">
        <f>P272-0.18</f>
        <v>0.72</v>
      </c>
      <c r="I272" s="298"/>
      <c r="J272" s="298"/>
      <c r="K272" s="299"/>
      <c r="L272" s="28">
        <f t="shared" si="49"/>
        <v>0.2</v>
      </c>
      <c r="M272" s="28">
        <f t="shared" si="50"/>
        <v>0.3</v>
      </c>
      <c r="N272" s="28">
        <v>5</v>
      </c>
      <c r="O272" s="28">
        <v>3</v>
      </c>
      <c r="P272" s="28">
        <f t="shared" si="51"/>
        <v>0.89999999999999991</v>
      </c>
    </row>
    <row r="273" spans="1:16" s="28" customFormat="1" ht="15" x14ac:dyDescent="0.2">
      <c r="A273" s="297" t="s">
        <v>466</v>
      </c>
      <c r="B273" s="187">
        <v>200</v>
      </c>
      <c r="C273" s="188" t="s">
        <v>126</v>
      </c>
      <c r="D273" s="188">
        <v>300</v>
      </c>
      <c r="E273" s="189" t="s">
        <v>882</v>
      </c>
      <c r="F273" s="190"/>
      <c r="G273" s="135" t="s">
        <v>540</v>
      </c>
      <c r="H273" s="148">
        <v>0.18</v>
      </c>
      <c r="I273" s="298"/>
      <c r="J273" s="298"/>
      <c r="K273" s="299"/>
    </row>
    <row r="274" spans="1:16" s="28" customFormat="1" ht="15" x14ac:dyDescent="0.2">
      <c r="A274" s="297" t="s">
        <v>581</v>
      </c>
      <c r="B274" s="187">
        <v>150</v>
      </c>
      <c r="C274" s="188" t="s">
        <v>126</v>
      </c>
      <c r="D274" s="188">
        <v>150</v>
      </c>
      <c r="E274" s="189" t="s">
        <v>886</v>
      </c>
      <c r="F274" s="174"/>
      <c r="G274" s="135" t="s">
        <v>540</v>
      </c>
      <c r="H274" s="148">
        <v>0.54</v>
      </c>
      <c r="I274" s="298"/>
      <c r="J274" s="298"/>
      <c r="K274" s="299"/>
    </row>
    <row r="275" spans="1:16" s="28" customFormat="1" ht="15" x14ac:dyDescent="0.2">
      <c r="A275" s="297" t="s">
        <v>581</v>
      </c>
      <c r="B275" s="187">
        <v>150</v>
      </c>
      <c r="C275" s="188" t="s">
        <v>126</v>
      </c>
      <c r="D275" s="188">
        <v>150</v>
      </c>
      <c r="E275" s="189" t="s">
        <v>885</v>
      </c>
      <c r="F275" s="174"/>
      <c r="G275" s="135" t="s">
        <v>540</v>
      </c>
      <c r="H275" s="148">
        <v>0.24</v>
      </c>
      <c r="I275" s="298"/>
      <c r="J275" s="298"/>
      <c r="K275" s="299"/>
    </row>
    <row r="276" spans="1:16" s="28" customFormat="1" x14ac:dyDescent="0.2">
      <c r="A276" s="297"/>
      <c r="B276" s="187"/>
      <c r="C276" s="188"/>
      <c r="D276" s="188"/>
      <c r="E276" s="189"/>
      <c r="F276" s="190"/>
      <c r="G276" s="135"/>
      <c r="H276" s="148"/>
      <c r="I276" s="298"/>
      <c r="J276" s="298"/>
      <c r="K276" s="299"/>
    </row>
    <row r="277" spans="1:16" ht="12" customHeight="1" x14ac:dyDescent="0.2">
      <c r="A277" s="129"/>
      <c r="C277" s="131" t="s">
        <v>307</v>
      </c>
      <c r="E277" s="133"/>
      <c r="G277" s="135"/>
      <c r="H277" s="148"/>
      <c r="I277" s="136"/>
      <c r="J277" s="136"/>
      <c r="K277" s="137"/>
    </row>
    <row r="278" spans="1:16" ht="12" customHeight="1" x14ac:dyDescent="0.2">
      <c r="A278" s="129" t="s">
        <v>595</v>
      </c>
      <c r="E278" s="139" t="s">
        <v>560</v>
      </c>
      <c r="G278" s="135" t="s">
        <v>540</v>
      </c>
      <c r="H278" s="148">
        <v>3.7699999999999996</v>
      </c>
      <c r="I278" s="136"/>
      <c r="J278" s="136"/>
      <c r="K278" s="137"/>
    </row>
    <row r="279" spans="1:16" ht="12" customHeight="1" x14ac:dyDescent="0.2">
      <c r="A279" s="129"/>
      <c r="E279" s="139"/>
      <c r="G279" s="135"/>
      <c r="H279" s="148"/>
      <c r="I279" s="136"/>
      <c r="J279" s="136"/>
      <c r="K279" s="137"/>
    </row>
    <row r="280" spans="1:16" ht="12" customHeight="1" x14ac:dyDescent="0.2">
      <c r="A280" s="129"/>
      <c r="C280" s="131" t="s">
        <v>427</v>
      </c>
      <c r="E280" s="139"/>
      <c r="G280" s="135"/>
      <c r="H280" s="148"/>
      <c r="I280" s="136"/>
      <c r="J280" s="136"/>
      <c r="K280" s="137"/>
      <c r="N280" s="36"/>
      <c r="O280" s="31"/>
    </row>
    <row r="281" spans="1:16" ht="12" customHeight="1" x14ac:dyDescent="0.2">
      <c r="A281" s="129" t="s">
        <v>596</v>
      </c>
      <c r="D281" s="132">
        <v>100</v>
      </c>
      <c r="E281" s="139" t="s">
        <v>549</v>
      </c>
      <c r="G281" s="135" t="s">
        <v>540</v>
      </c>
      <c r="H281" s="148">
        <f>L281*M281*N281</f>
        <v>0.23975000000000002</v>
      </c>
      <c r="I281" s="136"/>
      <c r="J281" s="136"/>
      <c r="K281" s="137"/>
      <c r="L281" s="30">
        <f>21.575+2.4</f>
        <v>23.974999999999998</v>
      </c>
      <c r="M281" s="30">
        <v>0.1</v>
      </c>
      <c r="N281" s="36">
        <v>0.1</v>
      </c>
      <c r="O281" s="144"/>
    </row>
    <row r="282" spans="1:16" ht="12" customHeight="1" x14ac:dyDescent="0.2">
      <c r="A282" s="129"/>
      <c r="E282" s="139"/>
      <c r="G282" s="135"/>
      <c r="H282" s="148"/>
      <c r="I282" s="136"/>
      <c r="J282" s="136"/>
      <c r="K282" s="137"/>
      <c r="N282" s="36"/>
      <c r="O282" s="144"/>
    </row>
    <row r="283" spans="1:16" s="138" customFormat="1" ht="12" customHeight="1" x14ac:dyDescent="0.2">
      <c r="A283" s="129"/>
      <c r="B283" s="130"/>
      <c r="C283" s="131" t="s">
        <v>575</v>
      </c>
      <c r="D283" s="132"/>
      <c r="E283" s="139"/>
      <c r="F283" s="134"/>
      <c r="G283" s="135"/>
      <c r="H283" s="148"/>
      <c r="I283" s="136"/>
      <c r="J283" s="136"/>
      <c r="K283" s="137"/>
    </row>
    <row r="284" spans="1:16" ht="15" x14ac:dyDescent="0.2">
      <c r="A284" s="129" t="s">
        <v>678</v>
      </c>
      <c r="B284" s="187">
        <v>200</v>
      </c>
      <c r="C284" s="188" t="s">
        <v>126</v>
      </c>
      <c r="D284" s="188">
        <v>400</v>
      </c>
      <c r="E284" s="189" t="s">
        <v>304</v>
      </c>
      <c r="G284" s="135" t="s">
        <v>540</v>
      </c>
      <c r="H284" s="148">
        <f t="shared" ref="H284" si="52">O284</f>
        <v>0.94000000000000006</v>
      </c>
      <c r="I284" s="136"/>
      <c r="J284" s="136"/>
      <c r="K284" s="137"/>
      <c r="L284" s="30">
        <f>11.75</f>
        <v>11.75</v>
      </c>
      <c r="M284" s="30">
        <f t="shared" ref="M284" si="53">B284/1000</f>
        <v>0.2</v>
      </c>
      <c r="N284" s="31">
        <f t="shared" ref="N284" si="54">D284/1000</f>
        <v>0.4</v>
      </c>
      <c r="O284" s="37">
        <f t="shared" ref="O284" si="55">L284*M284*N284</f>
        <v>0.94000000000000006</v>
      </c>
      <c r="P284" s="31"/>
    </row>
    <row r="285" spans="1:16" s="138" customFormat="1" ht="12" customHeight="1" x14ac:dyDescent="0.2">
      <c r="A285" s="129"/>
      <c r="B285" s="130"/>
      <c r="C285" s="131"/>
      <c r="D285" s="132"/>
      <c r="E285" s="139"/>
      <c r="F285" s="134"/>
      <c r="G285" s="135"/>
      <c r="H285" s="148"/>
      <c r="I285" s="136"/>
      <c r="J285" s="136"/>
      <c r="K285" s="137"/>
    </row>
    <row r="286" spans="1:16" s="113" customFormat="1" ht="12" customHeight="1" x14ac:dyDescent="0.2">
      <c r="A286" s="129"/>
      <c r="B286" s="130"/>
      <c r="C286" s="132"/>
      <c r="D286" s="132"/>
      <c r="E286" s="139"/>
      <c r="F286" s="134"/>
      <c r="G286" s="135"/>
      <c r="H286" s="148"/>
      <c r="I286" s="136"/>
      <c r="J286" s="136"/>
      <c r="K286" s="137"/>
      <c r="N286" s="114"/>
      <c r="O286" s="115"/>
    </row>
    <row r="287" spans="1:16" s="138" customFormat="1" ht="12" customHeight="1" x14ac:dyDescent="0.2">
      <c r="A287" s="140" t="s">
        <v>280</v>
      </c>
      <c r="B287" s="141" t="s">
        <v>551</v>
      </c>
      <c r="C287" s="142"/>
      <c r="D287" s="142"/>
      <c r="E287" s="143"/>
      <c r="F287" s="134"/>
      <c r="G287" s="135"/>
      <c r="H287" s="148"/>
      <c r="I287" s="136"/>
      <c r="J287" s="136"/>
      <c r="K287" s="137"/>
    </row>
    <row r="288" spans="1:16" s="138" customFormat="1" ht="12" customHeight="1" x14ac:dyDescent="0.2">
      <c r="A288" s="140"/>
      <c r="B288" s="141"/>
      <c r="C288" s="142"/>
      <c r="D288" s="142"/>
      <c r="E288" s="143"/>
      <c r="F288" s="134"/>
      <c r="G288" s="135"/>
      <c r="H288" s="148"/>
      <c r="I288" s="136"/>
      <c r="J288" s="136"/>
      <c r="K288" s="137"/>
    </row>
    <row r="289" spans="1:23" x14ac:dyDescent="0.2">
      <c r="A289" s="129"/>
      <c r="C289" s="131" t="s">
        <v>129</v>
      </c>
      <c r="D289" s="142"/>
      <c r="E289" s="133"/>
      <c r="G289" s="135"/>
      <c r="H289" s="148"/>
      <c r="I289" s="136"/>
      <c r="J289" s="136"/>
      <c r="K289" s="137"/>
    </row>
    <row r="290" spans="1:23" ht="15" x14ac:dyDescent="0.2">
      <c r="A290" s="129" t="s">
        <v>597</v>
      </c>
      <c r="B290" s="187">
        <v>200</v>
      </c>
      <c r="C290" s="188" t="s">
        <v>126</v>
      </c>
      <c r="D290" s="188">
        <v>475</v>
      </c>
      <c r="E290" s="189" t="s">
        <v>130</v>
      </c>
      <c r="G290" s="135" t="s">
        <v>540</v>
      </c>
      <c r="H290" s="148">
        <f>O290</f>
        <v>2.3763299999999998</v>
      </c>
      <c r="I290" s="136"/>
      <c r="J290" s="136"/>
      <c r="K290" s="137"/>
      <c r="L290" s="30">
        <f>8.338*3</f>
        <v>25.013999999999996</v>
      </c>
      <c r="M290" s="30">
        <f>B290/1000</f>
        <v>0.2</v>
      </c>
      <c r="N290" s="31">
        <f>D290/1000</f>
        <v>0.47499999999999998</v>
      </c>
      <c r="O290" s="37">
        <f>L290*M290*N290</f>
        <v>2.3763299999999998</v>
      </c>
      <c r="P290" s="31"/>
    </row>
    <row r="291" spans="1:23" ht="15" x14ac:dyDescent="0.2">
      <c r="A291" s="129" t="s">
        <v>598</v>
      </c>
      <c r="B291" s="187">
        <v>200</v>
      </c>
      <c r="C291" s="188" t="s">
        <v>126</v>
      </c>
      <c r="D291" s="188">
        <v>400</v>
      </c>
      <c r="E291" s="189" t="s">
        <v>303</v>
      </c>
      <c r="G291" s="135" t="s">
        <v>540</v>
      </c>
      <c r="H291" s="148">
        <f t="shared" ref="H291:H294" si="56">O291</f>
        <v>4.0401600000000002</v>
      </c>
      <c r="I291" s="136"/>
      <c r="J291" s="136"/>
      <c r="K291" s="137"/>
      <c r="L291" s="30">
        <f>18.45+3.95+9.913+2.413+2.413+2.413+10.95</f>
        <v>50.501999999999995</v>
      </c>
      <c r="M291" s="30">
        <f t="shared" ref="M291:M294" si="57">B291/1000</f>
        <v>0.2</v>
      </c>
      <c r="N291" s="31">
        <f t="shared" ref="N291:N294" si="58">D291/1000</f>
        <v>0.4</v>
      </c>
      <c r="O291" s="37">
        <f t="shared" ref="O291:O294" si="59">L291*M291*N291</f>
        <v>4.0401600000000002</v>
      </c>
      <c r="P291" s="31"/>
    </row>
    <row r="292" spans="1:23" ht="15" x14ac:dyDescent="0.2">
      <c r="A292" s="129" t="s">
        <v>599</v>
      </c>
      <c r="B292" s="187">
        <v>200</v>
      </c>
      <c r="C292" s="188" t="s">
        <v>126</v>
      </c>
      <c r="D292" s="188">
        <v>400</v>
      </c>
      <c r="E292" s="189" t="s">
        <v>577</v>
      </c>
      <c r="G292" s="135" t="s">
        <v>540</v>
      </c>
      <c r="H292" s="148">
        <f t="shared" si="56"/>
        <v>8.82</v>
      </c>
      <c r="I292" s="136"/>
      <c r="J292" s="136"/>
      <c r="K292" s="137"/>
      <c r="L292" s="30">
        <f>9.45+9.45+3.15+25.35+25.35+25.75+11.75</f>
        <v>110.25</v>
      </c>
      <c r="M292" s="30">
        <f t="shared" si="57"/>
        <v>0.2</v>
      </c>
      <c r="N292" s="31">
        <f t="shared" si="58"/>
        <v>0.4</v>
      </c>
      <c r="O292" s="37">
        <f t="shared" si="59"/>
        <v>8.82</v>
      </c>
      <c r="P292" s="31"/>
    </row>
    <row r="293" spans="1:23" ht="15" x14ac:dyDescent="0.2">
      <c r="A293" s="129" t="s">
        <v>600</v>
      </c>
      <c r="B293" s="187">
        <v>200</v>
      </c>
      <c r="C293" s="188" t="s">
        <v>126</v>
      </c>
      <c r="D293" s="188">
        <v>400</v>
      </c>
      <c r="E293" s="189" t="s">
        <v>393</v>
      </c>
      <c r="G293" s="135" t="s">
        <v>540</v>
      </c>
      <c r="H293" s="148">
        <f t="shared" si="56"/>
        <v>1.17896</v>
      </c>
      <c r="I293" s="136"/>
      <c r="J293" s="136"/>
      <c r="K293" s="137"/>
      <c r="L293" s="30">
        <f>9.913+2.412+2.412</f>
        <v>14.736999999999998</v>
      </c>
      <c r="M293" s="30">
        <f t="shared" si="57"/>
        <v>0.2</v>
      </c>
      <c r="N293" s="31">
        <f t="shared" si="58"/>
        <v>0.4</v>
      </c>
      <c r="O293" s="37">
        <f t="shared" si="59"/>
        <v>1.17896</v>
      </c>
      <c r="P293" s="31"/>
    </row>
    <row r="294" spans="1:23" ht="15" x14ac:dyDescent="0.2">
      <c r="A294" s="129" t="s">
        <v>470</v>
      </c>
      <c r="B294" s="187">
        <v>400</v>
      </c>
      <c r="C294" s="188" t="s">
        <v>126</v>
      </c>
      <c r="D294" s="188">
        <v>180</v>
      </c>
      <c r="E294" s="189" t="s">
        <v>548</v>
      </c>
      <c r="G294" s="135" t="s">
        <v>540</v>
      </c>
      <c r="H294" s="148">
        <f t="shared" si="56"/>
        <v>1.8251999999999999</v>
      </c>
      <c r="I294" s="136"/>
      <c r="J294" s="136"/>
      <c r="K294" s="137"/>
      <c r="L294" s="30">
        <v>25.35</v>
      </c>
      <c r="M294" s="30">
        <f t="shared" si="57"/>
        <v>0.4</v>
      </c>
      <c r="N294" s="31">
        <f t="shared" si="58"/>
        <v>0.18</v>
      </c>
      <c r="O294" s="37">
        <f t="shared" si="59"/>
        <v>1.8251999999999999</v>
      </c>
      <c r="P294" s="31"/>
      <c r="T294" s="30">
        <v>0.2</v>
      </c>
      <c r="U294" s="30">
        <v>0.3</v>
      </c>
      <c r="V294" s="30">
        <v>6</v>
      </c>
      <c r="W294" s="30">
        <f>T294*U294*V294</f>
        <v>0.36</v>
      </c>
    </row>
    <row r="295" spans="1:23" ht="15" x14ac:dyDescent="0.2">
      <c r="A295" s="301" t="s">
        <v>467</v>
      </c>
      <c r="B295" s="302">
        <v>200</v>
      </c>
      <c r="C295" s="303" t="s">
        <v>126</v>
      </c>
      <c r="D295" s="303">
        <v>300</v>
      </c>
      <c r="E295" s="304" t="s">
        <v>884</v>
      </c>
      <c r="F295" s="305"/>
      <c r="G295" s="306" t="s">
        <v>540</v>
      </c>
      <c r="H295" s="300">
        <v>0.36</v>
      </c>
      <c r="I295" s="136"/>
      <c r="J295" s="136"/>
      <c r="K295" s="137"/>
      <c r="N295" s="31"/>
      <c r="O295" s="37"/>
      <c r="P295" s="31"/>
    </row>
    <row r="296" spans="1:23" s="33" customFormat="1" x14ac:dyDescent="0.2">
      <c r="A296" s="297"/>
      <c r="B296" s="187"/>
      <c r="C296" s="188"/>
      <c r="D296" s="188"/>
      <c r="E296" s="189"/>
      <c r="F296" s="190"/>
      <c r="G296" s="135"/>
      <c r="H296" s="148"/>
      <c r="I296" s="298"/>
      <c r="J296" s="298"/>
      <c r="K296" s="299"/>
      <c r="M296" s="28"/>
      <c r="N296" s="28"/>
      <c r="O296" s="28"/>
      <c r="P296" s="28"/>
      <c r="Q296" s="37"/>
    </row>
    <row r="297" spans="1:23" ht="12" customHeight="1" x14ac:dyDescent="0.2">
      <c r="A297" s="129"/>
      <c r="C297" s="131" t="s">
        <v>36</v>
      </c>
      <c r="E297" s="133"/>
      <c r="G297" s="135"/>
      <c r="H297" s="148"/>
      <c r="I297" s="136"/>
      <c r="J297" s="136"/>
      <c r="K297" s="137"/>
      <c r="O297" s="31"/>
    </row>
    <row r="298" spans="1:23" ht="12" customHeight="1" x14ac:dyDescent="0.2">
      <c r="A298" s="129" t="s">
        <v>601</v>
      </c>
      <c r="D298" s="132">
        <v>150</v>
      </c>
      <c r="E298" s="139" t="s">
        <v>553</v>
      </c>
      <c r="G298" s="135" t="s">
        <v>540</v>
      </c>
      <c r="H298" s="148">
        <f>N298</f>
        <v>21.095999999999997</v>
      </c>
      <c r="I298" s="136"/>
      <c r="J298" s="136"/>
      <c r="K298" s="137"/>
      <c r="L298" s="36">
        <v>140.63999999999999</v>
      </c>
      <c r="M298" s="30">
        <f>D298/1000</f>
        <v>0.15</v>
      </c>
      <c r="N298" s="36">
        <f>L298*M298</f>
        <v>21.095999999999997</v>
      </c>
      <c r="O298" s="31"/>
    </row>
    <row r="299" spans="1:23" ht="12" customHeight="1" x14ac:dyDescent="0.2">
      <c r="A299" s="129" t="s">
        <v>602</v>
      </c>
      <c r="D299" s="132">
        <v>180</v>
      </c>
      <c r="E299" s="139" t="s">
        <v>553</v>
      </c>
      <c r="G299" s="135" t="s">
        <v>540</v>
      </c>
      <c r="H299" s="148">
        <f t="shared" ref="H299" si="60">N299</f>
        <v>40.557600000000001</v>
      </c>
      <c r="I299" s="136"/>
      <c r="J299" s="136"/>
      <c r="K299" s="137"/>
      <c r="L299" s="30">
        <v>225.32</v>
      </c>
      <c r="M299" s="30">
        <f t="shared" ref="M299" si="61">D299/1000</f>
        <v>0.18</v>
      </c>
      <c r="N299" s="36">
        <f t="shared" ref="N299" si="62">L299*M299</f>
        <v>40.557600000000001</v>
      </c>
      <c r="O299" s="31"/>
    </row>
    <row r="300" spans="1:23" s="113" customFormat="1" ht="12" customHeight="1" x14ac:dyDescent="0.2">
      <c r="A300" s="129" t="s">
        <v>603</v>
      </c>
      <c r="B300" s="130"/>
      <c r="C300" s="132"/>
      <c r="D300" s="132">
        <v>130</v>
      </c>
      <c r="E300" s="139" t="s">
        <v>888</v>
      </c>
      <c r="F300" s="134"/>
      <c r="G300" s="135" t="s">
        <v>540</v>
      </c>
      <c r="H300" s="148">
        <v>0.52600000000000002</v>
      </c>
      <c r="I300" s="136"/>
      <c r="J300" s="136"/>
      <c r="K300" s="137"/>
      <c r="N300" s="114"/>
      <c r="O300" s="112"/>
    </row>
    <row r="301" spans="1:23" ht="12" customHeight="1" x14ac:dyDescent="0.2">
      <c r="A301" s="129"/>
      <c r="E301" s="139"/>
      <c r="G301" s="135"/>
      <c r="H301" s="148"/>
      <c r="I301" s="136"/>
      <c r="J301" s="136"/>
      <c r="K301" s="137"/>
      <c r="N301" s="36"/>
      <c r="O301" s="31"/>
    </row>
    <row r="302" spans="1:23" x14ac:dyDescent="0.2">
      <c r="A302" s="129"/>
      <c r="D302" s="142" t="s">
        <v>37</v>
      </c>
      <c r="E302" s="133"/>
      <c r="G302" s="135"/>
      <c r="H302" s="148"/>
      <c r="I302" s="136"/>
      <c r="J302" s="136"/>
      <c r="K302" s="137"/>
    </row>
    <row r="303" spans="1:23" s="28" customFormat="1" ht="15" x14ac:dyDescent="0.2">
      <c r="A303" s="297" t="s">
        <v>603</v>
      </c>
      <c r="B303" s="187">
        <v>225</v>
      </c>
      <c r="C303" s="188" t="s">
        <v>126</v>
      </c>
      <c r="D303" s="188">
        <v>450</v>
      </c>
      <c r="E303" s="189" t="s">
        <v>127</v>
      </c>
      <c r="F303" s="190"/>
      <c r="G303" s="135" t="s">
        <v>540</v>
      </c>
      <c r="H303" s="148">
        <f>P303</f>
        <v>1.0479375000000002</v>
      </c>
      <c r="I303" s="298"/>
      <c r="J303" s="298"/>
      <c r="K303" s="299"/>
      <c r="L303" s="28">
        <f>B303/1000</f>
        <v>0.22500000000000001</v>
      </c>
      <c r="M303" s="28">
        <f>D303/1000</f>
        <v>0.45</v>
      </c>
      <c r="N303" s="28">
        <v>3</v>
      </c>
      <c r="O303" s="28">
        <v>3.45</v>
      </c>
      <c r="P303" s="28">
        <f>L303*M303*N303*O303</f>
        <v>1.0479375000000002</v>
      </c>
      <c r="T303" s="28">
        <v>2.7</v>
      </c>
      <c r="U303" s="28">
        <v>1.5</v>
      </c>
      <c r="V303" s="28">
        <v>0.13</v>
      </c>
      <c r="W303" s="28">
        <f>T303*U303*V303</f>
        <v>0.52650000000000008</v>
      </c>
    </row>
    <row r="304" spans="1:23" s="28" customFormat="1" ht="15" x14ac:dyDescent="0.2">
      <c r="A304" s="297" t="s">
        <v>604</v>
      </c>
      <c r="B304" s="187">
        <v>225</v>
      </c>
      <c r="C304" s="188" t="s">
        <v>126</v>
      </c>
      <c r="D304" s="188">
        <v>450</v>
      </c>
      <c r="E304" s="189" t="s">
        <v>128</v>
      </c>
      <c r="F304" s="190"/>
      <c r="G304" s="135" t="s">
        <v>540</v>
      </c>
      <c r="H304" s="148">
        <f t="shared" ref="H304:H305" si="63">P304</f>
        <v>0.69862500000000005</v>
      </c>
      <c r="I304" s="298"/>
      <c r="J304" s="298"/>
      <c r="K304" s="299"/>
      <c r="L304" s="28">
        <f t="shared" ref="L304:L306" si="64">B304/1000</f>
        <v>0.22500000000000001</v>
      </c>
      <c r="M304" s="28">
        <f t="shared" ref="M304:M306" si="65">D304/1000</f>
        <v>0.45</v>
      </c>
      <c r="N304" s="28">
        <v>2</v>
      </c>
      <c r="O304" s="28">
        <v>3.45</v>
      </c>
      <c r="P304" s="28">
        <f t="shared" ref="P304:P306" si="66">L304*M304*N304*O304</f>
        <v>0.69862500000000005</v>
      </c>
    </row>
    <row r="305" spans="1:17" s="28" customFormat="1" ht="15" x14ac:dyDescent="0.2">
      <c r="A305" s="297" t="s">
        <v>605</v>
      </c>
      <c r="B305" s="187">
        <v>225</v>
      </c>
      <c r="C305" s="188" t="s">
        <v>126</v>
      </c>
      <c r="D305" s="188">
        <v>400</v>
      </c>
      <c r="E305" s="189" t="s">
        <v>301</v>
      </c>
      <c r="F305" s="190"/>
      <c r="G305" s="135" t="s">
        <v>540</v>
      </c>
      <c r="H305" s="148">
        <f t="shared" si="63"/>
        <v>9.3150000000000013</v>
      </c>
      <c r="I305" s="298"/>
      <c r="J305" s="298"/>
      <c r="K305" s="299"/>
      <c r="L305" s="28">
        <f t="shared" si="64"/>
        <v>0.22500000000000001</v>
      </c>
      <c r="M305" s="28">
        <f t="shared" si="65"/>
        <v>0.4</v>
      </c>
      <c r="N305" s="28">
        <v>30</v>
      </c>
      <c r="O305" s="28">
        <v>3.45</v>
      </c>
      <c r="P305" s="28">
        <f t="shared" si="66"/>
        <v>9.3150000000000013</v>
      </c>
    </row>
    <row r="306" spans="1:17" s="28" customFormat="1" ht="15" x14ac:dyDescent="0.2">
      <c r="A306" s="297" t="s">
        <v>606</v>
      </c>
      <c r="B306" s="187">
        <v>200</v>
      </c>
      <c r="C306" s="188" t="s">
        <v>126</v>
      </c>
      <c r="D306" s="188">
        <v>300</v>
      </c>
      <c r="E306" s="189" t="s">
        <v>460</v>
      </c>
      <c r="F306" s="190"/>
      <c r="G306" s="135" t="s">
        <v>540</v>
      </c>
      <c r="H306" s="148">
        <f>P306-0.18</f>
        <v>0.85499999999999998</v>
      </c>
      <c r="I306" s="298"/>
      <c r="J306" s="298"/>
      <c r="K306" s="299"/>
      <c r="L306" s="28">
        <f t="shared" si="64"/>
        <v>0.2</v>
      </c>
      <c r="M306" s="28">
        <f t="shared" si="65"/>
        <v>0.3</v>
      </c>
      <c r="N306" s="28">
        <v>5</v>
      </c>
      <c r="O306" s="28">
        <v>3.45</v>
      </c>
      <c r="P306" s="28">
        <f t="shared" si="66"/>
        <v>1.0349999999999999</v>
      </c>
    </row>
    <row r="307" spans="1:17" s="28" customFormat="1" ht="15" x14ac:dyDescent="0.2">
      <c r="A307" s="297" t="s">
        <v>466</v>
      </c>
      <c r="B307" s="187">
        <v>200</v>
      </c>
      <c r="C307" s="188" t="s">
        <v>126</v>
      </c>
      <c r="D307" s="188">
        <v>300</v>
      </c>
      <c r="E307" s="189" t="s">
        <v>882</v>
      </c>
      <c r="F307" s="190"/>
      <c r="G307" s="135" t="s">
        <v>540</v>
      </c>
      <c r="H307" s="148">
        <v>0.18</v>
      </c>
      <c r="I307" s="298"/>
      <c r="J307" s="298"/>
      <c r="K307" s="299"/>
    </row>
    <row r="308" spans="1:17" s="28" customFormat="1" ht="15" x14ac:dyDescent="0.2">
      <c r="A308" s="297" t="s">
        <v>581</v>
      </c>
      <c r="B308" s="187">
        <v>150</v>
      </c>
      <c r="C308" s="188" t="s">
        <v>126</v>
      </c>
      <c r="D308" s="188">
        <v>150</v>
      </c>
      <c r="E308" s="189" t="s">
        <v>886</v>
      </c>
      <c r="F308" s="174"/>
      <c r="G308" s="135" t="s">
        <v>540</v>
      </c>
      <c r="H308" s="148">
        <v>0.54</v>
      </c>
      <c r="I308" s="298"/>
      <c r="J308" s="298"/>
      <c r="K308" s="299"/>
    </row>
    <row r="309" spans="1:17" s="28" customFormat="1" x14ac:dyDescent="0.2">
      <c r="A309" s="297"/>
      <c r="B309" s="187"/>
      <c r="C309" s="188"/>
      <c r="D309" s="188"/>
      <c r="E309" s="189"/>
      <c r="F309" s="190"/>
      <c r="G309" s="135"/>
      <c r="H309" s="148"/>
      <c r="I309" s="298"/>
      <c r="J309" s="298"/>
      <c r="K309" s="299"/>
    </row>
    <row r="310" spans="1:17" ht="12" customHeight="1" x14ac:dyDescent="0.2">
      <c r="A310" s="129"/>
      <c r="C310" s="131" t="s">
        <v>427</v>
      </c>
      <c r="E310" s="139"/>
      <c r="G310" s="135"/>
      <c r="H310" s="148"/>
      <c r="I310" s="136"/>
      <c r="J310" s="136"/>
      <c r="K310" s="137"/>
      <c r="N310" s="36"/>
      <c r="O310" s="31"/>
    </row>
    <row r="311" spans="1:17" ht="12" customHeight="1" x14ac:dyDescent="0.2">
      <c r="A311" s="129" t="s">
        <v>607</v>
      </c>
      <c r="D311" s="132">
        <v>100</v>
      </c>
      <c r="E311" s="139" t="s">
        <v>549</v>
      </c>
      <c r="G311" s="135" t="s">
        <v>540</v>
      </c>
      <c r="H311" s="148">
        <f>L311*M311*N311</f>
        <v>0.23975000000000002</v>
      </c>
      <c r="I311" s="136"/>
      <c r="J311" s="136"/>
      <c r="K311" s="137"/>
      <c r="L311" s="30">
        <f>21.575+2.4</f>
        <v>23.974999999999998</v>
      </c>
      <c r="M311" s="30">
        <v>0.1</v>
      </c>
      <c r="N311" s="36">
        <v>0.1</v>
      </c>
      <c r="O311" s="144"/>
    </row>
    <row r="312" spans="1:17" s="113" customFormat="1" ht="12" customHeight="1" x14ac:dyDescent="0.2">
      <c r="A312" s="129"/>
      <c r="B312" s="130"/>
      <c r="C312" s="132"/>
      <c r="D312" s="132"/>
      <c r="E312" s="139"/>
      <c r="F312" s="134"/>
      <c r="G312" s="135"/>
      <c r="H312" s="148"/>
      <c r="I312" s="136"/>
      <c r="J312" s="136"/>
      <c r="K312" s="137"/>
      <c r="N312" s="114"/>
      <c r="O312" s="115"/>
    </row>
    <row r="313" spans="1:17" ht="12" customHeight="1" x14ac:dyDescent="0.2">
      <c r="A313" s="140" t="s">
        <v>608</v>
      </c>
      <c r="B313" s="141" t="s">
        <v>554</v>
      </c>
      <c r="C313" s="142"/>
      <c r="D313" s="142"/>
      <c r="E313" s="143"/>
      <c r="G313" s="135"/>
      <c r="H313" s="148"/>
      <c r="I313" s="136"/>
      <c r="J313" s="136"/>
      <c r="K313" s="137"/>
    </row>
    <row r="314" spans="1:17" ht="12" customHeight="1" x14ac:dyDescent="0.2">
      <c r="A314" s="140"/>
      <c r="B314" s="141"/>
      <c r="C314" s="142"/>
      <c r="D314" s="142"/>
      <c r="E314" s="143"/>
      <c r="G314" s="135"/>
      <c r="H314" s="148"/>
      <c r="I314" s="136"/>
      <c r="J314" s="136"/>
      <c r="K314" s="137"/>
    </row>
    <row r="315" spans="1:17" x14ac:dyDescent="0.2">
      <c r="A315" s="129"/>
      <c r="C315" s="131" t="s">
        <v>129</v>
      </c>
      <c r="D315" s="142"/>
      <c r="E315" s="133"/>
      <c r="G315" s="135"/>
      <c r="H315" s="148"/>
      <c r="I315" s="136"/>
      <c r="J315" s="136"/>
      <c r="K315" s="137"/>
    </row>
    <row r="316" spans="1:17" ht="15" x14ac:dyDescent="0.2">
      <c r="A316" s="129" t="s">
        <v>609</v>
      </c>
      <c r="B316" s="187">
        <v>200</v>
      </c>
      <c r="C316" s="188" t="s">
        <v>126</v>
      </c>
      <c r="D316" s="188">
        <v>300</v>
      </c>
      <c r="E316" s="189" t="s">
        <v>613</v>
      </c>
      <c r="G316" s="135" t="s">
        <v>540</v>
      </c>
      <c r="H316" s="148">
        <f>O316</f>
        <v>13.55118</v>
      </c>
      <c r="I316" s="136"/>
      <c r="J316" s="136"/>
      <c r="K316" s="137"/>
      <c r="L316" s="30">
        <f>L290+L291+L292+L293+L294</f>
        <v>225.85299999999998</v>
      </c>
      <c r="M316" s="30">
        <f>B316/1000</f>
        <v>0.2</v>
      </c>
      <c r="N316" s="31">
        <f>D316/1000</f>
        <v>0.3</v>
      </c>
      <c r="O316" s="37">
        <f>L316*M316*N316</f>
        <v>13.55118</v>
      </c>
      <c r="P316" s="31"/>
    </row>
    <row r="317" spans="1:17" s="33" customFormat="1" x14ac:dyDescent="0.2">
      <c r="A317" s="297"/>
      <c r="B317" s="187"/>
      <c r="C317" s="188"/>
      <c r="D317" s="188"/>
      <c r="E317" s="189"/>
      <c r="F317" s="190"/>
      <c r="G317" s="135"/>
      <c r="H317" s="148"/>
      <c r="I317" s="298"/>
      <c r="J317" s="298"/>
      <c r="K317" s="299"/>
      <c r="M317" s="28"/>
      <c r="N317" s="28"/>
      <c r="O317" s="28"/>
      <c r="P317" s="28"/>
      <c r="Q317" s="37"/>
    </row>
    <row r="318" spans="1:17" ht="12" customHeight="1" x14ac:dyDescent="0.2">
      <c r="A318" s="140" t="s">
        <v>317</v>
      </c>
      <c r="B318" s="141" t="s">
        <v>281</v>
      </c>
      <c r="C318" s="142"/>
      <c r="D318" s="142"/>
      <c r="E318" s="143"/>
      <c r="G318" s="135"/>
      <c r="H318" s="148"/>
      <c r="I318" s="136"/>
      <c r="J318" s="136"/>
      <c r="K318" s="137"/>
    </row>
    <row r="319" spans="1:17" x14ac:dyDescent="0.2">
      <c r="A319" s="129"/>
      <c r="C319" s="131" t="s">
        <v>282</v>
      </c>
      <c r="D319" s="142"/>
      <c r="E319" s="133"/>
      <c r="G319" s="135"/>
      <c r="H319" s="148"/>
      <c r="I319" s="136"/>
      <c r="J319" s="136"/>
      <c r="K319" s="137"/>
    </row>
    <row r="320" spans="1:17" x14ac:dyDescent="0.2">
      <c r="A320" s="129" t="s">
        <v>471</v>
      </c>
      <c r="B320" s="187">
        <v>150</v>
      </c>
      <c r="C320" s="188" t="s">
        <v>126</v>
      </c>
      <c r="D320" s="188">
        <v>150</v>
      </c>
      <c r="E320" s="189" t="s">
        <v>555</v>
      </c>
      <c r="G320" s="135" t="s">
        <v>5</v>
      </c>
      <c r="H320" s="148">
        <v>1</v>
      </c>
      <c r="I320" s="136"/>
      <c r="J320" s="136"/>
      <c r="K320" s="137"/>
    </row>
    <row r="321" spans="1:16" x14ac:dyDescent="0.2">
      <c r="A321" s="129" t="s">
        <v>472</v>
      </c>
      <c r="B321" s="187">
        <v>300</v>
      </c>
      <c r="C321" s="188" t="s">
        <v>126</v>
      </c>
      <c r="D321" s="188">
        <v>150</v>
      </c>
      <c r="E321" s="189" t="s">
        <v>556</v>
      </c>
      <c r="G321" s="135" t="s">
        <v>5</v>
      </c>
      <c r="H321" s="148">
        <v>1</v>
      </c>
      <c r="I321" s="136"/>
      <c r="J321" s="136"/>
      <c r="K321" s="137"/>
    </row>
    <row r="322" spans="1:16" x14ac:dyDescent="0.2">
      <c r="A322" s="129"/>
      <c r="B322" s="187"/>
      <c r="C322" s="188"/>
      <c r="D322" s="188"/>
      <c r="E322" s="189"/>
      <c r="G322" s="135"/>
      <c r="H322" s="148"/>
      <c r="I322" s="136"/>
      <c r="J322" s="136"/>
      <c r="K322" s="137"/>
    </row>
    <row r="323" spans="1:16" x14ac:dyDescent="0.2">
      <c r="A323" s="129"/>
      <c r="C323" s="131" t="s">
        <v>354</v>
      </c>
      <c r="E323" s="133"/>
      <c r="F323" s="174"/>
      <c r="G323" s="135"/>
      <c r="H323" s="148"/>
      <c r="I323" s="136"/>
      <c r="J323" s="136"/>
      <c r="K323" s="137"/>
    </row>
    <row r="324" spans="1:16" ht="15" x14ac:dyDescent="0.2">
      <c r="A324" s="129" t="s">
        <v>610</v>
      </c>
      <c r="B324" s="130">
        <v>100</v>
      </c>
      <c r="C324" s="132" t="s">
        <v>355</v>
      </c>
      <c r="D324" s="132">
        <v>150</v>
      </c>
      <c r="E324" s="139" t="s">
        <v>474</v>
      </c>
      <c r="F324" s="174"/>
      <c r="G324" s="135" t="s">
        <v>540</v>
      </c>
      <c r="H324" s="148">
        <f>P324</f>
        <v>0.52500000000000002</v>
      </c>
      <c r="I324" s="136"/>
      <c r="J324" s="136"/>
      <c r="K324" s="137"/>
      <c r="L324" s="30">
        <v>10</v>
      </c>
      <c r="M324" s="30">
        <f>B324/1000</f>
        <v>0.1</v>
      </c>
      <c r="N324" s="30">
        <f>D324/1000</f>
        <v>0.15</v>
      </c>
      <c r="O324" s="30">
        <v>3.5</v>
      </c>
      <c r="P324" s="30">
        <f>L324*M324*N324*O324</f>
        <v>0.52500000000000002</v>
      </c>
    </row>
    <row r="325" spans="1:16" ht="15" x14ac:dyDescent="0.2">
      <c r="A325" s="129" t="s">
        <v>473</v>
      </c>
      <c r="B325" s="130">
        <v>100</v>
      </c>
      <c r="C325" s="132" t="s">
        <v>355</v>
      </c>
      <c r="D325" s="132">
        <v>150</v>
      </c>
      <c r="E325" s="139" t="s">
        <v>541</v>
      </c>
      <c r="F325" s="174"/>
      <c r="G325" s="135" t="s">
        <v>540</v>
      </c>
      <c r="H325" s="148">
        <f>P325</f>
        <v>0.42749999999999999</v>
      </c>
      <c r="I325" s="136"/>
      <c r="J325" s="136"/>
      <c r="K325" s="137"/>
      <c r="L325" s="30">
        <v>10</v>
      </c>
      <c r="M325" s="30">
        <f>B325/1000</f>
        <v>0.1</v>
      </c>
      <c r="N325" s="30">
        <f>D325/1000</f>
        <v>0.15</v>
      </c>
      <c r="O325" s="30">
        <v>2.85</v>
      </c>
      <c r="P325" s="30">
        <f>L325*M325*N325*O325</f>
        <v>0.42749999999999999</v>
      </c>
    </row>
    <row r="326" spans="1:16" ht="15" x14ac:dyDescent="0.2">
      <c r="A326" s="129" t="s">
        <v>515</v>
      </c>
      <c r="B326" s="130">
        <v>100</v>
      </c>
      <c r="C326" s="132" t="s">
        <v>355</v>
      </c>
      <c r="D326" s="132">
        <v>150</v>
      </c>
      <c r="E326" s="139" t="s">
        <v>557</v>
      </c>
      <c r="F326" s="174"/>
      <c r="G326" s="135" t="s">
        <v>540</v>
      </c>
      <c r="H326" s="148">
        <f>P326</f>
        <v>0.42749999999999999</v>
      </c>
      <c r="I326" s="136"/>
      <c r="J326" s="136"/>
      <c r="K326" s="137"/>
      <c r="L326" s="30">
        <v>10</v>
      </c>
      <c r="M326" s="30">
        <f>B326/1000</f>
        <v>0.1</v>
      </c>
      <c r="N326" s="30">
        <f>D326/1000</f>
        <v>0.15</v>
      </c>
      <c r="O326" s="30">
        <v>2.85</v>
      </c>
      <c r="P326" s="30">
        <f>L326*M326*N326*O326</f>
        <v>0.42749999999999999</v>
      </c>
    </row>
    <row r="327" spans="1:16" ht="15" x14ac:dyDescent="0.2">
      <c r="A327" s="129" t="s">
        <v>516</v>
      </c>
      <c r="B327" s="130">
        <v>100</v>
      </c>
      <c r="C327" s="132" t="s">
        <v>355</v>
      </c>
      <c r="D327" s="132">
        <v>150</v>
      </c>
      <c r="E327" s="139" t="s">
        <v>558</v>
      </c>
      <c r="F327" s="174"/>
      <c r="G327" s="135" t="s">
        <v>540</v>
      </c>
      <c r="H327" s="148">
        <f>P327</f>
        <v>0.42749999999999999</v>
      </c>
      <c r="I327" s="136"/>
      <c r="J327" s="136"/>
      <c r="K327" s="137"/>
      <c r="L327" s="30">
        <v>10</v>
      </c>
      <c r="M327" s="30">
        <f>B327/1000</f>
        <v>0.1</v>
      </c>
      <c r="N327" s="30">
        <f>D327/1000</f>
        <v>0.15</v>
      </c>
      <c r="O327" s="30">
        <v>2.85</v>
      </c>
      <c r="P327" s="30">
        <f>L327*M327*N327*O327</f>
        <v>0.42749999999999999</v>
      </c>
    </row>
    <row r="328" spans="1:16" x14ac:dyDescent="0.2">
      <c r="A328" s="129"/>
      <c r="E328" s="139"/>
      <c r="F328" s="174"/>
      <c r="G328" s="135"/>
      <c r="H328" s="205"/>
      <c r="I328" s="136"/>
      <c r="J328" s="136"/>
      <c r="K328" s="137"/>
    </row>
    <row r="329" spans="1:16" x14ac:dyDescent="0.2">
      <c r="A329" s="151"/>
      <c r="B329" s="149"/>
      <c r="C329" s="153" t="s">
        <v>615</v>
      </c>
      <c r="D329" s="146"/>
      <c r="E329" s="154"/>
      <c r="F329" s="150"/>
      <c r="G329" s="147"/>
      <c r="H329" s="148"/>
      <c r="I329" s="136"/>
      <c r="J329" s="136"/>
      <c r="K329" s="137"/>
    </row>
    <row r="330" spans="1:16" x14ac:dyDescent="0.2">
      <c r="A330" s="151" t="s">
        <v>534</v>
      </c>
      <c r="B330" s="149"/>
      <c r="C330" s="146"/>
      <c r="D330" s="146">
        <v>120</v>
      </c>
      <c r="E330" s="152" t="s">
        <v>616</v>
      </c>
      <c r="F330" s="150"/>
      <c r="G330" s="135" t="s">
        <v>5</v>
      </c>
      <c r="H330" s="148">
        <v>1</v>
      </c>
      <c r="I330" s="136"/>
      <c r="J330" s="136"/>
      <c r="K330" s="137"/>
    </row>
    <row r="331" spans="1:16" x14ac:dyDescent="0.2">
      <c r="A331" s="151" t="s">
        <v>611</v>
      </c>
      <c r="B331" s="149"/>
      <c r="C331" s="146"/>
      <c r="D331" s="146">
        <v>120</v>
      </c>
      <c r="E331" s="152" t="s">
        <v>617</v>
      </c>
      <c r="F331" s="150"/>
      <c r="G331" s="135" t="s">
        <v>5</v>
      </c>
      <c r="H331" s="148">
        <v>1</v>
      </c>
      <c r="I331" s="136"/>
      <c r="J331" s="136"/>
      <c r="K331" s="137"/>
    </row>
    <row r="332" spans="1:16" x14ac:dyDescent="0.2">
      <c r="A332" s="151" t="s">
        <v>612</v>
      </c>
      <c r="B332" s="149"/>
      <c r="C332" s="146"/>
      <c r="D332" s="146">
        <v>120</v>
      </c>
      <c r="E332" s="152" t="s">
        <v>618</v>
      </c>
      <c r="F332" s="150"/>
      <c r="G332" s="135" t="s">
        <v>5</v>
      </c>
      <c r="H332" s="148">
        <v>1</v>
      </c>
      <c r="I332" s="136"/>
      <c r="J332" s="136"/>
      <c r="K332" s="137"/>
    </row>
    <row r="333" spans="1:16" x14ac:dyDescent="0.2">
      <c r="A333" s="151" t="s">
        <v>619</v>
      </c>
      <c r="B333" s="149"/>
      <c r="C333" s="146"/>
      <c r="D333" s="146">
        <v>120</v>
      </c>
      <c r="E333" s="152" t="s">
        <v>622</v>
      </c>
      <c r="F333" s="150"/>
      <c r="G333" s="135" t="s">
        <v>5</v>
      </c>
      <c r="H333" s="148">
        <v>1</v>
      </c>
      <c r="I333" s="136"/>
      <c r="J333" s="136"/>
      <c r="K333" s="137"/>
    </row>
    <row r="334" spans="1:16" x14ac:dyDescent="0.2">
      <c r="A334" s="129"/>
      <c r="E334" s="139"/>
      <c r="F334" s="174"/>
      <c r="G334" s="135"/>
      <c r="H334" s="205"/>
      <c r="I334" s="136"/>
      <c r="J334" s="136"/>
      <c r="K334" s="137"/>
    </row>
    <row r="335" spans="1:16" x14ac:dyDescent="0.2">
      <c r="A335" s="129"/>
      <c r="E335" s="139"/>
      <c r="F335" s="174"/>
      <c r="G335" s="135"/>
      <c r="H335" s="205"/>
      <c r="I335" s="136"/>
      <c r="J335" s="136"/>
      <c r="K335" s="137"/>
    </row>
    <row r="336" spans="1:16" s="35" customFormat="1" x14ac:dyDescent="0.2">
      <c r="A336" s="129"/>
      <c r="B336" s="130"/>
      <c r="C336" s="131" t="s">
        <v>394</v>
      </c>
      <c r="D336" s="142"/>
      <c r="E336" s="133"/>
      <c r="F336" s="174"/>
      <c r="G336" s="135"/>
      <c r="H336" s="148"/>
      <c r="I336" s="136"/>
      <c r="J336" s="136"/>
      <c r="K336" s="137"/>
      <c r="L336" s="38"/>
    </row>
    <row r="337" spans="1:12" s="40" customFormat="1" ht="12" customHeight="1" x14ac:dyDescent="0.2">
      <c r="A337" s="129" t="s">
        <v>620</v>
      </c>
      <c r="B337" s="130"/>
      <c r="C337" s="132"/>
      <c r="D337" s="132">
        <v>75</v>
      </c>
      <c r="E337" s="139" t="s">
        <v>395</v>
      </c>
      <c r="F337" s="174"/>
      <c r="G337" s="135" t="s">
        <v>5</v>
      </c>
      <c r="H337" s="148">
        <v>1</v>
      </c>
      <c r="I337" s="136"/>
      <c r="J337" s="136"/>
      <c r="K337" s="137"/>
      <c r="L337" s="39"/>
    </row>
    <row r="338" spans="1:12" x14ac:dyDescent="0.2">
      <c r="A338" s="129"/>
      <c r="B338" s="187"/>
      <c r="C338" s="188"/>
      <c r="D338" s="188"/>
      <c r="E338" s="189"/>
      <c r="G338" s="135"/>
      <c r="H338" s="205"/>
      <c r="I338" s="136"/>
      <c r="J338" s="136"/>
      <c r="K338" s="137"/>
    </row>
    <row r="339" spans="1:12" s="35" customFormat="1" x14ac:dyDescent="0.2">
      <c r="A339" s="129"/>
      <c r="B339" s="187"/>
      <c r="C339" s="307" t="s">
        <v>364</v>
      </c>
      <c r="D339" s="188"/>
      <c r="E339" s="189"/>
      <c r="F339" s="174"/>
      <c r="G339" s="135"/>
      <c r="H339" s="205"/>
      <c r="I339" s="136"/>
      <c r="J339" s="136"/>
      <c r="K339" s="137"/>
      <c r="L339" s="38"/>
    </row>
    <row r="340" spans="1:12" s="35" customFormat="1" x14ac:dyDescent="0.2">
      <c r="A340" s="129" t="s">
        <v>621</v>
      </c>
      <c r="B340" s="187"/>
      <c r="C340" s="188"/>
      <c r="D340" s="308" t="s">
        <v>419</v>
      </c>
      <c r="E340" s="189"/>
      <c r="F340" s="174"/>
      <c r="G340" s="135" t="s">
        <v>5</v>
      </c>
      <c r="H340" s="205">
        <v>1</v>
      </c>
      <c r="I340" s="136"/>
      <c r="J340" s="136"/>
      <c r="K340" s="137"/>
      <c r="L340" s="38"/>
    </row>
    <row r="341" spans="1:12" s="35" customFormat="1" x14ac:dyDescent="0.2">
      <c r="A341" s="129"/>
      <c r="B341" s="187"/>
      <c r="C341" s="188"/>
      <c r="D341" s="308"/>
      <c r="E341" s="189"/>
      <c r="F341" s="174"/>
      <c r="G341" s="135"/>
      <c r="H341" s="205"/>
      <c r="I341" s="136"/>
      <c r="J341" s="136"/>
      <c r="K341" s="137"/>
      <c r="L341" s="38"/>
    </row>
    <row r="342" spans="1:12" s="35" customFormat="1" x14ac:dyDescent="0.2">
      <c r="A342" s="129"/>
      <c r="B342" s="435"/>
      <c r="C342" s="438" t="s">
        <v>893</v>
      </c>
      <c r="D342" s="433"/>
      <c r="E342" s="439"/>
      <c r="F342" s="436"/>
      <c r="G342" s="434"/>
      <c r="H342" s="432"/>
      <c r="I342" s="136"/>
      <c r="J342" s="136"/>
      <c r="K342" s="137"/>
      <c r="L342" s="173"/>
    </row>
    <row r="343" spans="1:12" s="35" customFormat="1" x14ac:dyDescent="0.2">
      <c r="A343" s="129" t="s">
        <v>892</v>
      </c>
      <c r="B343" s="435"/>
      <c r="C343" s="433"/>
      <c r="D343" s="433">
        <v>150</v>
      </c>
      <c r="E343" s="437" t="s">
        <v>894</v>
      </c>
      <c r="F343" s="436"/>
      <c r="G343" s="434" t="s">
        <v>5</v>
      </c>
      <c r="H343" s="432">
        <v>1</v>
      </c>
      <c r="I343" s="136"/>
      <c r="J343" s="136"/>
      <c r="K343" s="137"/>
      <c r="L343" s="173"/>
    </row>
    <row r="344" spans="1:12" s="35" customFormat="1" x14ac:dyDescent="0.2">
      <c r="A344" s="129"/>
      <c r="B344" s="187"/>
      <c r="C344" s="188"/>
      <c r="D344" s="308"/>
      <c r="E344" s="189"/>
      <c r="F344" s="174"/>
      <c r="G344" s="135"/>
      <c r="H344" s="205"/>
      <c r="I344" s="136"/>
      <c r="J344" s="136"/>
      <c r="K344" s="137"/>
      <c r="L344" s="173"/>
    </row>
    <row r="345" spans="1:12" s="35" customFormat="1" x14ac:dyDescent="0.2">
      <c r="A345" s="129"/>
      <c r="B345" s="187"/>
      <c r="C345" s="188"/>
      <c r="D345" s="308"/>
      <c r="E345" s="189"/>
      <c r="F345" s="174"/>
      <c r="G345" s="135"/>
      <c r="H345" s="205"/>
      <c r="I345" s="136"/>
      <c r="J345" s="136"/>
      <c r="K345" s="137"/>
    </row>
    <row r="346" spans="1:12" ht="11.25" customHeight="1" x14ac:dyDescent="0.2">
      <c r="A346" s="129"/>
      <c r="B346" s="187"/>
      <c r="C346" s="188"/>
      <c r="D346" s="188"/>
      <c r="E346" s="189"/>
      <c r="G346" s="135"/>
      <c r="H346" s="148"/>
      <c r="I346" s="136"/>
      <c r="J346" s="136"/>
      <c r="K346" s="137"/>
    </row>
    <row r="347" spans="1:12" s="28" customFormat="1" x14ac:dyDescent="0.2">
      <c r="A347" s="224" t="s">
        <v>517</v>
      </c>
      <c r="B347" s="225"/>
      <c r="C347" s="218"/>
      <c r="D347" s="218"/>
      <c r="E347" s="219" t="s">
        <v>107</v>
      </c>
      <c r="F347" s="226"/>
      <c r="G347" s="227"/>
      <c r="H347" s="228"/>
      <c r="I347" s="229"/>
      <c r="J347" s="229"/>
      <c r="K347" s="243"/>
    </row>
    <row r="348" spans="1:12" s="28" customFormat="1" x14ac:dyDescent="0.2">
      <c r="A348" s="224" t="s">
        <v>35</v>
      </c>
      <c r="B348" s="225"/>
      <c r="C348" s="218"/>
      <c r="D348" s="218"/>
      <c r="E348" s="219" t="s">
        <v>185</v>
      </c>
      <c r="F348" s="226"/>
      <c r="G348" s="227"/>
      <c r="H348" s="228"/>
      <c r="I348" s="229"/>
      <c r="J348" s="229"/>
      <c r="K348" s="230"/>
    </row>
    <row r="349" spans="1:12" s="161" customFormat="1" ht="12" customHeight="1" x14ac:dyDescent="0.2">
      <c r="A349" s="309"/>
      <c r="B349" s="310"/>
      <c r="C349" s="311"/>
      <c r="D349" s="311"/>
      <c r="E349" s="312"/>
      <c r="F349" s="247"/>
      <c r="G349" s="313"/>
      <c r="H349" s="314"/>
      <c r="I349" s="315"/>
      <c r="J349" s="315"/>
      <c r="K349" s="316"/>
    </row>
    <row r="350" spans="1:12" s="158" customFormat="1" ht="12" customHeight="1" x14ac:dyDescent="0.2">
      <c r="A350" s="253" t="s">
        <v>34</v>
      </c>
      <c r="B350" s="254" t="s">
        <v>10</v>
      </c>
      <c r="C350" s="255"/>
      <c r="D350" s="255"/>
      <c r="E350" s="317"/>
      <c r="F350" s="318"/>
      <c r="G350" s="258"/>
      <c r="H350" s="259"/>
      <c r="I350" s="260"/>
      <c r="J350" s="260"/>
      <c r="K350" s="261"/>
    </row>
    <row r="351" spans="1:12" s="29" customFormat="1" ht="133.5" customHeight="1" x14ac:dyDescent="0.2">
      <c r="A351" s="278"/>
      <c r="B351" s="263"/>
      <c r="C351" s="264"/>
      <c r="D351" s="265" t="s">
        <v>149</v>
      </c>
      <c r="E351" s="319" t="s">
        <v>153</v>
      </c>
      <c r="F351" s="320"/>
      <c r="G351" s="268"/>
      <c r="H351" s="269"/>
      <c r="I351" s="270"/>
      <c r="J351" s="270"/>
      <c r="K351" s="261"/>
    </row>
    <row r="352" spans="1:12" s="29" customFormat="1" ht="9" customHeight="1" x14ac:dyDescent="0.2">
      <c r="A352" s="278"/>
      <c r="B352" s="271"/>
      <c r="C352" s="264"/>
      <c r="D352" s="264"/>
      <c r="E352" s="321"/>
      <c r="F352" s="272"/>
      <c r="G352" s="268"/>
      <c r="H352" s="269"/>
      <c r="I352" s="270"/>
      <c r="J352" s="270"/>
      <c r="K352" s="261"/>
    </row>
    <row r="353" spans="1:12" s="162" customFormat="1" x14ac:dyDescent="0.2">
      <c r="A353" s="322"/>
      <c r="B353" s="323"/>
      <c r="C353" s="324"/>
      <c r="D353" s="324"/>
      <c r="E353" s="325"/>
      <c r="F353" s="326"/>
      <c r="G353" s="327"/>
      <c r="H353" s="328"/>
      <c r="I353" s="329"/>
      <c r="J353" s="329"/>
      <c r="K353" s="330"/>
    </row>
    <row r="354" spans="1:12" s="158" customFormat="1" ht="12" customHeight="1" x14ac:dyDescent="0.2">
      <c r="A354" s="253" t="s">
        <v>518</v>
      </c>
      <c r="B354" s="254" t="s">
        <v>256</v>
      </c>
      <c r="C354" s="255"/>
      <c r="D354" s="255"/>
      <c r="E354" s="317"/>
      <c r="F354" s="318"/>
      <c r="G354" s="258"/>
      <c r="H354" s="259"/>
      <c r="I354" s="260"/>
      <c r="J354" s="260"/>
      <c r="K354" s="261"/>
    </row>
    <row r="355" spans="1:12" s="164" customFormat="1" ht="25.5" x14ac:dyDescent="0.2">
      <c r="A355" s="331"/>
      <c r="B355" s="332"/>
      <c r="C355" s="333"/>
      <c r="D355" s="333"/>
      <c r="E355" s="325" t="s">
        <v>195</v>
      </c>
      <c r="F355" s="334"/>
      <c r="G355" s="335"/>
      <c r="H355" s="336"/>
      <c r="I355" s="337"/>
      <c r="J355" s="337"/>
      <c r="K355" s="330"/>
      <c r="L355" s="163"/>
    </row>
    <row r="356" spans="1:12" s="162" customFormat="1" x14ac:dyDescent="0.2">
      <c r="A356" s="322"/>
      <c r="B356" s="323"/>
      <c r="C356" s="324"/>
      <c r="D356" s="324">
        <v>150</v>
      </c>
      <c r="E356" s="325" t="s">
        <v>196</v>
      </c>
      <c r="F356" s="326"/>
      <c r="G356" s="327"/>
      <c r="H356" s="328"/>
      <c r="I356" s="329"/>
      <c r="J356" s="329"/>
      <c r="K356" s="330"/>
      <c r="L356" s="165"/>
    </row>
    <row r="357" spans="1:12" s="35" customFormat="1" ht="15" x14ac:dyDescent="0.2">
      <c r="A357" s="129" t="s">
        <v>33</v>
      </c>
      <c r="B357" s="130"/>
      <c r="C357" s="132"/>
      <c r="D357" s="132"/>
      <c r="E357" s="139" t="s">
        <v>6</v>
      </c>
      <c r="F357" s="174"/>
      <c r="G357" s="135" t="s">
        <v>891</v>
      </c>
      <c r="H357" s="148">
        <f>Masonry!B12</f>
        <v>141.46594999999996</v>
      </c>
      <c r="I357" s="136"/>
      <c r="J357" s="136"/>
      <c r="K357" s="137"/>
      <c r="L357" s="166"/>
    </row>
    <row r="358" spans="1:12" s="35" customFormat="1" ht="15" x14ac:dyDescent="0.2">
      <c r="A358" s="129" t="s">
        <v>396</v>
      </c>
      <c r="B358" s="130"/>
      <c r="C358" s="132"/>
      <c r="D358" s="132"/>
      <c r="E358" s="139" t="s">
        <v>95</v>
      </c>
      <c r="F358" s="174"/>
      <c r="G358" s="135" t="s">
        <v>891</v>
      </c>
      <c r="H358" s="148">
        <f>Masonry!B21</f>
        <v>115.20449999999997</v>
      </c>
      <c r="I358" s="136"/>
      <c r="J358" s="136"/>
      <c r="K358" s="137"/>
      <c r="L358" s="166"/>
    </row>
    <row r="359" spans="1:12" s="35" customFormat="1" ht="15" x14ac:dyDescent="0.2">
      <c r="A359" s="129" t="s">
        <v>397</v>
      </c>
      <c r="B359" s="130"/>
      <c r="C359" s="132"/>
      <c r="D359" s="132"/>
      <c r="E359" s="139" t="s">
        <v>462</v>
      </c>
      <c r="F359" s="174"/>
      <c r="G359" s="135" t="s">
        <v>891</v>
      </c>
      <c r="H359" s="148">
        <f>Masonry!B29</f>
        <v>115.20449999999997</v>
      </c>
      <c r="I359" s="136"/>
      <c r="J359" s="136"/>
      <c r="K359" s="137"/>
      <c r="L359" s="166"/>
    </row>
    <row r="360" spans="1:12" s="35" customFormat="1" ht="15" x14ac:dyDescent="0.2">
      <c r="A360" s="129" t="s">
        <v>679</v>
      </c>
      <c r="B360" s="130"/>
      <c r="C360" s="132"/>
      <c r="D360" s="132"/>
      <c r="E360" s="139" t="s">
        <v>614</v>
      </c>
      <c r="F360" s="174"/>
      <c r="G360" s="135" t="s">
        <v>891</v>
      </c>
      <c r="H360" s="148">
        <f>Masonry!B37</f>
        <v>115.20449999999997</v>
      </c>
      <c r="I360" s="136"/>
      <c r="J360" s="136"/>
      <c r="K360" s="137"/>
      <c r="L360" s="166"/>
    </row>
    <row r="361" spans="1:12" s="35" customFormat="1" x14ac:dyDescent="0.2">
      <c r="A361" s="129"/>
      <c r="B361" s="130"/>
      <c r="C361" s="132"/>
      <c r="D361" s="132"/>
      <c r="E361" s="338"/>
      <c r="F361" s="174"/>
      <c r="G361" s="135"/>
      <c r="H361" s="148"/>
      <c r="I361" s="136"/>
      <c r="J361" s="136"/>
      <c r="K361" s="137"/>
      <c r="L361" s="166"/>
    </row>
    <row r="362" spans="1:12" s="164" customFormat="1" ht="25.5" x14ac:dyDescent="0.2">
      <c r="A362" s="331"/>
      <c r="B362" s="332"/>
      <c r="C362" s="333"/>
      <c r="D362" s="333"/>
      <c r="E362" s="339" t="s">
        <v>197</v>
      </c>
      <c r="F362" s="334"/>
      <c r="G362" s="335"/>
      <c r="H362" s="336"/>
      <c r="I362" s="337"/>
      <c r="J362" s="337"/>
      <c r="K362" s="330"/>
      <c r="L362" s="163"/>
    </row>
    <row r="363" spans="1:12" s="28" customFormat="1" x14ac:dyDescent="0.2">
      <c r="A363" s="129"/>
      <c r="B363" s="239"/>
      <c r="C363" s="132"/>
      <c r="D363" s="132">
        <v>150</v>
      </c>
      <c r="E363" s="325" t="s">
        <v>196</v>
      </c>
      <c r="F363" s="340"/>
      <c r="G363" s="135"/>
      <c r="H363" s="148"/>
      <c r="I363" s="136"/>
      <c r="J363" s="136"/>
      <c r="K363" s="137"/>
      <c r="L363" s="166"/>
    </row>
    <row r="364" spans="1:12" s="35" customFormat="1" ht="15" x14ac:dyDescent="0.2">
      <c r="A364" s="129" t="s">
        <v>398</v>
      </c>
      <c r="B364" s="130"/>
      <c r="C364" s="132"/>
      <c r="D364" s="132"/>
      <c r="E364" s="139" t="s">
        <v>6</v>
      </c>
      <c r="F364" s="174"/>
      <c r="G364" s="135" t="s">
        <v>891</v>
      </c>
      <c r="H364" s="148">
        <f>Masonry!C12</f>
        <v>172.20632499999996</v>
      </c>
      <c r="I364" s="136"/>
      <c r="J364" s="136"/>
      <c r="K364" s="137"/>
      <c r="L364" s="166"/>
    </row>
    <row r="365" spans="1:12" s="35" customFormat="1" ht="15" x14ac:dyDescent="0.2">
      <c r="A365" s="129" t="s">
        <v>399</v>
      </c>
      <c r="B365" s="130"/>
      <c r="C365" s="132"/>
      <c r="D365" s="132"/>
      <c r="E365" s="139" t="s">
        <v>95</v>
      </c>
      <c r="F365" s="174"/>
      <c r="G365" s="135" t="s">
        <v>891</v>
      </c>
      <c r="H365" s="148">
        <f>Masonry!C21</f>
        <v>169.41649999999996</v>
      </c>
      <c r="I365" s="136"/>
      <c r="J365" s="136"/>
      <c r="K365" s="137"/>
      <c r="L365" s="166"/>
    </row>
    <row r="366" spans="1:12" s="35" customFormat="1" ht="15" x14ac:dyDescent="0.2">
      <c r="A366" s="129" t="s">
        <v>400</v>
      </c>
      <c r="B366" s="130"/>
      <c r="C366" s="132"/>
      <c r="D366" s="132"/>
      <c r="E366" s="139" t="s">
        <v>462</v>
      </c>
      <c r="F366" s="174"/>
      <c r="G366" s="135" t="s">
        <v>891</v>
      </c>
      <c r="H366" s="148">
        <f>Masonry!C29</f>
        <v>169.41649999999996</v>
      </c>
      <c r="I366" s="136"/>
      <c r="J366" s="136"/>
      <c r="K366" s="137"/>
      <c r="L366" s="166"/>
    </row>
    <row r="367" spans="1:12" s="35" customFormat="1" ht="15" x14ac:dyDescent="0.2">
      <c r="A367" s="129" t="s">
        <v>401</v>
      </c>
      <c r="B367" s="130"/>
      <c r="C367" s="132"/>
      <c r="D367" s="132"/>
      <c r="E367" s="139" t="s">
        <v>614</v>
      </c>
      <c r="F367" s="174"/>
      <c r="G367" s="135" t="s">
        <v>891</v>
      </c>
      <c r="H367" s="148">
        <f>Masonry!C37</f>
        <v>169.41649999999996</v>
      </c>
      <c r="I367" s="136"/>
      <c r="J367" s="136"/>
      <c r="K367" s="137"/>
      <c r="L367" s="166"/>
    </row>
    <row r="368" spans="1:12" s="35" customFormat="1" x14ac:dyDescent="0.2">
      <c r="A368" s="129"/>
      <c r="B368" s="130"/>
      <c r="C368" s="132"/>
      <c r="D368" s="132"/>
      <c r="E368" s="338"/>
      <c r="F368" s="174"/>
      <c r="G368" s="135"/>
      <c r="H368" s="148"/>
      <c r="I368" s="136"/>
      <c r="J368" s="136"/>
      <c r="K368" s="137"/>
      <c r="L368" s="166"/>
    </row>
    <row r="369" spans="1:14" s="28" customFormat="1" x14ac:dyDescent="0.2">
      <c r="A369" s="129"/>
      <c r="B369" s="239"/>
      <c r="C369" s="132"/>
      <c r="D369" s="132">
        <v>100</v>
      </c>
      <c r="E369" s="325" t="s">
        <v>196</v>
      </c>
      <c r="F369" s="340"/>
      <c r="G369" s="135"/>
      <c r="H369" s="148"/>
      <c r="I369" s="136"/>
      <c r="J369" s="136"/>
      <c r="K369" s="137"/>
      <c r="L369" s="166"/>
    </row>
    <row r="370" spans="1:14" s="35" customFormat="1" ht="15" x14ac:dyDescent="0.2">
      <c r="A370" s="129" t="s">
        <v>680</v>
      </c>
      <c r="B370" s="130"/>
      <c r="C370" s="132"/>
      <c r="D370" s="132"/>
      <c r="E370" s="139" t="s">
        <v>6</v>
      </c>
      <c r="F370" s="174"/>
      <c r="G370" s="135" t="s">
        <v>891</v>
      </c>
      <c r="H370" s="148">
        <f>Masonry!E12</f>
        <v>39.034124999999996</v>
      </c>
      <c r="I370" s="136"/>
      <c r="J370" s="136"/>
      <c r="K370" s="137"/>
      <c r="L370" s="166"/>
    </row>
    <row r="371" spans="1:14" s="35" customFormat="1" x14ac:dyDescent="0.2">
      <c r="A371" s="129"/>
      <c r="B371" s="130"/>
      <c r="C371" s="132"/>
      <c r="D371" s="132"/>
      <c r="E371" s="338"/>
      <c r="F371" s="174"/>
      <c r="G371" s="135"/>
      <c r="H371" s="148"/>
      <c r="I371" s="136"/>
      <c r="J371" s="136"/>
      <c r="K371" s="137"/>
      <c r="L371" s="166"/>
    </row>
    <row r="372" spans="1:14" s="35" customFormat="1" x14ac:dyDescent="0.2">
      <c r="A372" s="129"/>
      <c r="B372" s="130"/>
      <c r="C372" s="132"/>
      <c r="D372" s="132"/>
      <c r="E372" s="338"/>
      <c r="F372" s="174"/>
      <c r="G372" s="135"/>
      <c r="H372" s="148"/>
      <c r="I372" s="136"/>
      <c r="J372" s="136"/>
      <c r="K372" s="137"/>
      <c r="L372" s="166"/>
    </row>
    <row r="373" spans="1:14" s="28" customFormat="1" x14ac:dyDescent="0.2">
      <c r="A373" s="129"/>
      <c r="B373" s="239"/>
      <c r="C373" s="132"/>
      <c r="D373" s="132">
        <v>100</v>
      </c>
      <c r="E373" s="325" t="s">
        <v>529</v>
      </c>
      <c r="F373" s="340"/>
      <c r="G373" s="135"/>
      <c r="H373" s="148"/>
      <c r="I373" s="136"/>
      <c r="J373" s="136"/>
      <c r="K373" s="137"/>
      <c r="L373" s="166"/>
    </row>
    <row r="374" spans="1:14" s="35" customFormat="1" ht="15" x14ac:dyDescent="0.2">
      <c r="A374" s="129" t="s">
        <v>681</v>
      </c>
      <c r="B374" s="130"/>
      <c r="C374" s="132"/>
      <c r="D374" s="132"/>
      <c r="E374" s="139" t="s">
        <v>6</v>
      </c>
      <c r="F374" s="174"/>
      <c r="G374" s="135" t="s">
        <v>891</v>
      </c>
      <c r="H374" s="148">
        <f>Masonry!D12</f>
        <v>21.759999999999998</v>
      </c>
      <c r="I374" s="136"/>
      <c r="J374" s="136"/>
      <c r="K374" s="137"/>
      <c r="L374" s="166"/>
    </row>
    <row r="375" spans="1:14" s="35" customFormat="1" ht="15" x14ac:dyDescent="0.2">
      <c r="A375" s="129" t="s">
        <v>682</v>
      </c>
      <c r="B375" s="130"/>
      <c r="C375" s="132"/>
      <c r="D375" s="132"/>
      <c r="E375" s="139" t="s">
        <v>95</v>
      </c>
      <c r="F375" s="174"/>
      <c r="G375" s="135" t="s">
        <v>891</v>
      </c>
      <c r="H375" s="148">
        <f>Masonry!D21</f>
        <v>27.36</v>
      </c>
      <c r="I375" s="136"/>
      <c r="J375" s="136"/>
      <c r="K375" s="137"/>
      <c r="L375" s="166"/>
    </row>
    <row r="376" spans="1:14" s="35" customFormat="1" ht="15" x14ac:dyDescent="0.2">
      <c r="A376" s="129" t="s">
        <v>683</v>
      </c>
      <c r="B376" s="130"/>
      <c r="C376" s="132"/>
      <c r="D376" s="132"/>
      <c r="E376" s="139" t="s">
        <v>462</v>
      </c>
      <c r="F376" s="174"/>
      <c r="G376" s="135" t="s">
        <v>891</v>
      </c>
      <c r="H376" s="148">
        <f>Masonry!D29</f>
        <v>27.36</v>
      </c>
      <c r="I376" s="136"/>
      <c r="J376" s="136"/>
      <c r="K376" s="137"/>
      <c r="L376" s="166"/>
    </row>
    <row r="377" spans="1:14" s="35" customFormat="1" ht="15" x14ac:dyDescent="0.2">
      <c r="A377" s="129" t="s">
        <v>684</v>
      </c>
      <c r="B377" s="130"/>
      <c r="C377" s="132"/>
      <c r="D377" s="132"/>
      <c r="E377" s="139" t="s">
        <v>614</v>
      </c>
      <c r="F377" s="174"/>
      <c r="G377" s="135" t="s">
        <v>891</v>
      </c>
      <c r="H377" s="148">
        <f>Masonry!D37</f>
        <v>27.36</v>
      </c>
      <c r="I377" s="136"/>
      <c r="J377" s="136"/>
      <c r="K377" s="137"/>
      <c r="L377" s="166"/>
    </row>
    <row r="378" spans="1:14" s="35" customFormat="1" ht="12" customHeight="1" x14ac:dyDescent="0.2">
      <c r="A378" s="278"/>
      <c r="B378" s="271"/>
      <c r="C378" s="264"/>
      <c r="D378" s="264"/>
      <c r="E378" s="280"/>
      <c r="F378" s="341"/>
      <c r="G378" s="268"/>
      <c r="H378" s="269"/>
      <c r="I378" s="270"/>
      <c r="J378" s="270"/>
      <c r="K378" s="277"/>
      <c r="L378" s="38"/>
    </row>
    <row r="379" spans="1:14" s="28" customFormat="1" x14ac:dyDescent="0.2">
      <c r="A379" s="129"/>
      <c r="B379" s="239"/>
      <c r="C379" s="132"/>
      <c r="D379" s="132">
        <v>100</v>
      </c>
      <c r="E379" s="325" t="s">
        <v>520</v>
      </c>
      <c r="F379" s="340"/>
      <c r="G379" s="135"/>
      <c r="H379" s="148"/>
      <c r="I379" s="136"/>
      <c r="J379" s="136"/>
      <c r="K379" s="137"/>
      <c r="L379" s="166"/>
    </row>
    <row r="380" spans="1:14" s="35" customFormat="1" ht="15" x14ac:dyDescent="0.2">
      <c r="A380" s="129" t="s">
        <v>519</v>
      </c>
      <c r="B380" s="130"/>
      <c r="C380" s="132"/>
      <c r="D380" s="132"/>
      <c r="E380" s="139" t="s">
        <v>6</v>
      </c>
      <c r="F380" s="174"/>
      <c r="G380" s="135" t="s">
        <v>891</v>
      </c>
      <c r="H380" s="148">
        <f>N380</f>
        <v>1.9424999999999999</v>
      </c>
      <c r="I380" s="136"/>
      <c r="J380" s="136"/>
      <c r="K380" s="137"/>
      <c r="L380" s="166">
        <v>5.55</v>
      </c>
      <c r="M380" s="35">
        <v>0.35</v>
      </c>
      <c r="N380" s="41">
        <f>L380*M380</f>
        <v>1.9424999999999999</v>
      </c>
    </row>
    <row r="381" spans="1:14" s="35" customFormat="1" x14ac:dyDescent="0.2">
      <c r="A381" s="129"/>
      <c r="B381" s="130"/>
      <c r="C381" s="132"/>
      <c r="D381" s="132"/>
      <c r="E381" s="139"/>
      <c r="F381" s="174"/>
      <c r="G381" s="135"/>
      <c r="H381" s="148"/>
      <c r="I381" s="136"/>
      <c r="J381" s="136"/>
      <c r="K381" s="137"/>
      <c r="L381" s="166"/>
    </row>
    <row r="382" spans="1:14" x14ac:dyDescent="0.2">
      <c r="A382" s="129"/>
      <c r="E382" s="139"/>
      <c r="G382" s="135"/>
      <c r="H382" s="148"/>
      <c r="I382" s="136"/>
      <c r="J382" s="136"/>
      <c r="K382" s="137"/>
    </row>
    <row r="383" spans="1:14" x14ac:dyDescent="0.2">
      <c r="A383" s="129"/>
      <c r="E383" s="139"/>
      <c r="G383" s="135"/>
      <c r="H383" s="148"/>
      <c r="I383" s="136"/>
      <c r="J383" s="136"/>
      <c r="K383" s="137"/>
    </row>
    <row r="384" spans="1:14" x14ac:dyDescent="0.2">
      <c r="A384" s="129"/>
      <c r="E384" s="139"/>
      <c r="G384" s="135"/>
      <c r="H384" s="148"/>
      <c r="I384" s="136"/>
      <c r="J384" s="136"/>
      <c r="K384" s="137"/>
    </row>
    <row r="385" spans="1:11" x14ac:dyDescent="0.2">
      <c r="A385" s="129"/>
      <c r="E385" s="139"/>
      <c r="G385" s="135"/>
      <c r="H385" s="148"/>
      <c r="I385" s="136"/>
      <c r="J385" s="136"/>
      <c r="K385" s="137"/>
    </row>
    <row r="386" spans="1:11" x14ac:dyDescent="0.2">
      <c r="A386" s="129"/>
      <c r="E386" s="139"/>
      <c r="G386" s="135"/>
      <c r="H386" s="148"/>
      <c r="I386" s="136"/>
      <c r="J386" s="136"/>
      <c r="K386" s="137"/>
    </row>
    <row r="387" spans="1:11" x14ac:dyDescent="0.2">
      <c r="A387" s="129"/>
      <c r="E387" s="139"/>
      <c r="G387" s="135"/>
      <c r="H387" s="148"/>
      <c r="I387" s="136"/>
      <c r="J387" s="136"/>
      <c r="K387" s="137"/>
    </row>
    <row r="388" spans="1:11" x14ac:dyDescent="0.2">
      <c r="A388" s="129"/>
      <c r="E388" s="139"/>
      <c r="G388" s="135"/>
      <c r="H388" s="148"/>
      <c r="I388" s="136"/>
      <c r="J388" s="136"/>
      <c r="K388" s="137"/>
    </row>
    <row r="389" spans="1:11" x14ac:dyDescent="0.2">
      <c r="A389" s="129"/>
      <c r="E389" s="139"/>
      <c r="G389" s="135"/>
      <c r="H389" s="148"/>
      <c r="I389" s="136"/>
      <c r="J389" s="136"/>
      <c r="K389" s="137"/>
    </row>
    <row r="390" spans="1:11" x14ac:dyDescent="0.2">
      <c r="A390" s="129"/>
      <c r="E390" s="139"/>
      <c r="G390" s="135"/>
      <c r="H390" s="148"/>
      <c r="I390" s="136"/>
      <c r="J390" s="136"/>
      <c r="K390" s="137"/>
    </row>
    <row r="391" spans="1:11" x14ac:dyDescent="0.2">
      <c r="A391" s="129"/>
      <c r="E391" s="139"/>
      <c r="G391" s="135"/>
      <c r="H391" s="148"/>
      <c r="I391" s="136"/>
      <c r="J391" s="136"/>
      <c r="K391" s="137"/>
    </row>
    <row r="392" spans="1:11" x14ac:dyDescent="0.2">
      <c r="A392" s="129"/>
      <c r="E392" s="139"/>
      <c r="G392" s="135"/>
      <c r="H392" s="148"/>
      <c r="I392" s="136"/>
      <c r="J392" s="136"/>
      <c r="K392" s="137"/>
    </row>
    <row r="393" spans="1:11" x14ac:dyDescent="0.2">
      <c r="A393" s="129"/>
      <c r="E393" s="139"/>
      <c r="G393" s="135"/>
      <c r="H393" s="148"/>
      <c r="I393" s="136"/>
      <c r="J393" s="136"/>
      <c r="K393" s="137"/>
    </row>
    <row r="394" spans="1:11" x14ac:dyDescent="0.2">
      <c r="A394" s="129"/>
      <c r="E394" s="139"/>
      <c r="G394" s="135"/>
      <c r="H394" s="148"/>
      <c r="I394" s="136"/>
      <c r="J394" s="136"/>
      <c r="K394" s="137"/>
    </row>
    <row r="395" spans="1:11" x14ac:dyDescent="0.2">
      <c r="A395" s="129"/>
      <c r="E395" s="139"/>
      <c r="G395" s="135"/>
      <c r="H395" s="148"/>
      <c r="I395" s="136"/>
      <c r="J395" s="136"/>
      <c r="K395" s="137"/>
    </row>
    <row r="396" spans="1:11" x14ac:dyDescent="0.2">
      <c r="A396" s="129"/>
      <c r="E396" s="139"/>
      <c r="G396" s="135"/>
      <c r="H396" s="148"/>
      <c r="I396" s="136"/>
      <c r="J396" s="136"/>
      <c r="K396" s="137"/>
    </row>
    <row r="397" spans="1:11" x14ac:dyDescent="0.2">
      <c r="A397" s="129"/>
      <c r="E397" s="139"/>
      <c r="G397" s="135"/>
      <c r="H397" s="148"/>
      <c r="I397" s="136"/>
      <c r="J397" s="136"/>
      <c r="K397" s="137"/>
    </row>
    <row r="398" spans="1:11" x14ac:dyDescent="0.2">
      <c r="A398" s="129"/>
      <c r="E398" s="139"/>
      <c r="G398" s="135"/>
      <c r="H398" s="148"/>
      <c r="I398" s="136"/>
      <c r="J398" s="136"/>
      <c r="K398" s="137"/>
    </row>
    <row r="399" spans="1:11" x14ac:dyDescent="0.2">
      <c r="A399" s="129"/>
      <c r="E399" s="139"/>
      <c r="G399" s="135"/>
      <c r="H399" s="148"/>
      <c r="I399" s="136"/>
      <c r="J399" s="136"/>
      <c r="K399" s="137"/>
    </row>
    <row r="400" spans="1:11" x14ac:dyDescent="0.2">
      <c r="A400" s="129"/>
      <c r="E400" s="139"/>
      <c r="G400" s="135"/>
      <c r="H400" s="148"/>
      <c r="I400" s="136"/>
      <c r="J400" s="136"/>
      <c r="K400" s="137"/>
    </row>
    <row r="401" spans="1:11" x14ac:dyDescent="0.2">
      <c r="A401" s="129"/>
      <c r="E401" s="139"/>
      <c r="G401" s="135"/>
      <c r="H401" s="148"/>
      <c r="I401" s="136"/>
      <c r="J401" s="136"/>
      <c r="K401" s="137"/>
    </row>
    <row r="402" spans="1:11" x14ac:dyDescent="0.2">
      <c r="A402" s="129"/>
      <c r="E402" s="139"/>
      <c r="G402" s="135"/>
      <c r="H402" s="148"/>
      <c r="I402" s="136"/>
      <c r="J402" s="136"/>
      <c r="K402" s="137"/>
    </row>
    <row r="403" spans="1:11" x14ac:dyDescent="0.2">
      <c r="A403" s="129"/>
      <c r="E403" s="139"/>
      <c r="G403" s="135"/>
      <c r="H403" s="148"/>
      <c r="I403" s="136"/>
      <c r="J403" s="136"/>
      <c r="K403" s="137"/>
    </row>
    <row r="404" spans="1:11" x14ac:dyDescent="0.2">
      <c r="A404" s="129"/>
      <c r="E404" s="139"/>
      <c r="G404" s="135"/>
      <c r="H404" s="148"/>
      <c r="I404" s="136"/>
      <c r="J404" s="136"/>
      <c r="K404" s="137"/>
    </row>
    <row r="405" spans="1:11" ht="12" customHeight="1" x14ac:dyDescent="0.2">
      <c r="A405" s="278"/>
      <c r="B405" s="271"/>
      <c r="C405" s="264"/>
      <c r="D405" s="264"/>
      <c r="E405" s="280"/>
      <c r="F405" s="273"/>
      <c r="G405" s="268"/>
      <c r="H405" s="269"/>
      <c r="I405" s="270"/>
      <c r="J405" s="270"/>
      <c r="K405" s="277"/>
    </row>
    <row r="406" spans="1:11" ht="12" customHeight="1" x14ac:dyDescent="0.2">
      <c r="A406" s="284"/>
      <c r="B406" s="285"/>
      <c r="C406" s="286"/>
      <c r="D406" s="286"/>
      <c r="E406" s="342"/>
      <c r="F406" s="288"/>
      <c r="G406" s="289"/>
      <c r="H406" s="290"/>
      <c r="I406" s="291"/>
      <c r="J406" s="291"/>
      <c r="K406" s="343"/>
    </row>
    <row r="407" spans="1:11" s="28" customFormat="1" x14ac:dyDescent="0.2">
      <c r="A407" s="224" t="s">
        <v>32</v>
      </c>
      <c r="B407" s="225"/>
      <c r="C407" s="218"/>
      <c r="D407" s="218"/>
      <c r="E407" s="219" t="s">
        <v>108</v>
      </c>
      <c r="F407" s="226"/>
      <c r="G407" s="227"/>
      <c r="H407" s="228"/>
      <c r="I407" s="229"/>
      <c r="J407" s="229"/>
      <c r="K407" s="242"/>
    </row>
    <row r="408" spans="1:11" ht="12" customHeight="1" x14ac:dyDescent="0.2">
      <c r="A408" s="224" t="s">
        <v>29</v>
      </c>
      <c r="B408" s="225"/>
      <c r="C408" s="218"/>
      <c r="D408" s="218"/>
      <c r="E408" s="219" t="s">
        <v>257</v>
      </c>
      <c r="F408" s="226"/>
      <c r="G408" s="227"/>
      <c r="H408" s="228"/>
      <c r="I408" s="229"/>
      <c r="J408" s="229"/>
      <c r="K408" s="230"/>
    </row>
    <row r="409" spans="1:11" ht="12" customHeight="1" x14ac:dyDescent="0.2">
      <c r="A409" s="140"/>
      <c r="B409" s="200"/>
      <c r="C409" s="142"/>
      <c r="D409" s="142"/>
      <c r="E409" s="143"/>
      <c r="G409" s="135"/>
      <c r="H409" s="148"/>
      <c r="I409" s="136"/>
      <c r="J409" s="136"/>
      <c r="K409" s="137"/>
    </row>
    <row r="410" spans="1:11" ht="12" customHeight="1" x14ac:dyDescent="0.2">
      <c r="A410" s="140" t="s">
        <v>28</v>
      </c>
      <c r="B410" s="141" t="s">
        <v>10</v>
      </c>
      <c r="C410" s="142"/>
      <c r="D410" s="142"/>
      <c r="E410" s="344"/>
      <c r="G410" s="135"/>
      <c r="H410" s="148"/>
      <c r="I410" s="136"/>
      <c r="J410" s="136"/>
      <c r="K410" s="137"/>
    </row>
    <row r="411" spans="1:11" ht="51" x14ac:dyDescent="0.2">
      <c r="A411" s="345"/>
      <c r="B411" s="239"/>
      <c r="D411" s="169" t="s">
        <v>149</v>
      </c>
      <c r="E411" s="319" t="s">
        <v>407</v>
      </c>
      <c r="G411" s="135"/>
      <c r="I411" s="136"/>
      <c r="J411" s="136"/>
      <c r="K411" s="236"/>
    </row>
    <row r="412" spans="1:11" ht="25.5" x14ac:dyDescent="0.2">
      <c r="A412" s="345"/>
      <c r="B412" s="239"/>
      <c r="D412" s="169" t="s">
        <v>151</v>
      </c>
      <c r="E412" s="319" t="s">
        <v>156</v>
      </c>
      <c r="G412" s="135"/>
      <c r="I412" s="136"/>
      <c r="J412" s="136"/>
      <c r="K412" s="137"/>
    </row>
    <row r="413" spans="1:11" ht="56.25" customHeight="1" x14ac:dyDescent="0.2">
      <c r="A413" s="345"/>
      <c r="B413" s="239"/>
      <c r="D413" s="169" t="s">
        <v>152</v>
      </c>
      <c r="E413" s="319" t="s">
        <v>192</v>
      </c>
      <c r="G413" s="135"/>
      <c r="I413" s="136"/>
      <c r="J413" s="136"/>
      <c r="K413" s="137"/>
    </row>
    <row r="414" spans="1:11" ht="25.5" x14ac:dyDescent="0.2">
      <c r="A414" s="345"/>
      <c r="B414" s="239"/>
      <c r="D414" s="169" t="s">
        <v>159</v>
      </c>
      <c r="E414" s="319" t="s">
        <v>429</v>
      </c>
      <c r="G414" s="135"/>
      <c r="I414" s="136"/>
      <c r="J414" s="136"/>
      <c r="K414" s="137"/>
    </row>
    <row r="415" spans="1:11" ht="32.25" customHeight="1" x14ac:dyDescent="0.2">
      <c r="A415" s="345"/>
      <c r="B415" s="239"/>
      <c r="D415" s="169" t="s">
        <v>160</v>
      </c>
      <c r="E415" s="319" t="s">
        <v>193</v>
      </c>
      <c r="G415" s="135"/>
      <c r="I415" s="136"/>
      <c r="J415" s="136"/>
      <c r="K415" s="137"/>
    </row>
    <row r="416" spans="1:11" ht="195" customHeight="1" x14ac:dyDescent="0.2">
      <c r="A416" s="345"/>
      <c r="B416" s="239"/>
      <c r="D416" s="169" t="s">
        <v>161</v>
      </c>
      <c r="E416" s="319" t="s">
        <v>194</v>
      </c>
      <c r="G416" s="135"/>
      <c r="I416" s="136"/>
      <c r="J416" s="136"/>
      <c r="K416" s="137"/>
    </row>
    <row r="417" spans="1:14" x14ac:dyDescent="0.2">
      <c r="A417" s="345"/>
      <c r="B417" s="239"/>
      <c r="D417" s="169"/>
      <c r="E417" s="126"/>
      <c r="G417" s="135"/>
      <c r="I417" s="136"/>
      <c r="J417" s="136"/>
      <c r="K417" s="137"/>
    </row>
    <row r="418" spans="1:14" x14ac:dyDescent="0.2">
      <c r="A418" s="345"/>
      <c r="B418" s="239"/>
      <c r="E418" s="126"/>
      <c r="G418" s="135"/>
      <c r="I418" s="136"/>
      <c r="J418" s="136"/>
      <c r="K418" s="137"/>
    </row>
    <row r="419" spans="1:14" x14ac:dyDescent="0.2">
      <c r="A419" s="140" t="s">
        <v>98</v>
      </c>
      <c r="B419" s="141" t="s">
        <v>198</v>
      </c>
      <c r="C419" s="142"/>
      <c r="D419" s="142"/>
      <c r="E419" s="344"/>
      <c r="F419" s="346"/>
      <c r="G419" s="135"/>
      <c r="I419" s="136"/>
      <c r="J419" s="136"/>
      <c r="K419" s="137"/>
    </row>
    <row r="420" spans="1:14" x14ac:dyDescent="0.2">
      <c r="A420" s="140"/>
      <c r="B420" s="141"/>
      <c r="C420" s="142"/>
      <c r="D420" s="142"/>
      <c r="E420" s="344"/>
      <c r="F420" s="346"/>
      <c r="G420" s="135"/>
      <c r="I420" s="136"/>
      <c r="J420" s="136"/>
      <c r="K420" s="137"/>
    </row>
    <row r="421" spans="1:14" x14ac:dyDescent="0.2">
      <c r="A421" s="140"/>
      <c r="B421" s="141"/>
      <c r="C421" s="142"/>
      <c r="D421" s="131" t="s">
        <v>199</v>
      </c>
      <c r="E421" s="344"/>
      <c r="F421" s="346"/>
      <c r="G421" s="135"/>
      <c r="I421" s="136"/>
      <c r="J421" s="136"/>
      <c r="K421" s="137"/>
    </row>
    <row r="422" spans="1:14" ht="39.75" customHeight="1" x14ac:dyDescent="0.2">
      <c r="A422" s="129" t="s">
        <v>99</v>
      </c>
      <c r="B422" s="239"/>
      <c r="D422" s="347"/>
      <c r="E422" s="126" t="s">
        <v>623</v>
      </c>
      <c r="F422" s="346"/>
      <c r="G422" s="135" t="s">
        <v>147</v>
      </c>
      <c r="H422" s="148">
        <v>4</v>
      </c>
      <c r="I422" s="136"/>
      <c r="J422" s="136"/>
      <c r="K422" s="137"/>
    </row>
    <row r="423" spans="1:14" x14ac:dyDescent="0.2">
      <c r="A423" s="140"/>
      <c r="B423" s="141"/>
      <c r="C423" s="142"/>
      <c r="D423" s="131" t="s">
        <v>402</v>
      </c>
      <c r="E423" s="344"/>
      <c r="F423" s="346"/>
      <c r="G423" s="135"/>
      <c r="I423" s="136"/>
      <c r="J423" s="136"/>
      <c r="K423" s="137"/>
    </row>
    <row r="424" spans="1:14" ht="39.75" customHeight="1" x14ac:dyDescent="0.2">
      <c r="A424" s="129" t="s">
        <v>258</v>
      </c>
      <c r="B424" s="239"/>
      <c r="D424" s="347"/>
      <c r="E424" s="126" t="s">
        <v>624</v>
      </c>
      <c r="F424" s="346"/>
      <c r="G424" s="135" t="s">
        <v>147</v>
      </c>
      <c r="H424" s="148">
        <v>1</v>
      </c>
      <c r="I424" s="136"/>
      <c r="J424" s="136"/>
      <c r="K424" s="137"/>
      <c r="M424" s="30">
        <v>14.4</v>
      </c>
      <c r="N424" s="36">
        <f>M424*H424</f>
        <v>14.4</v>
      </c>
    </row>
    <row r="425" spans="1:14" x14ac:dyDescent="0.2">
      <c r="A425" s="140"/>
      <c r="B425" s="141"/>
      <c r="C425" s="142"/>
      <c r="D425" s="131" t="s">
        <v>403</v>
      </c>
      <c r="E425" s="344"/>
      <c r="F425" s="346"/>
      <c r="G425" s="135"/>
      <c r="I425" s="136"/>
      <c r="J425" s="136"/>
      <c r="K425" s="137"/>
    </row>
    <row r="426" spans="1:14" ht="39.75" customHeight="1" x14ac:dyDescent="0.2">
      <c r="A426" s="129" t="s">
        <v>259</v>
      </c>
      <c r="B426" s="239"/>
      <c r="D426" s="347"/>
      <c r="E426" s="126" t="s">
        <v>625</v>
      </c>
      <c r="F426" s="346"/>
      <c r="G426" s="135" t="s">
        <v>147</v>
      </c>
      <c r="H426" s="148">
        <v>3</v>
      </c>
      <c r="I426" s="136"/>
      <c r="J426" s="136"/>
      <c r="K426" s="137"/>
      <c r="M426" s="30">
        <v>9.34</v>
      </c>
      <c r="N426" s="36">
        <f>M426*H426</f>
        <v>28.02</v>
      </c>
    </row>
    <row r="427" spans="1:14" x14ac:dyDescent="0.2">
      <c r="A427" s="140"/>
      <c r="B427" s="141"/>
      <c r="C427" s="142"/>
      <c r="D427" s="131" t="s">
        <v>404</v>
      </c>
      <c r="E427" s="344"/>
      <c r="F427" s="346"/>
      <c r="G427" s="135"/>
      <c r="I427" s="136"/>
      <c r="J427" s="136"/>
      <c r="K427" s="137"/>
    </row>
    <row r="428" spans="1:14" ht="39.75" customHeight="1" x14ac:dyDescent="0.2">
      <c r="A428" s="129" t="s">
        <v>408</v>
      </c>
      <c r="B428" s="239"/>
      <c r="D428" s="347"/>
      <c r="E428" s="126" t="s">
        <v>626</v>
      </c>
      <c r="F428" s="346"/>
      <c r="G428" s="135" t="s">
        <v>147</v>
      </c>
      <c r="H428" s="148">
        <v>6</v>
      </c>
      <c r="I428" s="136"/>
      <c r="J428" s="136"/>
      <c r="K428" s="137"/>
    </row>
    <row r="429" spans="1:14" x14ac:dyDescent="0.2">
      <c r="A429" s="140"/>
      <c r="B429" s="141"/>
      <c r="C429" s="142"/>
      <c r="D429" s="131" t="s">
        <v>405</v>
      </c>
      <c r="E429" s="344"/>
      <c r="F429" s="346"/>
      <c r="G429" s="135"/>
      <c r="I429" s="136"/>
      <c r="J429" s="136"/>
      <c r="K429" s="137"/>
    </row>
    <row r="430" spans="1:14" ht="39.75" customHeight="1" x14ac:dyDescent="0.2">
      <c r="A430" s="129" t="s">
        <v>409</v>
      </c>
      <c r="B430" s="239"/>
      <c r="D430" s="347"/>
      <c r="E430" s="126" t="s">
        <v>627</v>
      </c>
      <c r="F430" s="346"/>
      <c r="G430" s="135" t="s">
        <v>147</v>
      </c>
      <c r="H430" s="148">
        <v>3</v>
      </c>
      <c r="I430" s="136"/>
      <c r="J430" s="136"/>
      <c r="K430" s="137"/>
    </row>
    <row r="431" spans="1:14" x14ac:dyDescent="0.2">
      <c r="A431" s="140"/>
      <c r="B431" s="141"/>
      <c r="C431" s="142"/>
      <c r="D431" s="131" t="s">
        <v>406</v>
      </c>
      <c r="E431" s="344"/>
      <c r="F431" s="346"/>
      <c r="G431" s="135"/>
      <c r="I431" s="136"/>
      <c r="J431" s="136"/>
      <c r="K431" s="137"/>
    </row>
    <row r="432" spans="1:14" ht="27.75" customHeight="1" x14ac:dyDescent="0.2">
      <c r="A432" s="129" t="s">
        <v>410</v>
      </c>
      <c r="B432" s="239"/>
      <c r="D432" s="347"/>
      <c r="E432" s="126" t="s">
        <v>628</v>
      </c>
      <c r="F432" s="346"/>
      <c r="G432" s="135" t="s">
        <v>147</v>
      </c>
      <c r="H432" s="148">
        <v>1</v>
      </c>
      <c r="I432" s="136"/>
      <c r="J432" s="136"/>
      <c r="K432" s="137"/>
      <c r="M432" s="30">
        <v>7.5</v>
      </c>
      <c r="N432" s="36">
        <f>M432*H432</f>
        <v>7.5</v>
      </c>
    </row>
    <row r="433" spans="1:14" ht="27.75" customHeight="1" x14ac:dyDescent="0.2">
      <c r="A433" s="129"/>
      <c r="B433" s="239"/>
      <c r="D433" s="131" t="s">
        <v>506</v>
      </c>
      <c r="E433" s="126"/>
      <c r="F433" s="346"/>
      <c r="G433" s="135"/>
      <c r="H433" s="148"/>
      <c r="I433" s="136"/>
      <c r="J433" s="136"/>
      <c r="K433" s="137"/>
    </row>
    <row r="434" spans="1:14" ht="27.75" customHeight="1" x14ac:dyDescent="0.2">
      <c r="A434" s="129" t="s">
        <v>411</v>
      </c>
      <c r="B434" s="239"/>
      <c r="D434" s="347"/>
      <c r="E434" s="126" t="s">
        <v>629</v>
      </c>
      <c r="F434" s="346"/>
      <c r="G434" s="135" t="s">
        <v>147</v>
      </c>
      <c r="H434" s="148">
        <v>2</v>
      </c>
      <c r="I434" s="136"/>
      <c r="J434" s="136"/>
      <c r="K434" s="137"/>
      <c r="M434" s="30">
        <f>8.26</f>
        <v>8.26</v>
      </c>
      <c r="N434" s="36">
        <f>M434*H434</f>
        <v>16.52</v>
      </c>
    </row>
    <row r="435" spans="1:14" x14ac:dyDescent="0.2">
      <c r="A435" s="129"/>
      <c r="B435" s="239"/>
      <c r="D435" s="347"/>
      <c r="E435" s="126"/>
      <c r="F435" s="346"/>
      <c r="G435" s="135"/>
      <c r="H435" s="148"/>
      <c r="I435" s="136"/>
      <c r="J435" s="136"/>
      <c r="K435" s="137"/>
    </row>
    <row r="436" spans="1:14" ht="27.75" customHeight="1" x14ac:dyDescent="0.2">
      <c r="A436" s="129"/>
      <c r="B436" s="239"/>
      <c r="D436" s="131" t="s">
        <v>630</v>
      </c>
      <c r="E436" s="126"/>
      <c r="F436" s="346"/>
      <c r="G436" s="135"/>
      <c r="H436" s="148"/>
      <c r="I436" s="136"/>
      <c r="J436" s="136"/>
      <c r="K436" s="137"/>
    </row>
    <row r="437" spans="1:14" ht="27.75" customHeight="1" x14ac:dyDescent="0.2">
      <c r="A437" s="129" t="s">
        <v>426</v>
      </c>
      <c r="B437" s="239"/>
      <c r="D437" s="347"/>
      <c r="E437" s="126" t="s">
        <v>631</v>
      </c>
      <c r="F437" s="346"/>
      <c r="G437" s="135" t="s">
        <v>147</v>
      </c>
      <c r="H437" s="148">
        <v>1</v>
      </c>
      <c r="I437" s="136"/>
      <c r="J437" s="136"/>
      <c r="K437" s="137"/>
    </row>
    <row r="438" spans="1:14" x14ac:dyDescent="0.2">
      <c r="A438" s="129"/>
      <c r="B438" s="239"/>
      <c r="D438" s="347"/>
      <c r="E438" s="126"/>
      <c r="F438" s="346"/>
      <c r="G438" s="135"/>
      <c r="H438" s="148"/>
      <c r="I438" s="136"/>
      <c r="J438" s="136"/>
      <c r="K438" s="137"/>
    </row>
    <row r="439" spans="1:14" ht="27.75" customHeight="1" x14ac:dyDescent="0.2">
      <c r="A439" s="129"/>
      <c r="B439" s="239"/>
      <c r="D439" s="131" t="s">
        <v>632</v>
      </c>
      <c r="E439" s="126"/>
      <c r="F439" s="346"/>
      <c r="G439" s="135"/>
      <c r="H439" s="148"/>
      <c r="I439" s="136"/>
      <c r="J439" s="136"/>
      <c r="K439" s="137"/>
    </row>
    <row r="440" spans="1:14" ht="27.75" customHeight="1" x14ac:dyDescent="0.2">
      <c r="A440" s="129" t="s">
        <v>685</v>
      </c>
      <c r="B440" s="239"/>
      <c r="D440" s="347"/>
      <c r="E440" s="126" t="s">
        <v>633</v>
      </c>
      <c r="F440" s="346"/>
      <c r="G440" s="135" t="s">
        <v>147</v>
      </c>
      <c r="H440" s="148">
        <v>1</v>
      </c>
      <c r="I440" s="136"/>
      <c r="J440" s="136"/>
      <c r="K440" s="137"/>
      <c r="M440" s="30">
        <f>1.09</f>
        <v>1.0900000000000001</v>
      </c>
      <c r="N440" s="36">
        <f>M440*H440</f>
        <v>1.0900000000000001</v>
      </c>
    </row>
    <row r="441" spans="1:14" x14ac:dyDescent="0.2">
      <c r="A441" s="129"/>
      <c r="B441" s="239"/>
      <c r="D441" s="347"/>
      <c r="E441" s="126"/>
      <c r="F441" s="346"/>
      <c r="G441" s="135"/>
      <c r="H441" s="148"/>
      <c r="I441" s="136"/>
      <c r="J441" s="136"/>
      <c r="K441" s="137"/>
    </row>
    <row r="442" spans="1:14" ht="27.75" customHeight="1" x14ac:dyDescent="0.2">
      <c r="A442" s="129"/>
      <c r="B442" s="239"/>
      <c r="D442" s="131" t="s">
        <v>634</v>
      </c>
      <c r="E442" s="126"/>
      <c r="F442" s="346"/>
      <c r="G442" s="135"/>
      <c r="H442" s="148"/>
      <c r="I442" s="136"/>
      <c r="J442" s="136"/>
      <c r="K442" s="137"/>
    </row>
    <row r="443" spans="1:14" ht="27.75" customHeight="1" x14ac:dyDescent="0.2">
      <c r="A443" s="129" t="s">
        <v>686</v>
      </c>
      <c r="B443" s="239"/>
      <c r="D443" s="347"/>
      <c r="E443" s="126" t="s">
        <v>629</v>
      </c>
      <c r="F443" s="346"/>
      <c r="G443" s="135" t="s">
        <v>147</v>
      </c>
      <c r="H443" s="148">
        <v>1</v>
      </c>
      <c r="I443" s="136"/>
      <c r="J443" s="136"/>
      <c r="K443" s="137"/>
      <c r="M443" s="30">
        <v>8.26</v>
      </c>
      <c r="N443" s="36">
        <f>M443*H443</f>
        <v>8.26</v>
      </c>
    </row>
    <row r="444" spans="1:14" x14ac:dyDescent="0.2">
      <c r="A444" s="129"/>
      <c r="B444" s="239"/>
      <c r="D444" s="347"/>
      <c r="E444" s="126"/>
      <c r="F444" s="346"/>
      <c r="G444" s="135"/>
      <c r="H444" s="148"/>
      <c r="I444" s="136"/>
      <c r="J444" s="136"/>
      <c r="K444" s="137"/>
    </row>
    <row r="445" spans="1:14" x14ac:dyDescent="0.2">
      <c r="A445" s="129"/>
      <c r="B445" s="239"/>
      <c r="D445" s="347"/>
      <c r="E445" s="126"/>
      <c r="F445" s="346"/>
      <c r="G445" s="135"/>
      <c r="I445" s="136"/>
      <c r="J445" s="136"/>
      <c r="K445" s="137"/>
    </row>
    <row r="446" spans="1:14" x14ac:dyDescent="0.2">
      <c r="A446" s="129"/>
      <c r="B446" s="141"/>
      <c r="C446" s="142"/>
      <c r="D446" s="131" t="s">
        <v>425</v>
      </c>
      <c r="E446" s="344"/>
      <c r="F446" s="346"/>
      <c r="G446" s="135"/>
      <c r="H446" s="148"/>
      <c r="I446" s="136"/>
      <c r="J446" s="136"/>
      <c r="K446" s="137"/>
    </row>
    <row r="447" spans="1:14" x14ac:dyDescent="0.2">
      <c r="A447" s="129" t="s">
        <v>687</v>
      </c>
      <c r="B447" s="239">
        <v>50</v>
      </c>
      <c r="C447" s="132" t="s">
        <v>126</v>
      </c>
      <c r="D447" s="348">
        <v>100</v>
      </c>
      <c r="E447" s="126" t="s">
        <v>271</v>
      </c>
      <c r="F447" s="346"/>
      <c r="G447" s="135" t="s">
        <v>1</v>
      </c>
      <c r="H447" s="148">
        <f>91.84+85.44+79.03+72.63+66.22+59.82+53.41+15.2+15.2+0.8+0.8</f>
        <v>540.39</v>
      </c>
      <c r="I447" s="136"/>
      <c r="J447" s="136"/>
      <c r="K447" s="137"/>
    </row>
    <row r="448" spans="1:14" ht="12" customHeight="1" x14ac:dyDescent="0.2">
      <c r="A448" s="349"/>
      <c r="B448" s="239"/>
      <c r="G448" s="135"/>
      <c r="H448" s="148"/>
      <c r="I448" s="136"/>
      <c r="J448" s="350"/>
      <c r="K448" s="236"/>
    </row>
    <row r="449" spans="1:11" ht="12" customHeight="1" x14ac:dyDescent="0.2">
      <c r="A449" s="349"/>
      <c r="B449" s="239"/>
      <c r="G449" s="135"/>
      <c r="H449" s="148"/>
      <c r="I449" s="136"/>
      <c r="J449" s="350"/>
      <c r="K449" s="236"/>
    </row>
    <row r="450" spans="1:11" ht="12" customHeight="1" x14ac:dyDescent="0.2">
      <c r="A450" s="349"/>
      <c r="B450" s="239"/>
      <c r="G450" s="135"/>
      <c r="H450" s="148"/>
      <c r="I450" s="136"/>
      <c r="J450" s="350"/>
      <c r="K450" s="236"/>
    </row>
    <row r="451" spans="1:11" ht="12" customHeight="1" x14ac:dyDescent="0.2">
      <c r="A451" s="349"/>
      <c r="B451" s="239"/>
      <c r="G451" s="135"/>
      <c r="H451" s="148"/>
      <c r="I451" s="136"/>
      <c r="J451" s="350"/>
      <c r="K451" s="236"/>
    </row>
    <row r="452" spans="1:11" ht="12" customHeight="1" x14ac:dyDescent="0.2">
      <c r="A452" s="349"/>
      <c r="B452" s="239"/>
      <c r="G452" s="135"/>
      <c r="H452" s="148"/>
      <c r="I452" s="136"/>
      <c r="J452" s="350"/>
      <c r="K452" s="236"/>
    </row>
    <row r="453" spans="1:11" ht="12" customHeight="1" x14ac:dyDescent="0.2">
      <c r="A453" s="349"/>
      <c r="B453" s="239"/>
      <c r="G453" s="135"/>
      <c r="H453" s="148"/>
      <c r="I453" s="136"/>
      <c r="J453" s="350"/>
      <c r="K453" s="236"/>
    </row>
    <row r="454" spans="1:11" ht="12" customHeight="1" x14ac:dyDescent="0.2">
      <c r="A454" s="349"/>
      <c r="B454" s="239"/>
      <c r="G454" s="135"/>
      <c r="H454" s="148"/>
      <c r="I454" s="136"/>
      <c r="J454" s="350"/>
      <c r="K454" s="236"/>
    </row>
    <row r="455" spans="1:11" ht="12" customHeight="1" x14ac:dyDescent="0.2">
      <c r="A455" s="349"/>
      <c r="B455" s="239"/>
      <c r="G455" s="135"/>
      <c r="H455" s="148"/>
      <c r="I455" s="136"/>
      <c r="J455" s="350"/>
      <c r="K455" s="236"/>
    </row>
    <row r="456" spans="1:11" ht="12" customHeight="1" x14ac:dyDescent="0.2">
      <c r="A456" s="349"/>
      <c r="B456" s="239"/>
      <c r="G456" s="135"/>
      <c r="H456" s="148"/>
      <c r="I456" s="136"/>
      <c r="J456" s="350"/>
      <c r="K456" s="236"/>
    </row>
    <row r="457" spans="1:11" ht="12" customHeight="1" x14ac:dyDescent="0.2">
      <c r="A457" s="349"/>
      <c r="B457" s="239"/>
      <c r="G457" s="135"/>
      <c r="H457" s="148"/>
      <c r="I457" s="136"/>
      <c r="J457" s="350"/>
      <c r="K457" s="236"/>
    </row>
    <row r="458" spans="1:11" ht="12" customHeight="1" x14ac:dyDescent="0.2">
      <c r="A458" s="349"/>
      <c r="B458" s="239"/>
      <c r="G458" s="135"/>
      <c r="H458" s="148"/>
      <c r="I458" s="136"/>
      <c r="J458" s="350"/>
      <c r="K458" s="236"/>
    </row>
    <row r="459" spans="1:11" ht="12" customHeight="1" x14ac:dyDescent="0.2">
      <c r="A459" s="349"/>
      <c r="B459" s="239"/>
      <c r="G459" s="135"/>
      <c r="H459" s="148"/>
      <c r="I459" s="136"/>
      <c r="J459" s="350"/>
      <c r="K459" s="236"/>
    </row>
    <row r="460" spans="1:11" ht="12" customHeight="1" x14ac:dyDescent="0.2">
      <c r="A460" s="349"/>
      <c r="B460" s="239"/>
      <c r="G460" s="135"/>
      <c r="H460" s="148"/>
      <c r="I460" s="136"/>
      <c r="J460" s="350"/>
      <c r="K460" s="236"/>
    </row>
    <row r="461" spans="1:11" ht="12" customHeight="1" x14ac:dyDescent="0.2">
      <c r="A461" s="349"/>
      <c r="B461" s="239"/>
      <c r="G461" s="135"/>
      <c r="H461" s="148"/>
      <c r="I461" s="136"/>
      <c r="J461" s="350"/>
      <c r="K461" s="236"/>
    </row>
    <row r="462" spans="1:11" ht="12" customHeight="1" x14ac:dyDescent="0.2">
      <c r="A462" s="349"/>
      <c r="B462" s="239"/>
      <c r="G462" s="135"/>
      <c r="H462" s="148"/>
      <c r="I462" s="136"/>
      <c r="J462" s="350"/>
      <c r="K462" s="236"/>
    </row>
    <row r="463" spans="1:11" ht="12" customHeight="1" x14ac:dyDescent="0.2">
      <c r="A463" s="349"/>
      <c r="B463" s="239"/>
      <c r="G463" s="135"/>
      <c r="H463" s="148"/>
      <c r="I463" s="136"/>
      <c r="J463" s="350"/>
      <c r="K463" s="236"/>
    </row>
    <row r="464" spans="1:11" ht="12" customHeight="1" x14ac:dyDescent="0.2">
      <c r="A464" s="349"/>
      <c r="B464" s="239"/>
      <c r="G464" s="135"/>
      <c r="H464" s="148"/>
      <c r="I464" s="136"/>
      <c r="J464" s="350"/>
      <c r="K464" s="236"/>
    </row>
    <row r="465" spans="1:11" ht="12" customHeight="1" x14ac:dyDescent="0.2">
      <c r="A465" s="349"/>
      <c r="B465" s="239"/>
      <c r="G465" s="135"/>
      <c r="H465" s="148"/>
      <c r="I465" s="136"/>
      <c r="J465" s="350"/>
      <c r="K465" s="236"/>
    </row>
    <row r="466" spans="1:11" ht="12" customHeight="1" x14ac:dyDescent="0.2">
      <c r="A466" s="349"/>
      <c r="B466" s="239"/>
      <c r="G466" s="135"/>
      <c r="H466" s="148"/>
      <c r="I466" s="136"/>
      <c r="J466" s="350"/>
      <c r="K466" s="236"/>
    </row>
    <row r="467" spans="1:11" ht="12" customHeight="1" x14ac:dyDescent="0.2">
      <c r="A467" s="349"/>
      <c r="B467" s="239"/>
      <c r="G467" s="135"/>
      <c r="H467" s="148"/>
      <c r="I467" s="136"/>
      <c r="J467" s="350"/>
      <c r="K467" s="236"/>
    </row>
    <row r="468" spans="1:11" ht="12" customHeight="1" x14ac:dyDescent="0.2">
      <c r="A468" s="349"/>
      <c r="B468" s="239"/>
      <c r="G468" s="135"/>
      <c r="H468" s="148"/>
      <c r="I468" s="136"/>
      <c r="J468" s="350"/>
      <c r="K468" s="236"/>
    </row>
    <row r="469" spans="1:11" ht="12" customHeight="1" x14ac:dyDescent="0.2">
      <c r="A469" s="349"/>
      <c r="B469" s="239"/>
      <c r="G469" s="135"/>
      <c r="H469" s="148"/>
      <c r="I469" s="136"/>
      <c r="J469" s="350"/>
      <c r="K469" s="236"/>
    </row>
    <row r="470" spans="1:11" ht="12" customHeight="1" x14ac:dyDescent="0.2">
      <c r="A470" s="349"/>
      <c r="B470" s="239"/>
      <c r="G470" s="135"/>
      <c r="H470" s="148"/>
      <c r="I470" s="136"/>
      <c r="J470" s="350"/>
      <c r="K470" s="236"/>
    </row>
    <row r="471" spans="1:11" ht="12" customHeight="1" x14ac:dyDescent="0.2">
      <c r="A471" s="349"/>
      <c r="B471" s="239"/>
      <c r="G471" s="135"/>
      <c r="H471" s="148"/>
      <c r="I471" s="136"/>
      <c r="J471" s="350"/>
      <c r="K471" s="236"/>
    </row>
    <row r="472" spans="1:11" ht="12" customHeight="1" x14ac:dyDescent="0.2">
      <c r="A472" s="349"/>
      <c r="B472" s="239"/>
      <c r="G472" s="135"/>
      <c r="H472" s="148"/>
      <c r="I472" s="136"/>
      <c r="J472" s="350"/>
      <c r="K472" s="236"/>
    </row>
    <row r="473" spans="1:11" ht="12" customHeight="1" x14ac:dyDescent="0.2">
      <c r="A473" s="349"/>
      <c r="B473" s="239"/>
      <c r="G473" s="135"/>
      <c r="H473" s="148"/>
      <c r="I473" s="136"/>
      <c r="J473" s="350"/>
      <c r="K473" s="236"/>
    </row>
    <row r="474" spans="1:11" ht="12" customHeight="1" x14ac:dyDescent="0.2">
      <c r="A474" s="349"/>
      <c r="B474" s="239"/>
      <c r="G474" s="135"/>
      <c r="H474" s="148"/>
      <c r="I474" s="136"/>
      <c r="J474" s="350"/>
      <c r="K474" s="236"/>
    </row>
    <row r="475" spans="1:11" ht="12" customHeight="1" x14ac:dyDescent="0.2">
      <c r="A475" s="349"/>
      <c r="B475" s="239"/>
      <c r="G475" s="135"/>
      <c r="H475" s="148"/>
      <c r="I475" s="136"/>
      <c r="J475" s="350"/>
      <c r="K475" s="236"/>
    </row>
    <row r="476" spans="1:11" ht="12" customHeight="1" x14ac:dyDescent="0.2">
      <c r="A476" s="349"/>
      <c r="B476" s="239"/>
      <c r="G476" s="135"/>
      <c r="H476" s="148"/>
      <c r="I476" s="136"/>
      <c r="J476" s="350"/>
      <c r="K476" s="236"/>
    </row>
    <row r="477" spans="1:11" ht="12" customHeight="1" x14ac:dyDescent="0.2">
      <c r="A477" s="349"/>
      <c r="B477" s="239"/>
      <c r="G477" s="135"/>
      <c r="H477" s="148"/>
      <c r="I477" s="136"/>
      <c r="J477" s="350"/>
      <c r="K477" s="236"/>
    </row>
    <row r="478" spans="1:11" ht="12" customHeight="1" x14ac:dyDescent="0.2">
      <c r="A478" s="349"/>
      <c r="B478" s="239"/>
      <c r="G478" s="135"/>
      <c r="H478" s="148"/>
      <c r="I478" s="136"/>
      <c r="J478" s="350"/>
      <c r="K478" s="236"/>
    </row>
    <row r="479" spans="1:11" ht="12" customHeight="1" x14ac:dyDescent="0.2">
      <c r="A479" s="349"/>
      <c r="B479" s="239"/>
      <c r="G479" s="135"/>
      <c r="H479" s="148"/>
      <c r="I479" s="136"/>
      <c r="J479" s="350"/>
      <c r="K479" s="236"/>
    </row>
    <row r="480" spans="1:11" ht="12" customHeight="1" x14ac:dyDescent="0.2">
      <c r="A480" s="349"/>
      <c r="B480" s="239"/>
      <c r="G480" s="135"/>
      <c r="H480" s="148"/>
      <c r="I480" s="136"/>
      <c r="J480" s="350"/>
      <c r="K480" s="236"/>
    </row>
    <row r="481" spans="1:11" ht="12" customHeight="1" x14ac:dyDescent="0.2">
      <c r="A481" s="349"/>
      <c r="B481" s="239"/>
      <c r="G481" s="135"/>
      <c r="H481" s="148"/>
      <c r="I481" s="136"/>
      <c r="J481" s="350"/>
      <c r="K481" s="236"/>
    </row>
    <row r="482" spans="1:11" s="28" customFormat="1" x14ac:dyDescent="0.2">
      <c r="A482" s="224" t="s">
        <v>260</v>
      </c>
      <c r="B482" s="225"/>
      <c r="C482" s="218"/>
      <c r="D482" s="218"/>
      <c r="E482" s="219" t="s">
        <v>109</v>
      </c>
      <c r="F482" s="226"/>
      <c r="G482" s="227"/>
      <c r="H482" s="228"/>
      <c r="I482" s="229"/>
      <c r="J482" s="229"/>
      <c r="K482" s="242"/>
    </row>
    <row r="483" spans="1:11" ht="12" customHeight="1" x14ac:dyDescent="0.2">
      <c r="A483" s="224" t="s">
        <v>688</v>
      </c>
      <c r="B483" s="225"/>
      <c r="C483" s="218"/>
      <c r="D483" s="218"/>
      <c r="E483" s="219" t="s">
        <v>689</v>
      </c>
      <c r="F483" s="226"/>
      <c r="G483" s="227"/>
      <c r="H483" s="228"/>
      <c r="I483" s="229"/>
      <c r="J483" s="229"/>
      <c r="K483" s="230"/>
    </row>
    <row r="484" spans="1:11" ht="12" customHeight="1" x14ac:dyDescent="0.2">
      <c r="A484" s="140"/>
      <c r="B484" s="200"/>
      <c r="C484" s="142"/>
      <c r="D484" s="142"/>
      <c r="E484" s="351"/>
      <c r="F484" s="190"/>
      <c r="G484" s="135"/>
      <c r="H484" s="148"/>
      <c r="I484" s="136"/>
      <c r="J484" s="136"/>
      <c r="K484" s="137"/>
    </row>
    <row r="485" spans="1:11" ht="12" customHeight="1" x14ac:dyDescent="0.2">
      <c r="A485" s="140" t="s">
        <v>690</v>
      </c>
      <c r="B485" s="141" t="s">
        <v>10</v>
      </c>
      <c r="C485" s="142"/>
      <c r="D485" s="142"/>
      <c r="E485" s="143"/>
      <c r="F485" s="198"/>
      <c r="G485" s="234"/>
      <c r="H485" s="235"/>
      <c r="I485" s="236"/>
      <c r="J485" s="236"/>
      <c r="K485" s="233"/>
    </row>
    <row r="486" spans="1:11" ht="39" customHeight="1" x14ac:dyDescent="0.2">
      <c r="A486" s="140"/>
      <c r="B486" s="352"/>
      <c r="C486" s="142"/>
      <c r="D486" s="169" t="s">
        <v>149</v>
      </c>
      <c r="E486" s="319" t="s">
        <v>170</v>
      </c>
      <c r="F486" s="353"/>
      <c r="G486" s="135"/>
      <c r="H486" s="148"/>
      <c r="I486" s="136"/>
      <c r="J486" s="136"/>
      <c r="K486" s="137"/>
    </row>
    <row r="487" spans="1:11" x14ac:dyDescent="0.2">
      <c r="A487" s="140"/>
      <c r="B487" s="200"/>
      <c r="C487" s="142"/>
      <c r="D487" s="142"/>
      <c r="E487" s="354"/>
      <c r="F487" s="353"/>
      <c r="G487" s="135"/>
      <c r="H487" s="148"/>
      <c r="I487" s="136"/>
      <c r="J487" s="136"/>
      <c r="K487" s="137"/>
    </row>
    <row r="488" spans="1:11" ht="12" customHeight="1" x14ac:dyDescent="0.2">
      <c r="A488" s="140" t="s">
        <v>691</v>
      </c>
      <c r="B488" s="141" t="s">
        <v>261</v>
      </c>
      <c r="C488" s="142"/>
      <c r="D488" s="142"/>
      <c r="E488" s="355"/>
      <c r="F488" s="190"/>
      <c r="G488" s="356"/>
      <c r="H488" s="148"/>
      <c r="I488" s="136"/>
      <c r="J488" s="136"/>
      <c r="K488" s="137"/>
    </row>
    <row r="489" spans="1:11" x14ac:dyDescent="0.2">
      <c r="A489" s="345"/>
      <c r="B489" s="352"/>
      <c r="C489" s="142"/>
      <c r="D489" s="142"/>
      <c r="E489" s="357"/>
      <c r="F489" s="190"/>
      <c r="G489" s="358"/>
      <c r="H489" s="148"/>
      <c r="I489" s="136"/>
      <c r="J489" s="136"/>
      <c r="K489" s="137"/>
    </row>
    <row r="490" spans="1:11" x14ac:dyDescent="0.2">
      <c r="A490" s="349" t="s">
        <v>692</v>
      </c>
      <c r="B490" s="352"/>
      <c r="C490" s="142"/>
      <c r="D490" s="142"/>
      <c r="E490" s="357" t="s">
        <v>272</v>
      </c>
      <c r="F490" s="190"/>
      <c r="G490" s="358" t="s">
        <v>100</v>
      </c>
      <c r="H490" s="148">
        <f>34.8*13.33</f>
        <v>463.88399999999996</v>
      </c>
      <c r="I490" s="136"/>
      <c r="J490" s="136"/>
      <c r="K490" s="137"/>
    </row>
    <row r="491" spans="1:11" ht="51" x14ac:dyDescent="0.2">
      <c r="A491" s="349" t="s">
        <v>693</v>
      </c>
      <c r="B491" s="352"/>
      <c r="C491" s="142"/>
      <c r="D491" s="142"/>
      <c r="E491" s="357" t="s">
        <v>273</v>
      </c>
      <c r="F491" s="190"/>
      <c r="G491" s="358" t="s">
        <v>100</v>
      </c>
      <c r="H491" s="148">
        <f>34.8*13.33</f>
        <v>463.88399999999996</v>
      </c>
      <c r="I491" s="136"/>
      <c r="J491" s="136"/>
      <c r="K491" s="137"/>
    </row>
    <row r="492" spans="1:11" x14ac:dyDescent="0.2">
      <c r="A492" s="140"/>
      <c r="B492" s="200"/>
      <c r="C492" s="142"/>
      <c r="D492" s="142"/>
      <c r="E492" s="354"/>
      <c r="F492" s="353"/>
      <c r="G492" s="135"/>
      <c r="H492" s="148"/>
      <c r="I492" s="136"/>
      <c r="J492" s="136"/>
      <c r="K492" s="137"/>
    </row>
    <row r="493" spans="1:11" x14ac:dyDescent="0.2">
      <c r="A493" s="349"/>
      <c r="B493" s="352"/>
      <c r="C493" s="142"/>
      <c r="D493" s="142"/>
      <c r="E493" s="357"/>
      <c r="F493" s="190"/>
      <c r="G493" s="358"/>
      <c r="H493" s="148"/>
      <c r="I493" s="136"/>
      <c r="J493" s="136"/>
      <c r="K493" s="137"/>
    </row>
    <row r="494" spans="1:11" ht="12" customHeight="1" x14ac:dyDescent="0.2">
      <c r="A494" s="140" t="s">
        <v>694</v>
      </c>
      <c r="B494" s="141" t="s">
        <v>96</v>
      </c>
      <c r="C494" s="142"/>
      <c r="D494" s="142"/>
      <c r="E494" s="355"/>
      <c r="F494" s="190"/>
      <c r="G494" s="358"/>
      <c r="H494" s="148"/>
      <c r="I494" s="136"/>
      <c r="J494" s="136"/>
      <c r="K494" s="137"/>
    </row>
    <row r="495" spans="1:11" x14ac:dyDescent="0.2">
      <c r="A495" s="349" t="s">
        <v>695</v>
      </c>
      <c r="B495" s="352"/>
      <c r="C495" s="142"/>
      <c r="D495" s="142"/>
      <c r="E495" s="357" t="s">
        <v>635</v>
      </c>
      <c r="F495" s="190"/>
      <c r="G495" s="358" t="s">
        <v>1</v>
      </c>
      <c r="H495" s="148">
        <f>N443+N440+N434+N432+N426+N424</f>
        <v>75.790000000000006</v>
      </c>
      <c r="I495" s="136"/>
      <c r="J495" s="136"/>
      <c r="K495" s="137"/>
    </row>
    <row r="496" spans="1:11" ht="12" customHeight="1" x14ac:dyDescent="0.2">
      <c r="A496" s="359"/>
      <c r="B496" s="352"/>
      <c r="C496" s="142"/>
      <c r="D496" s="142"/>
      <c r="E496" s="360"/>
      <c r="F496" s="190"/>
      <c r="G496" s="358"/>
      <c r="H496" s="148"/>
      <c r="I496" s="136"/>
      <c r="J496" s="136"/>
      <c r="K496" s="137"/>
    </row>
    <row r="497" spans="1:11" ht="12" customHeight="1" x14ac:dyDescent="0.2">
      <c r="A497" s="140" t="s">
        <v>696</v>
      </c>
      <c r="B497" s="361" t="s">
        <v>97</v>
      </c>
      <c r="C497" s="142"/>
      <c r="D497" s="142"/>
      <c r="E497" s="355"/>
      <c r="F497" s="190"/>
      <c r="G497" s="358"/>
      <c r="H497" s="148"/>
      <c r="I497" s="136"/>
      <c r="J497" s="136"/>
      <c r="K497" s="137"/>
    </row>
    <row r="498" spans="1:11" ht="27" customHeight="1" x14ac:dyDescent="0.2">
      <c r="A498" s="129" t="s">
        <v>697</v>
      </c>
      <c r="B498" s="362">
        <v>200</v>
      </c>
      <c r="C498" s="169" t="s">
        <v>126</v>
      </c>
      <c r="D498" s="169">
        <v>200</v>
      </c>
      <c r="E498" s="357" t="s">
        <v>507</v>
      </c>
      <c r="F498" s="190"/>
      <c r="G498" s="358" t="s">
        <v>1</v>
      </c>
      <c r="H498" s="148">
        <v>96.1</v>
      </c>
      <c r="I498" s="136"/>
      <c r="J498" s="136"/>
      <c r="K498" s="137"/>
    </row>
    <row r="499" spans="1:11" ht="12" customHeight="1" x14ac:dyDescent="0.2">
      <c r="A499" s="140" t="s">
        <v>698</v>
      </c>
      <c r="B499" s="141" t="s">
        <v>262</v>
      </c>
      <c r="C499" s="142"/>
      <c r="D499" s="142"/>
      <c r="E499" s="355"/>
      <c r="F499" s="190"/>
      <c r="G499" s="358"/>
      <c r="H499" s="148"/>
      <c r="I499" s="136"/>
      <c r="J499" s="136"/>
      <c r="K499" s="137"/>
    </row>
    <row r="500" spans="1:11" ht="12" customHeight="1" x14ac:dyDescent="0.2">
      <c r="A500" s="349" t="s">
        <v>699</v>
      </c>
      <c r="B500" s="352"/>
      <c r="C500" s="142"/>
      <c r="D500" s="132">
        <v>82</v>
      </c>
      <c r="E500" s="360" t="s">
        <v>291</v>
      </c>
      <c r="F500" s="190"/>
      <c r="G500" s="358" t="s">
        <v>5</v>
      </c>
      <c r="H500" s="148">
        <v>1</v>
      </c>
      <c r="I500" s="136"/>
      <c r="J500" s="136"/>
      <c r="K500" s="137"/>
    </row>
    <row r="501" spans="1:11" ht="12" customHeight="1" x14ac:dyDescent="0.2">
      <c r="A501" s="129" t="s">
        <v>700</v>
      </c>
      <c r="B501" s="200"/>
      <c r="C501" s="142"/>
      <c r="D501" s="132">
        <v>50</v>
      </c>
      <c r="E501" s="360" t="s">
        <v>291</v>
      </c>
      <c r="F501" s="190"/>
      <c r="G501" s="358" t="s">
        <v>5</v>
      </c>
      <c r="H501" s="148">
        <v>1</v>
      </c>
      <c r="I501" s="136"/>
      <c r="J501" s="136"/>
      <c r="K501" s="137"/>
    </row>
    <row r="502" spans="1:11" ht="12" customHeight="1" x14ac:dyDescent="0.2">
      <c r="A502" s="129" t="s">
        <v>865</v>
      </c>
      <c r="B502" s="200"/>
      <c r="C502" s="142"/>
      <c r="D502" s="132">
        <v>50</v>
      </c>
      <c r="E502" s="360" t="s">
        <v>866</v>
      </c>
      <c r="F502" s="190"/>
      <c r="G502" s="358" t="s">
        <v>5</v>
      </c>
      <c r="H502" s="148">
        <v>1</v>
      </c>
      <c r="I502" s="136"/>
      <c r="J502" s="136"/>
      <c r="K502" s="137"/>
    </row>
    <row r="503" spans="1:11" ht="12" customHeight="1" x14ac:dyDescent="0.2">
      <c r="A503" s="140"/>
      <c r="B503" s="200"/>
      <c r="C503" s="142"/>
      <c r="D503" s="142"/>
      <c r="E503" s="351"/>
      <c r="F503" s="190"/>
      <c r="G503" s="135"/>
      <c r="H503" s="148"/>
      <c r="I503" s="136"/>
      <c r="J503" s="136"/>
      <c r="K503" s="137"/>
    </row>
    <row r="504" spans="1:11" ht="12" customHeight="1" x14ac:dyDescent="0.2">
      <c r="A504" s="140" t="s">
        <v>701</v>
      </c>
      <c r="B504" s="141" t="s">
        <v>274</v>
      </c>
      <c r="C504" s="142"/>
      <c r="D504" s="142"/>
      <c r="E504" s="355"/>
      <c r="F504" s="190"/>
      <c r="G504" s="358"/>
      <c r="H504" s="148"/>
      <c r="I504" s="136"/>
      <c r="J504" s="136"/>
      <c r="K504" s="137"/>
    </row>
    <row r="505" spans="1:11" ht="12" customHeight="1" x14ac:dyDescent="0.2">
      <c r="A505" s="349" t="s">
        <v>702</v>
      </c>
      <c r="B505" s="239"/>
      <c r="E505" s="363" t="s">
        <v>636</v>
      </c>
      <c r="F505" s="190"/>
      <c r="G505" s="358" t="s">
        <v>1</v>
      </c>
      <c r="H505" s="148">
        <f>H498</f>
        <v>96.1</v>
      </c>
      <c r="I505" s="136"/>
      <c r="J505" s="136"/>
      <c r="K505" s="137"/>
    </row>
    <row r="506" spans="1:11" ht="12" customHeight="1" x14ac:dyDescent="0.2">
      <c r="A506" s="140"/>
      <c r="B506" s="200"/>
      <c r="C506" s="142"/>
      <c r="D506" s="142"/>
      <c r="E506" s="351"/>
      <c r="F506" s="190"/>
      <c r="G506" s="135"/>
      <c r="H506" s="148"/>
      <c r="I506" s="136"/>
      <c r="J506" s="136"/>
      <c r="K506" s="137"/>
    </row>
    <row r="507" spans="1:11" ht="12" customHeight="1" x14ac:dyDescent="0.2">
      <c r="A507" s="140"/>
      <c r="B507" s="200"/>
      <c r="C507" s="142"/>
      <c r="D507" s="142"/>
      <c r="E507" s="351"/>
      <c r="F507" s="190"/>
      <c r="G507" s="135"/>
      <c r="H507" s="148"/>
      <c r="I507" s="136"/>
      <c r="J507" s="136"/>
      <c r="K507" s="137"/>
    </row>
    <row r="508" spans="1:11" ht="12" customHeight="1" x14ac:dyDescent="0.2">
      <c r="A508" s="140"/>
      <c r="B508" s="200"/>
      <c r="C508" s="142"/>
      <c r="D508" s="142"/>
      <c r="E508" s="351"/>
      <c r="F508" s="190"/>
      <c r="G508" s="135"/>
      <c r="H508" s="148"/>
      <c r="I508" s="136"/>
      <c r="J508" s="136"/>
      <c r="K508" s="137"/>
    </row>
    <row r="509" spans="1:11" ht="12" customHeight="1" x14ac:dyDescent="0.2">
      <c r="A509" s="140"/>
      <c r="B509" s="200"/>
      <c r="C509" s="142"/>
      <c r="D509" s="142"/>
      <c r="E509" s="351"/>
      <c r="F509" s="190"/>
      <c r="G509" s="135"/>
      <c r="H509" s="148"/>
      <c r="I509" s="136"/>
      <c r="J509" s="136"/>
      <c r="K509" s="137"/>
    </row>
    <row r="510" spans="1:11" ht="12" customHeight="1" x14ac:dyDescent="0.2">
      <c r="A510" s="140"/>
      <c r="B510" s="200"/>
      <c r="C510" s="142"/>
      <c r="D510" s="142"/>
      <c r="E510" s="351"/>
      <c r="F510" s="190"/>
      <c r="G510" s="135"/>
      <c r="H510" s="148"/>
      <c r="I510" s="136"/>
      <c r="J510" s="136"/>
      <c r="K510" s="137"/>
    </row>
    <row r="511" spans="1:11" ht="12" customHeight="1" x14ac:dyDescent="0.2">
      <c r="A511" s="140"/>
      <c r="B511" s="200"/>
      <c r="C511" s="142"/>
      <c r="D511" s="142"/>
      <c r="E511" s="351"/>
      <c r="F511" s="190"/>
      <c r="G511" s="135"/>
      <c r="H511" s="148"/>
      <c r="I511" s="136"/>
      <c r="J511" s="136"/>
      <c r="K511" s="137"/>
    </row>
    <row r="512" spans="1:11" ht="12" customHeight="1" x14ac:dyDescent="0.2">
      <c r="A512" s="140"/>
      <c r="B512" s="200"/>
      <c r="C512" s="142"/>
      <c r="D512" s="142"/>
      <c r="E512" s="351"/>
      <c r="F512" s="190"/>
      <c r="G512" s="135"/>
      <c r="H512" s="148"/>
      <c r="I512" s="136"/>
      <c r="J512" s="136"/>
      <c r="K512" s="137"/>
    </row>
    <row r="513" spans="1:11" ht="12" customHeight="1" x14ac:dyDescent="0.2">
      <c r="A513" s="140"/>
      <c r="B513" s="200"/>
      <c r="C513" s="142"/>
      <c r="D513" s="142"/>
      <c r="E513" s="351"/>
      <c r="F513" s="190"/>
      <c r="G513" s="135"/>
      <c r="H513" s="148"/>
      <c r="I513" s="136"/>
      <c r="J513" s="136"/>
      <c r="K513" s="137"/>
    </row>
    <row r="514" spans="1:11" ht="12" customHeight="1" x14ac:dyDescent="0.2">
      <c r="A514" s="140"/>
      <c r="B514" s="200"/>
      <c r="C514" s="142"/>
      <c r="D514" s="142"/>
      <c r="E514" s="351"/>
      <c r="F514" s="190"/>
      <c r="G514" s="135"/>
      <c r="H514" s="148"/>
      <c r="I514" s="136"/>
      <c r="J514" s="136"/>
      <c r="K514" s="137"/>
    </row>
    <row r="515" spans="1:11" ht="12" customHeight="1" x14ac:dyDescent="0.2">
      <c r="A515" s="140"/>
      <c r="B515" s="200"/>
      <c r="C515" s="142"/>
      <c r="D515" s="142"/>
      <c r="E515" s="351"/>
      <c r="F515" s="190"/>
      <c r="G515" s="135"/>
      <c r="H515" s="148"/>
      <c r="I515" s="136"/>
      <c r="J515" s="136"/>
      <c r="K515" s="137"/>
    </row>
    <row r="516" spans="1:11" ht="12" customHeight="1" x14ac:dyDescent="0.2">
      <c r="A516" s="140"/>
      <c r="B516" s="200"/>
      <c r="C516" s="142"/>
      <c r="D516" s="142"/>
      <c r="E516" s="351"/>
      <c r="F516" s="190"/>
      <c r="G516" s="135"/>
      <c r="H516" s="148"/>
      <c r="I516" s="136"/>
      <c r="J516" s="136"/>
      <c r="K516" s="137"/>
    </row>
    <row r="517" spans="1:11" ht="12" customHeight="1" x14ac:dyDescent="0.2">
      <c r="A517" s="140"/>
      <c r="B517" s="200"/>
      <c r="C517" s="142"/>
      <c r="D517" s="142"/>
      <c r="E517" s="351"/>
      <c r="F517" s="190"/>
      <c r="G517" s="135"/>
      <c r="H517" s="148"/>
      <c r="I517" s="136"/>
      <c r="J517" s="136"/>
      <c r="K517" s="137"/>
    </row>
    <row r="518" spans="1:11" ht="12" customHeight="1" x14ac:dyDescent="0.2">
      <c r="A518" s="140"/>
      <c r="B518" s="200"/>
      <c r="C518" s="142"/>
      <c r="D518" s="142"/>
      <c r="E518" s="351"/>
      <c r="F518" s="190"/>
      <c r="G518" s="135"/>
      <c r="H518" s="148"/>
      <c r="I518" s="136"/>
      <c r="J518" s="136"/>
      <c r="K518" s="137"/>
    </row>
    <row r="519" spans="1:11" ht="12" customHeight="1" x14ac:dyDescent="0.2">
      <c r="A519" s="140"/>
      <c r="B519" s="200"/>
      <c r="C519" s="142"/>
      <c r="D519" s="142"/>
      <c r="E519" s="351"/>
      <c r="F519" s="190"/>
      <c r="G519" s="135"/>
      <c r="H519" s="148"/>
      <c r="I519" s="136"/>
      <c r="J519" s="136"/>
      <c r="K519" s="137"/>
    </row>
    <row r="520" spans="1:11" ht="12" customHeight="1" x14ac:dyDescent="0.2">
      <c r="A520" s="140"/>
      <c r="B520" s="200"/>
      <c r="C520" s="142"/>
      <c r="D520" s="142"/>
      <c r="E520" s="351"/>
      <c r="F520" s="190"/>
      <c r="G520" s="135"/>
      <c r="H520" s="148"/>
      <c r="I520" s="136"/>
      <c r="J520" s="136"/>
      <c r="K520" s="137"/>
    </row>
    <row r="521" spans="1:11" ht="12" customHeight="1" x14ac:dyDescent="0.2">
      <c r="A521" s="140"/>
      <c r="B521" s="200"/>
      <c r="C521" s="142"/>
      <c r="D521" s="142"/>
      <c r="E521" s="351"/>
      <c r="F521" s="190"/>
      <c r="G521" s="135"/>
      <c r="H521" s="148"/>
      <c r="I521" s="136"/>
      <c r="J521" s="136"/>
      <c r="K521" s="137"/>
    </row>
    <row r="522" spans="1:11" ht="12" customHeight="1" x14ac:dyDescent="0.2">
      <c r="A522" s="140"/>
      <c r="B522" s="200"/>
      <c r="C522" s="142"/>
      <c r="D522" s="142"/>
      <c r="E522" s="351"/>
      <c r="F522" s="190"/>
      <c r="G522" s="135"/>
      <c r="H522" s="148"/>
      <c r="I522" s="136"/>
      <c r="J522" s="136"/>
      <c r="K522" s="137"/>
    </row>
    <row r="523" spans="1:11" ht="12" customHeight="1" x14ac:dyDescent="0.2">
      <c r="A523" s="140"/>
      <c r="B523" s="200"/>
      <c r="C523" s="142"/>
      <c r="D523" s="142"/>
      <c r="E523" s="351"/>
      <c r="F523" s="190"/>
      <c r="G523" s="135"/>
      <c r="H523" s="148"/>
      <c r="I523" s="136"/>
      <c r="J523" s="136"/>
      <c r="K523" s="137"/>
    </row>
    <row r="524" spans="1:11" ht="12" customHeight="1" x14ac:dyDescent="0.2">
      <c r="A524" s="140"/>
      <c r="B524" s="200"/>
      <c r="C524" s="142"/>
      <c r="D524" s="142"/>
      <c r="E524" s="351"/>
      <c r="F524" s="190"/>
      <c r="G524" s="135"/>
      <c r="H524" s="148"/>
      <c r="I524" s="136"/>
      <c r="J524" s="136"/>
      <c r="K524" s="137"/>
    </row>
    <row r="525" spans="1:11" ht="12" customHeight="1" x14ac:dyDescent="0.2">
      <c r="A525" s="140"/>
      <c r="B525" s="200"/>
      <c r="C525" s="142"/>
      <c r="D525" s="142"/>
      <c r="E525" s="351"/>
      <c r="F525" s="190"/>
      <c r="G525" s="135"/>
      <c r="H525" s="148"/>
      <c r="I525" s="136"/>
      <c r="J525" s="136"/>
      <c r="K525" s="137"/>
    </row>
    <row r="526" spans="1:11" ht="12" customHeight="1" x14ac:dyDescent="0.2">
      <c r="A526" s="140"/>
      <c r="B526" s="200"/>
      <c r="C526" s="142"/>
      <c r="D526" s="142"/>
      <c r="E526" s="351"/>
      <c r="F526" s="190"/>
      <c r="G526" s="135"/>
      <c r="H526" s="148"/>
      <c r="I526" s="136"/>
      <c r="J526" s="136"/>
      <c r="K526" s="137"/>
    </row>
    <row r="527" spans="1:11" ht="12" customHeight="1" x14ac:dyDescent="0.2">
      <c r="A527" s="140"/>
      <c r="B527" s="200"/>
      <c r="C527" s="142"/>
      <c r="D527" s="142"/>
      <c r="E527" s="351"/>
      <c r="F527" s="190"/>
      <c r="G527" s="135"/>
      <c r="H527" s="148"/>
      <c r="I527" s="136"/>
      <c r="J527" s="136"/>
      <c r="K527" s="137"/>
    </row>
    <row r="528" spans="1:11" ht="12" customHeight="1" x14ac:dyDescent="0.2">
      <c r="A528" s="140"/>
      <c r="B528" s="200"/>
      <c r="C528" s="142"/>
      <c r="D528" s="142"/>
      <c r="E528" s="351"/>
      <c r="F528" s="190"/>
      <c r="G528" s="135"/>
      <c r="H528" s="148"/>
      <c r="I528" s="136"/>
      <c r="J528" s="136"/>
      <c r="K528" s="137"/>
    </row>
    <row r="529" spans="1:11" ht="12" customHeight="1" x14ac:dyDescent="0.2">
      <c r="A529" s="140"/>
      <c r="B529" s="200"/>
      <c r="C529" s="142"/>
      <c r="D529" s="142"/>
      <c r="E529" s="351"/>
      <c r="F529" s="190"/>
      <c r="G529" s="135"/>
      <c r="H529" s="148"/>
      <c r="I529" s="136"/>
      <c r="J529" s="136"/>
      <c r="K529" s="137"/>
    </row>
    <row r="530" spans="1:11" ht="12" customHeight="1" x14ac:dyDescent="0.2">
      <c r="A530" s="140"/>
      <c r="B530" s="200"/>
      <c r="C530" s="142"/>
      <c r="D530" s="142"/>
      <c r="E530" s="351"/>
      <c r="F530" s="190"/>
      <c r="G530" s="135"/>
      <c r="H530" s="148"/>
      <c r="I530" s="136"/>
      <c r="J530" s="136"/>
      <c r="K530" s="137"/>
    </row>
    <row r="531" spans="1:11" ht="12" customHeight="1" x14ac:dyDescent="0.2">
      <c r="A531" s="140"/>
      <c r="B531" s="200"/>
      <c r="C531" s="142"/>
      <c r="D531" s="142"/>
      <c r="E531" s="351"/>
      <c r="F531" s="190"/>
      <c r="G531" s="135"/>
      <c r="H531" s="148"/>
      <c r="I531" s="136"/>
      <c r="J531" s="136"/>
      <c r="K531" s="137"/>
    </row>
    <row r="532" spans="1:11" ht="12" customHeight="1" x14ac:dyDescent="0.2">
      <c r="A532" s="140"/>
      <c r="B532" s="200"/>
      <c r="C532" s="142"/>
      <c r="D532" s="142"/>
      <c r="E532" s="351"/>
      <c r="F532" s="190"/>
      <c r="G532" s="135"/>
      <c r="H532" s="148"/>
      <c r="I532" s="136"/>
      <c r="J532" s="136"/>
      <c r="K532" s="137"/>
    </row>
    <row r="533" spans="1:11" ht="12" customHeight="1" x14ac:dyDescent="0.2">
      <c r="A533" s="140"/>
      <c r="B533" s="200"/>
      <c r="C533" s="142"/>
      <c r="D533" s="142"/>
      <c r="E533" s="351"/>
      <c r="F533" s="190"/>
      <c r="G533" s="135"/>
      <c r="H533" s="148"/>
      <c r="I533" s="136"/>
      <c r="J533" s="136"/>
      <c r="K533" s="137"/>
    </row>
    <row r="534" spans="1:11" ht="12" customHeight="1" x14ac:dyDescent="0.2">
      <c r="A534" s="140"/>
      <c r="B534" s="200"/>
      <c r="C534" s="142"/>
      <c r="D534" s="142"/>
      <c r="E534" s="351"/>
      <c r="F534" s="190"/>
      <c r="G534" s="135"/>
      <c r="H534" s="148"/>
      <c r="I534" s="136"/>
      <c r="J534" s="136"/>
      <c r="K534" s="137"/>
    </row>
    <row r="535" spans="1:11" ht="12" customHeight="1" x14ac:dyDescent="0.2">
      <c r="A535" s="140"/>
      <c r="B535" s="200"/>
      <c r="C535" s="142"/>
      <c r="D535" s="142"/>
      <c r="E535" s="351"/>
      <c r="F535" s="190"/>
      <c r="G535" s="135"/>
      <c r="H535" s="148"/>
      <c r="I535" s="136"/>
      <c r="J535" s="136"/>
      <c r="K535" s="137"/>
    </row>
    <row r="536" spans="1:11" ht="12" customHeight="1" x14ac:dyDescent="0.2">
      <c r="A536" s="140"/>
      <c r="B536" s="200"/>
      <c r="C536" s="142"/>
      <c r="D536" s="142"/>
      <c r="E536" s="351"/>
      <c r="F536" s="190"/>
      <c r="G536" s="135"/>
      <c r="H536" s="148"/>
      <c r="I536" s="136"/>
      <c r="J536" s="136"/>
      <c r="K536" s="137"/>
    </row>
    <row r="537" spans="1:11" ht="12" customHeight="1" x14ac:dyDescent="0.2">
      <c r="A537" s="140"/>
      <c r="B537" s="200"/>
      <c r="C537" s="142"/>
      <c r="D537" s="142"/>
      <c r="E537" s="351"/>
      <c r="F537" s="190"/>
      <c r="G537" s="135"/>
      <c r="H537" s="148"/>
      <c r="I537" s="136"/>
      <c r="J537" s="136"/>
      <c r="K537" s="137"/>
    </row>
    <row r="538" spans="1:11" ht="12" customHeight="1" x14ac:dyDescent="0.2">
      <c r="A538" s="140"/>
      <c r="B538" s="200"/>
      <c r="C538" s="142"/>
      <c r="D538" s="142"/>
      <c r="E538" s="351"/>
      <c r="F538" s="190"/>
      <c r="G538" s="135"/>
      <c r="H538" s="148"/>
      <c r="I538" s="136"/>
      <c r="J538" s="136"/>
      <c r="K538" s="137"/>
    </row>
    <row r="539" spans="1:11" ht="12" customHeight="1" x14ac:dyDescent="0.2">
      <c r="A539" s="140"/>
      <c r="B539" s="200"/>
      <c r="C539" s="142"/>
      <c r="D539" s="142"/>
      <c r="E539" s="351"/>
      <c r="F539" s="190"/>
      <c r="G539" s="135"/>
      <c r="H539" s="148"/>
      <c r="I539" s="136"/>
      <c r="J539" s="136"/>
      <c r="K539" s="137"/>
    </row>
    <row r="540" spans="1:11" ht="12" customHeight="1" x14ac:dyDescent="0.2">
      <c r="A540" s="140"/>
      <c r="B540" s="200"/>
      <c r="C540" s="142"/>
      <c r="D540" s="142"/>
      <c r="E540" s="351"/>
      <c r="F540" s="190"/>
      <c r="G540" s="135"/>
      <c r="H540" s="148"/>
      <c r="I540" s="136"/>
      <c r="J540" s="136"/>
      <c r="K540" s="137"/>
    </row>
    <row r="541" spans="1:11" ht="12" customHeight="1" x14ac:dyDescent="0.2">
      <c r="A541" s="140"/>
      <c r="B541" s="200"/>
      <c r="C541" s="142"/>
      <c r="D541" s="142"/>
      <c r="E541" s="351"/>
      <c r="F541" s="190"/>
      <c r="G541" s="135"/>
      <c r="H541" s="148"/>
      <c r="I541" s="136"/>
      <c r="J541" s="136"/>
      <c r="K541" s="137"/>
    </row>
    <row r="542" spans="1:11" ht="12" customHeight="1" x14ac:dyDescent="0.2">
      <c r="A542" s="140"/>
      <c r="B542" s="200"/>
      <c r="C542" s="142"/>
      <c r="D542" s="142"/>
      <c r="E542" s="351"/>
      <c r="F542" s="190"/>
      <c r="G542" s="135"/>
      <c r="H542" s="148"/>
      <c r="I542" s="136"/>
      <c r="J542" s="136"/>
      <c r="K542" s="137"/>
    </row>
    <row r="543" spans="1:11" ht="12" customHeight="1" x14ac:dyDescent="0.2">
      <c r="A543" s="140"/>
      <c r="B543" s="200"/>
      <c r="C543" s="142"/>
      <c r="D543" s="142"/>
      <c r="E543" s="351"/>
      <c r="F543" s="190"/>
      <c r="G543" s="135"/>
      <c r="H543" s="148"/>
      <c r="I543" s="136"/>
      <c r="J543" s="136"/>
      <c r="K543" s="137"/>
    </row>
    <row r="544" spans="1:11" ht="12" customHeight="1" x14ac:dyDescent="0.2">
      <c r="A544" s="140"/>
      <c r="B544" s="200"/>
      <c r="C544" s="142"/>
      <c r="D544" s="142"/>
      <c r="E544" s="351"/>
      <c r="F544" s="190"/>
      <c r="G544" s="135"/>
      <c r="H544" s="148"/>
      <c r="I544" s="136"/>
      <c r="J544" s="136"/>
      <c r="K544" s="137"/>
    </row>
    <row r="545" spans="1:11" ht="12" customHeight="1" x14ac:dyDescent="0.2">
      <c r="A545" s="224" t="s">
        <v>703</v>
      </c>
      <c r="B545" s="225"/>
      <c r="C545" s="218"/>
      <c r="D545" s="218"/>
      <c r="E545" s="219" t="s">
        <v>704</v>
      </c>
      <c r="F545" s="226"/>
      <c r="G545" s="227"/>
      <c r="H545" s="228"/>
      <c r="I545" s="229"/>
      <c r="J545" s="229"/>
      <c r="K545" s="243"/>
    </row>
    <row r="546" spans="1:11" s="28" customFormat="1" x14ac:dyDescent="0.2">
      <c r="A546" s="224" t="s">
        <v>27</v>
      </c>
      <c r="B546" s="225"/>
      <c r="C546" s="218"/>
      <c r="D546" s="218"/>
      <c r="E546" s="219" t="s">
        <v>705</v>
      </c>
      <c r="F546" s="226"/>
      <c r="G546" s="227"/>
      <c r="H546" s="228"/>
      <c r="I546" s="229"/>
      <c r="J546" s="229"/>
      <c r="K546" s="230"/>
    </row>
    <row r="547" spans="1:11" ht="12" customHeight="1" x14ac:dyDescent="0.2">
      <c r="G547" s="135"/>
      <c r="H547" s="148"/>
      <c r="I547" s="136"/>
      <c r="J547" s="136"/>
      <c r="K547" s="233"/>
    </row>
    <row r="548" spans="1:11" s="32" customFormat="1" ht="12" customHeight="1" x14ac:dyDescent="0.2">
      <c r="A548" s="140" t="s">
        <v>26</v>
      </c>
      <c r="B548" s="141" t="s">
        <v>10</v>
      </c>
      <c r="C548" s="142"/>
      <c r="D548" s="142"/>
      <c r="E548" s="143"/>
      <c r="F548" s="198"/>
      <c r="G548" s="234"/>
      <c r="H548" s="235"/>
      <c r="I548" s="236"/>
      <c r="J548" s="236"/>
      <c r="K548" s="233"/>
    </row>
    <row r="549" spans="1:11" ht="25.5" x14ac:dyDescent="0.2">
      <c r="B549" s="239"/>
      <c r="D549" s="169" t="s">
        <v>149</v>
      </c>
      <c r="E549" s="43" t="s">
        <v>157</v>
      </c>
      <c r="F549" s="294"/>
      <c r="G549" s="135"/>
      <c r="H549" s="148"/>
      <c r="I549" s="136"/>
      <c r="J549" s="136"/>
      <c r="K549" s="233"/>
    </row>
    <row r="550" spans="1:11" ht="38.25" x14ac:dyDescent="0.2">
      <c r="B550" s="239"/>
      <c r="D550" s="169" t="s">
        <v>151</v>
      </c>
      <c r="E550" s="43" t="s">
        <v>158</v>
      </c>
      <c r="F550" s="294"/>
      <c r="G550" s="135"/>
      <c r="H550" s="148"/>
      <c r="I550" s="136"/>
      <c r="J550" s="136"/>
      <c r="K550" s="233"/>
    </row>
    <row r="551" spans="1:11" ht="25.5" x14ac:dyDescent="0.2">
      <c r="B551" s="239"/>
      <c r="D551" s="169" t="s">
        <v>152</v>
      </c>
      <c r="E551" s="43" t="s">
        <v>163</v>
      </c>
      <c r="F551" s="294"/>
      <c r="G551" s="135"/>
      <c r="H551" s="148"/>
      <c r="I551" s="136"/>
      <c r="J551" s="136"/>
      <c r="K551" s="233"/>
    </row>
    <row r="552" spans="1:11" ht="25.5" x14ac:dyDescent="0.2">
      <c r="B552" s="239"/>
      <c r="D552" s="169" t="s">
        <v>159</v>
      </c>
      <c r="E552" s="43" t="s">
        <v>164</v>
      </c>
      <c r="F552" s="294"/>
      <c r="G552" s="135"/>
      <c r="H552" s="148"/>
      <c r="I552" s="136"/>
      <c r="J552" s="136"/>
      <c r="K552" s="233"/>
    </row>
    <row r="553" spans="1:11" ht="12" customHeight="1" x14ac:dyDescent="0.2">
      <c r="D553" s="169" t="s">
        <v>160</v>
      </c>
      <c r="E553" s="193" t="s">
        <v>165</v>
      </c>
      <c r="G553" s="135"/>
      <c r="H553" s="148"/>
      <c r="I553" s="136"/>
      <c r="J553" s="136"/>
      <c r="K553" s="233"/>
    </row>
    <row r="554" spans="1:11" ht="25.5" x14ac:dyDescent="0.2">
      <c r="B554" s="239"/>
      <c r="D554" s="169" t="s">
        <v>161</v>
      </c>
      <c r="E554" s="43" t="s">
        <v>166</v>
      </c>
      <c r="F554" s="294"/>
      <c r="G554" s="135"/>
      <c r="H554" s="148"/>
      <c r="I554" s="136"/>
      <c r="J554" s="136"/>
      <c r="K554" s="233"/>
    </row>
    <row r="555" spans="1:11" ht="25.5" x14ac:dyDescent="0.2">
      <c r="B555" s="239"/>
      <c r="D555" s="169" t="s">
        <v>162</v>
      </c>
      <c r="E555" s="43" t="s">
        <v>430</v>
      </c>
      <c r="F555" s="294"/>
      <c r="G555" s="135"/>
      <c r="H555" s="148"/>
      <c r="I555" s="136"/>
      <c r="J555" s="136"/>
      <c r="K555" s="233"/>
    </row>
    <row r="556" spans="1:11" x14ac:dyDescent="0.2">
      <c r="G556" s="135"/>
      <c r="H556" s="148"/>
      <c r="I556" s="136"/>
      <c r="J556" s="136"/>
      <c r="K556" s="233"/>
    </row>
    <row r="557" spans="1:11" x14ac:dyDescent="0.2">
      <c r="A557" s="140" t="s">
        <v>25</v>
      </c>
      <c r="B557" s="143" t="s">
        <v>103</v>
      </c>
      <c r="C557" s="142"/>
      <c r="D557" s="142"/>
      <c r="E557" s="143"/>
      <c r="F557" s="364"/>
      <c r="G557" s="135"/>
      <c r="H557" s="298"/>
      <c r="I557" s="138"/>
      <c r="J557" s="136"/>
      <c r="K557" s="137"/>
    </row>
    <row r="558" spans="1:11" x14ac:dyDescent="0.2">
      <c r="A558" s="140"/>
      <c r="B558" s="365"/>
      <c r="C558" s="142"/>
      <c r="D558" s="142"/>
      <c r="E558" s="143"/>
      <c r="F558" s="364"/>
      <c r="G558" s="135"/>
      <c r="H558" s="298"/>
      <c r="I558" s="138"/>
      <c r="J558" s="136"/>
      <c r="K558" s="137"/>
    </row>
    <row r="559" spans="1:11" s="32" customFormat="1" x14ac:dyDescent="0.2">
      <c r="A559" s="140"/>
      <c r="B559" s="143" t="s">
        <v>6</v>
      </c>
      <c r="C559" s="142"/>
      <c r="D559" s="142"/>
      <c r="E559" s="143"/>
      <c r="F559" s="198"/>
      <c r="G559" s="234"/>
      <c r="H559" s="235"/>
      <c r="I559" s="236"/>
      <c r="J559" s="236"/>
      <c r="K559" s="233"/>
    </row>
    <row r="560" spans="1:11" ht="25.5" x14ac:dyDescent="0.2">
      <c r="A560" s="129" t="s">
        <v>101</v>
      </c>
      <c r="B560" s="168">
        <f>DW!B13*1000</f>
        <v>1525</v>
      </c>
      <c r="C560" s="169" t="s">
        <v>126</v>
      </c>
      <c r="D560" s="169">
        <f>DW!D13*1000</f>
        <v>1300</v>
      </c>
      <c r="E560" s="170" t="s">
        <v>637</v>
      </c>
      <c r="F560" s="364"/>
      <c r="G560" s="135" t="s">
        <v>11</v>
      </c>
      <c r="H560" s="298">
        <f>DW!I13</f>
        <v>8</v>
      </c>
      <c r="I560" s="138"/>
      <c r="J560" s="136"/>
      <c r="K560" s="137"/>
    </row>
    <row r="561" spans="1:11" ht="24.75" customHeight="1" x14ac:dyDescent="0.2">
      <c r="A561" s="129" t="s">
        <v>102</v>
      </c>
      <c r="B561" s="168">
        <f>DW!B14*1000</f>
        <v>2450</v>
      </c>
      <c r="C561" s="169" t="s">
        <v>126</v>
      </c>
      <c r="D561" s="169">
        <f>DW!D14*1000</f>
        <v>1550</v>
      </c>
      <c r="E561" s="170" t="s">
        <v>638</v>
      </c>
      <c r="F561" s="364"/>
      <c r="G561" s="135" t="s">
        <v>11</v>
      </c>
      <c r="H561" s="298">
        <f>DW!I14</f>
        <v>10</v>
      </c>
      <c r="I561" s="138"/>
      <c r="J561" s="136"/>
      <c r="K561" s="137"/>
    </row>
    <row r="562" spans="1:11" ht="25.5" x14ac:dyDescent="0.2">
      <c r="A562" s="129" t="s">
        <v>706</v>
      </c>
      <c r="B562" s="168">
        <f>DW!B15*1000</f>
        <v>650</v>
      </c>
      <c r="C562" s="169" t="s">
        <v>126</v>
      </c>
      <c r="D562" s="169">
        <f>DW!D15*1000</f>
        <v>750</v>
      </c>
      <c r="E562" s="170" t="s">
        <v>639</v>
      </c>
      <c r="F562" s="364"/>
      <c r="G562" s="135" t="s">
        <v>11</v>
      </c>
      <c r="H562" s="298">
        <f>DW!I15</f>
        <v>2</v>
      </c>
      <c r="I562" s="138"/>
      <c r="J562" s="136"/>
      <c r="K562" s="137"/>
    </row>
    <row r="563" spans="1:11" ht="25.5" x14ac:dyDescent="0.2">
      <c r="A563" s="129" t="s">
        <v>707</v>
      </c>
      <c r="B563" s="168">
        <f>DW!B16*1000</f>
        <v>650</v>
      </c>
      <c r="C563" s="169" t="s">
        <v>126</v>
      </c>
      <c r="D563" s="169">
        <f>DW!D16*1000</f>
        <v>750</v>
      </c>
      <c r="E563" s="170" t="s">
        <v>640</v>
      </c>
      <c r="F563" s="364"/>
      <c r="G563" s="135" t="s">
        <v>11</v>
      </c>
      <c r="H563" s="298">
        <f>DW!I16</f>
        <v>2</v>
      </c>
      <c r="I563" s="138"/>
      <c r="J563" s="136"/>
      <c r="K563" s="137"/>
    </row>
    <row r="564" spans="1:11" ht="25.5" x14ac:dyDescent="0.2">
      <c r="A564" s="129" t="s">
        <v>712</v>
      </c>
      <c r="B564" s="168">
        <v>2900</v>
      </c>
      <c r="C564" s="169" t="s">
        <v>126</v>
      </c>
      <c r="D564" s="169">
        <v>600</v>
      </c>
      <c r="E564" s="170" t="s">
        <v>869</v>
      </c>
      <c r="F564" s="364"/>
      <c r="G564" s="135" t="s">
        <v>11</v>
      </c>
      <c r="H564" s="298">
        <v>4</v>
      </c>
      <c r="I564" s="138"/>
      <c r="J564" s="136"/>
      <c r="K564" s="137"/>
    </row>
    <row r="565" spans="1:11" ht="25.5" x14ac:dyDescent="0.2">
      <c r="A565" s="129" t="s">
        <v>713</v>
      </c>
      <c r="B565" s="168">
        <v>2950</v>
      </c>
      <c r="C565" s="169" t="s">
        <v>126</v>
      </c>
      <c r="D565" s="169">
        <v>600</v>
      </c>
      <c r="E565" s="170" t="s">
        <v>870</v>
      </c>
      <c r="F565" s="364"/>
      <c r="G565" s="135" t="s">
        <v>11</v>
      </c>
      <c r="H565" s="298">
        <v>1</v>
      </c>
      <c r="I565" s="138"/>
      <c r="J565" s="136"/>
      <c r="K565" s="137"/>
    </row>
    <row r="566" spans="1:11" ht="25.5" x14ac:dyDescent="0.2">
      <c r="A566" s="129" t="s">
        <v>714</v>
      </c>
      <c r="B566" s="168">
        <v>2825</v>
      </c>
      <c r="C566" s="169" t="s">
        <v>126</v>
      </c>
      <c r="D566" s="169">
        <v>600</v>
      </c>
      <c r="E566" s="170" t="s">
        <v>871</v>
      </c>
      <c r="F566" s="364"/>
      <c r="G566" s="135" t="s">
        <v>11</v>
      </c>
      <c r="H566" s="298">
        <v>1</v>
      </c>
      <c r="I566" s="138"/>
      <c r="J566" s="136"/>
      <c r="K566" s="137"/>
    </row>
    <row r="567" spans="1:11" ht="25.5" x14ac:dyDescent="0.2">
      <c r="A567" s="129" t="s">
        <v>715</v>
      </c>
      <c r="B567" s="168">
        <v>2400</v>
      </c>
      <c r="C567" s="169" t="s">
        <v>126</v>
      </c>
      <c r="D567" s="169">
        <v>600</v>
      </c>
      <c r="E567" s="170" t="s">
        <v>872</v>
      </c>
      <c r="F567" s="364"/>
      <c r="G567" s="135" t="s">
        <v>11</v>
      </c>
      <c r="H567" s="298">
        <v>2</v>
      </c>
      <c r="I567" s="138"/>
      <c r="J567" s="136"/>
      <c r="K567" s="137"/>
    </row>
    <row r="568" spans="1:11" s="32" customFormat="1" x14ac:dyDescent="0.2">
      <c r="A568" s="140"/>
      <c r="B568" s="143" t="s">
        <v>95</v>
      </c>
      <c r="C568" s="142"/>
      <c r="D568" s="142"/>
      <c r="E568" s="143"/>
      <c r="F568" s="198"/>
      <c r="G568" s="234"/>
      <c r="H568" s="235"/>
      <c r="I568" s="236"/>
      <c r="J568" s="236"/>
      <c r="K568" s="233"/>
    </row>
    <row r="569" spans="1:11" ht="25.5" x14ac:dyDescent="0.2">
      <c r="A569" s="129" t="s">
        <v>708</v>
      </c>
      <c r="B569" s="168">
        <f>B560</f>
        <v>1525</v>
      </c>
      <c r="C569" s="169" t="s">
        <v>126</v>
      </c>
      <c r="D569" s="169">
        <f>D560</f>
        <v>1300</v>
      </c>
      <c r="E569" s="170" t="s">
        <v>637</v>
      </c>
      <c r="F569" s="364"/>
      <c r="G569" s="135" t="s">
        <v>11</v>
      </c>
      <c r="H569" s="298">
        <f>DW!I26</f>
        <v>8</v>
      </c>
      <c r="I569" s="138"/>
      <c r="J569" s="136"/>
      <c r="K569" s="137"/>
    </row>
    <row r="570" spans="1:11" ht="25.5" x14ac:dyDescent="0.2">
      <c r="A570" s="129" t="s">
        <v>709</v>
      </c>
      <c r="B570" s="168">
        <f>B561</f>
        <v>2450</v>
      </c>
      <c r="C570" s="169" t="s">
        <v>126</v>
      </c>
      <c r="D570" s="169">
        <f>D561</f>
        <v>1550</v>
      </c>
      <c r="E570" s="170" t="s">
        <v>638</v>
      </c>
      <c r="F570" s="364"/>
      <c r="G570" s="135" t="s">
        <v>11</v>
      </c>
      <c r="H570" s="298">
        <f>DW!I27</f>
        <v>11</v>
      </c>
      <c r="I570" s="138"/>
      <c r="J570" s="136"/>
      <c r="K570" s="137"/>
    </row>
    <row r="571" spans="1:11" ht="25.5" x14ac:dyDescent="0.2">
      <c r="A571" s="129" t="s">
        <v>710</v>
      </c>
      <c r="B571" s="168">
        <f>B562</f>
        <v>650</v>
      </c>
      <c r="C571" s="169" t="s">
        <v>126</v>
      </c>
      <c r="D571" s="169">
        <f>D562</f>
        <v>750</v>
      </c>
      <c r="E571" s="170" t="s">
        <v>639</v>
      </c>
      <c r="F571" s="364"/>
      <c r="G571" s="135" t="s">
        <v>11</v>
      </c>
      <c r="H571" s="298">
        <f>DW!I28</f>
        <v>2</v>
      </c>
      <c r="I571" s="138"/>
      <c r="J571" s="136"/>
      <c r="K571" s="137"/>
    </row>
    <row r="572" spans="1:11" ht="25.5" x14ac:dyDescent="0.2">
      <c r="A572" s="129" t="s">
        <v>711</v>
      </c>
      <c r="B572" s="168">
        <f>B563</f>
        <v>650</v>
      </c>
      <c r="C572" s="169" t="s">
        <v>126</v>
      </c>
      <c r="D572" s="169">
        <f>D563</f>
        <v>750</v>
      </c>
      <c r="E572" s="170" t="s">
        <v>640</v>
      </c>
      <c r="F572" s="364"/>
      <c r="G572" s="135" t="s">
        <v>11</v>
      </c>
      <c r="H572" s="298">
        <f>DW!I29</f>
        <v>1</v>
      </c>
      <c r="I572" s="138"/>
      <c r="J572" s="136"/>
      <c r="K572" s="137"/>
    </row>
    <row r="573" spans="1:11" ht="25.5" x14ac:dyDescent="0.2">
      <c r="A573" s="129" t="s">
        <v>712</v>
      </c>
      <c r="B573" s="168">
        <v>2900</v>
      </c>
      <c r="C573" s="169" t="s">
        <v>126</v>
      </c>
      <c r="D573" s="169">
        <v>600</v>
      </c>
      <c r="E573" s="170" t="s">
        <v>869</v>
      </c>
      <c r="F573" s="364"/>
      <c r="G573" s="135" t="s">
        <v>11</v>
      </c>
      <c r="H573" s="298">
        <v>4</v>
      </c>
      <c r="I573" s="138"/>
      <c r="J573" s="136"/>
      <c r="K573" s="137"/>
    </row>
    <row r="574" spans="1:11" ht="25.5" x14ac:dyDescent="0.2">
      <c r="A574" s="129" t="s">
        <v>714</v>
      </c>
      <c r="B574" s="168">
        <v>2825</v>
      </c>
      <c r="C574" s="169" t="s">
        <v>126</v>
      </c>
      <c r="D574" s="169">
        <v>600</v>
      </c>
      <c r="E574" s="170" t="s">
        <v>871</v>
      </c>
      <c r="F574" s="364"/>
      <c r="G574" s="135" t="s">
        <v>11</v>
      </c>
      <c r="H574" s="298">
        <v>1</v>
      </c>
      <c r="I574" s="138"/>
      <c r="J574" s="136"/>
      <c r="K574" s="137"/>
    </row>
    <row r="576" spans="1:11" x14ac:dyDescent="0.2">
      <c r="A576" s="129"/>
      <c r="B576" s="367"/>
      <c r="C576" s="169"/>
      <c r="D576" s="169"/>
      <c r="E576" s="170"/>
      <c r="F576" s="364"/>
      <c r="G576" s="135"/>
      <c r="H576" s="298"/>
      <c r="I576" s="138"/>
      <c r="J576" s="136"/>
      <c r="K576" s="137"/>
    </row>
    <row r="577" spans="1:11" s="32" customFormat="1" x14ac:dyDescent="0.2">
      <c r="A577" s="140"/>
      <c r="B577" s="143" t="s">
        <v>462</v>
      </c>
      <c r="C577" s="142"/>
      <c r="D577" s="142"/>
      <c r="E577" s="143"/>
      <c r="F577" s="198"/>
      <c r="G577" s="234"/>
      <c r="H577" s="235"/>
      <c r="I577" s="236"/>
      <c r="J577" s="236"/>
      <c r="K577" s="233"/>
    </row>
    <row r="578" spans="1:11" ht="25.5" x14ac:dyDescent="0.2">
      <c r="A578" s="129" t="s">
        <v>716</v>
      </c>
      <c r="B578" s="168">
        <v>1525</v>
      </c>
      <c r="C578" s="169" t="s">
        <v>126</v>
      </c>
      <c r="D578" s="169">
        <v>1300</v>
      </c>
      <c r="E578" s="170" t="s">
        <v>637</v>
      </c>
      <c r="F578" s="364"/>
      <c r="G578" s="135" t="s">
        <v>11</v>
      </c>
      <c r="H578" s="298">
        <f>DW!I39</f>
        <v>8</v>
      </c>
      <c r="I578" s="138"/>
      <c r="J578" s="136"/>
      <c r="K578" s="137"/>
    </row>
    <row r="579" spans="1:11" ht="25.5" x14ac:dyDescent="0.2">
      <c r="A579" s="129" t="s">
        <v>717</v>
      </c>
      <c r="B579" s="168">
        <v>2450</v>
      </c>
      <c r="C579" s="169" t="s">
        <v>126</v>
      </c>
      <c r="D579" s="169">
        <v>1550</v>
      </c>
      <c r="E579" s="170" t="s">
        <v>638</v>
      </c>
      <c r="F579" s="364"/>
      <c r="G579" s="135" t="s">
        <v>11</v>
      </c>
      <c r="H579" s="298">
        <f>DW!I40</f>
        <v>11</v>
      </c>
      <c r="I579" s="138"/>
      <c r="J579" s="136"/>
      <c r="K579" s="137"/>
    </row>
    <row r="580" spans="1:11" ht="25.5" x14ac:dyDescent="0.2">
      <c r="A580" s="129" t="s">
        <v>718</v>
      </c>
      <c r="B580" s="168">
        <v>650</v>
      </c>
      <c r="C580" s="169" t="s">
        <v>126</v>
      </c>
      <c r="D580" s="169">
        <v>750</v>
      </c>
      <c r="E580" s="170" t="s">
        <v>639</v>
      </c>
      <c r="F580" s="364"/>
      <c r="G580" s="135" t="s">
        <v>11</v>
      </c>
      <c r="H580" s="298">
        <f>DW!I41</f>
        <v>2</v>
      </c>
      <c r="I580" s="138"/>
      <c r="J580" s="136"/>
      <c r="K580" s="137"/>
    </row>
    <row r="581" spans="1:11" ht="25.5" x14ac:dyDescent="0.2">
      <c r="A581" s="129" t="s">
        <v>719</v>
      </c>
      <c r="B581" s="168">
        <v>650</v>
      </c>
      <c r="C581" s="169" t="s">
        <v>126</v>
      </c>
      <c r="D581" s="169">
        <v>750</v>
      </c>
      <c r="E581" s="170" t="s">
        <v>640</v>
      </c>
      <c r="F581" s="364"/>
      <c r="G581" s="135" t="s">
        <v>11</v>
      </c>
      <c r="H581" s="298">
        <f>DW!I42</f>
        <v>1</v>
      </c>
      <c r="I581" s="138"/>
      <c r="J581" s="136"/>
      <c r="K581" s="137"/>
    </row>
    <row r="582" spans="1:11" ht="25.5" x14ac:dyDescent="0.2">
      <c r="A582" s="129" t="s">
        <v>873</v>
      </c>
      <c r="B582" s="168">
        <v>2900</v>
      </c>
      <c r="C582" s="169" t="s">
        <v>126</v>
      </c>
      <c r="D582" s="169">
        <v>600</v>
      </c>
      <c r="E582" s="170" t="s">
        <v>869</v>
      </c>
      <c r="F582" s="364"/>
      <c r="G582" s="135" t="s">
        <v>11</v>
      </c>
      <c r="H582" s="298">
        <v>4</v>
      </c>
      <c r="I582" s="138"/>
      <c r="J582" s="136"/>
      <c r="K582" s="137"/>
    </row>
    <row r="583" spans="1:11" ht="25.5" x14ac:dyDescent="0.2">
      <c r="A583" s="129" t="s">
        <v>874</v>
      </c>
      <c r="B583" s="168">
        <v>2825</v>
      </c>
      <c r="C583" s="169" t="s">
        <v>126</v>
      </c>
      <c r="D583" s="169">
        <v>600</v>
      </c>
      <c r="E583" s="170" t="s">
        <v>871</v>
      </c>
      <c r="F583" s="364"/>
      <c r="G583" s="135" t="s">
        <v>11</v>
      </c>
      <c r="H583" s="298">
        <v>1</v>
      </c>
      <c r="I583" s="138"/>
      <c r="J583" s="136"/>
      <c r="K583" s="137"/>
    </row>
    <row r="584" spans="1:11" x14ac:dyDescent="0.2">
      <c r="A584" s="129"/>
      <c r="B584" s="168"/>
      <c r="C584" s="169"/>
      <c r="D584" s="169"/>
      <c r="E584" s="170"/>
      <c r="F584" s="364"/>
      <c r="G584" s="135"/>
      <c r="H584" s="298"/>
      <c r="I584" s="138"/>
      <c r="J584" s="136"/>
      <c r="K584" s="137"/>
    </row>
    <row r="585" spans="1:11" ht="17.25" customHeight="1" x14ac:dyDescent="0.2">
      <c r="A585" s="129"/>
      <c r="B585" s="168"/>
      <c r="C585" s="169"/>
      <c r="D585" s="169"/>
      <c r="E585" s="170"/>
      <c r="F585" s="364"/>
      <c r="G585" s="135"/>
      <c r="H585" s="298"/>
      <c r="I585" s="138"/>
      <c r="J585" s="136"/>
      <c r="K585" s="137"/>
    </row>
    <row r="586" spans="1:11" s="32" customFormat="1" x14ac:dyDescent="0.2">
      <c r="A586" s="140"/>
      <c r="B586" s="143" t="s">
        <v>614</v>
      </c>
      <c r="C586" s="142"/>
      <c r="D586" s="142"/>
      <c r="E586" s="143"/>
      <c r="F586" s="198"/>
      <c r="G586" s="234"/>
      <c r="H586" s="235"/>
      <c r="I586" s="236"/>
      <c r="J586" s="236"/>
      <c r="K586" s="233"/>
    </row>
    <row r="587" spans="1:11" ht="25.5" x14ac:dyDescent="0.2">
      <c r="A587" s="129" t="s">
        <v>875</v>
      </c>
      <c r="B587" s="168">
        <v>1525</v>
      </c>
      <c r="C587" s="169" t="s">
        <v>126</v>
      </c>
      <c r="D587" s="169">
        <v>1300</v>
      </c>
      <c r="E587" s="170" t="s">
        <v>637</v>
      </c>
      <c r="F587" s="364"/>
      <c r="G587" s="135" t="s">
        <v>11</v>
      </c>
      <c r="H587" s="298">
        <f>DW!I52</f>
        <v>8</v>
      </c>
      <c r="I587" s="138"/>
      <c r="J587" s="136"/>
      <c r="K587" s="137"/>
    </row>
    <row r="588" spans="1:11" ht="25.5" x14ac:dyDescent="0.2">
      <c r="A588" s="129" t="s">
        <v>876</v>
      </c>
      <c r="B588" s="168">
        <v>2450</v>
      </c>
      <c r="C588" s="169" t="s">
        <v>126</v>
      </c>
      <c r="D588" s="169">
        <v>1550</v>
      </c>
      <c r="E588" s="170" t="s">
        <v>638</v>
      </c>
      <c r="F588" s="364"/>
      <c r="G588" s="135" t="s">
        <v>11</v>
      </c>
      <c r="H588" s="298">
        <f>DW!I53</f>
        <v>11</v>
      </c>
      <c r="I588" s="138"/>
      <c r="J588" s="136"/>
      <c r="K588" s="137"/>
    </row>
    <row r="589" spans="1:11" ht="25.5" x14ac:dyDescent="0.2">
      <c r="A589" s="129" t="s">
        <v>877</v>
      </c>
      <c r="B589" s="168">
        <v>650</v>
      </c>
      <c r="C589" s="169" t="s">
        <v>126</v>
      </c>
      <c r="D589" s="169">
        <v>750</v>
      </c>
      <c r="E589" s="170" t="s">
        <v>639</v>
      </c>
      <c r="F589" s="364"/>
      <c r="G589" s="135" t="s">
        <v>11</v>
      </c>
      <c r="H589" s="298">
        <f>DW!I54</f>
        <v>2</v>
      </c>
      <c r="I589" s="138"/>
      <c r="J589" s="136"/>
      <c r="K589" s="137"/>
    </row>
    <row r="590" spans="1:11" ht="25.5" x14ac:dyDescent="0.2">
      <c r="A590" s="129" t="s">
        <v>878</v>
      </c>
      <c r="B590" s="168">
        <v>650</v>
      </c>
      <c r="C590" s="169" t="s">
        <v>126</v>
      </c>
      <c r="D590" s="169">
        <v>750</v>
      </c>
      <c r="E590" s="170" t="s">
        <v>640</v>
      </c>
      <c r="F590" s="364"/>
      <c r="G590" s="135" t="s">
        <v>11</v>
      </c>
      <c r="H590" s="298">
        <f>DW!I55</f>
        <v>1</v>
      </c>
      <c r="I590" s="138"/>
      <c r="J590" s="136"/>
      <c r="K590" s="137"/>
    </row>
    <row r="591" spans="1:11" ht="25.5" x14ac:dyDescent="0.2">
      <c r="A591" s="129" t="s">
        <v>879</v>
      </c>
      <c r="B591" s="168">
        <v>2900</v>
      </c>
      <c r="C591" s="169" t="s">
        <v>126</v>
      </c>
      <c r="D591" s="169">
        <v>600</v>
      </c>
      <c r="E591" s="170" t="s">
        <v>869</v>
      </c>
      <c r="F591" s="364"/>
      <c r="G591" s="135" t="s">
        <v>11</v>
      </c>
      <c r="H591" s="298">
        <v>4</v>
      </c>
      <c r="I591" s="138"/>
      <c r="J591" s="136"/>
      <c r="K591" s="137"/>
    </row>
    <row r="592" spans="1:11" ht="25.5" x14ac:dyDescent="0.2">
      <c r="A592" s="129" t="s">
        <v>880</v>
      </c>
      <c r="B592" s="168">
        <v>2825</v>
      </c>
      <c r="C592" s="169" t="s">
        <v>126</v>
      </c>
      <c r="D592" s="169">
        <v>600</v>
      </c>
      <c r="E592" s="170" t="s">
        <v>871</v>
      </c>
      <c r="F592" s="364"/>
      <c r="G592" s="135" t="s">
        <v>11</v>
      </c>
      <c r="H592" s="298">
        <v>1</v>
      </c>
      <c r="I592" s="138"/>
      <c r="J592" s="136"/>
      <c r="K592" s="137"/>
    </row>
    <row r="593" spans="1:11" ht="25.5" x14ac:dyDescent="0.2">
      <c r="A593" s="129" t="s">
        <v>881</v>
      </c>
      <c r="B593" s="168">
        <v>2400</v>
      </c>
      <c r="C593" s="169" t="s">
        <v>126</v>
      </c>
      <c r="D593" s="169">
        <v>600</v>
      </c>
      <c r="E593" s="170" t="s">
        <v>872</v>
      </c>
      <c r="F593" s="364"/>
      <c r="G593" s="135" t="s">
        <v>11</v>
      </c>
      <c r="H593" s="298">
        <v>2</v>
      </c>
      <c r="I593" s="138"/>
      <c r="J593" s="136"/>
      <c r="K593" s="137"/>
    </row>
    <row r="594" spans="1:11" x14ac:dyDescent="0.2">
      <c r="A594" s="129"/>
      <c r="B594" s="168"/>
      <c r="C594" s="169"/>
      <c r="D594" s="169"/>
      <c r="E594" s="170"/>
      <c r="F594" s="364"/>
      <c r="G594" s="135"/>
      <c r="H594" s="298"/>
      <c r="I594" s="138"/>
      <c r="J594" s="136"/>
      <c r="K594" s="137"/>
    </row>
    <row r="595" spans="1:11" x14ac:dyDescent="0.2">
      <c r="A595" s="129"/>
      <c r="B595" s="168"/>
      <c r="C595" s="169"/>
      <c r="D595" s="169"/>
      <c r="E595" s="170"/>
      <c r="F595" s="364"/>
      <c r="G595" s="135"/>
      <c r="H595" s="298"/>
      <c r="I595" s="138"/>
      <c r="J595" s="136"/>
      <c r="K595" s="137"/>
    </row>
    <row r="596" spans="1:11" x14ac:dyDescent="0.2">
      <c r="A596" s="129"/>
      <c r="B596" s="168"/>
      <c r="C596" s="169"/>
      <c r="D596" s="169"/>
      <c r="E596" s="170"/>
      <c r="F596" s="364"/>
      <c r="G596" s="135"/>
      <c r="H596" s="298"/>
      <c r="I596" s="138"/>
      <c r="J596" s="136"/>
      <c r="K596" s="137"/>
    </row>
    <row r="597" spans="1:11" x14ac:dyDescent="0.2">
      <c r="A597" s="129"/>
      <c r="B597" s="168"/>
      <c r="C597" s="169"/>
      <c r="D597" s="169"/>
      <c r="E597" s="170"/>
      <c r="F597" s="364"/>
      <c r="G597" s="135"/>
      <c r="H597" s="298"/>
      <c r="I597" s="138"/>
      <c r="J597" s="136"/>
      <c r="K597" s="137"/>
    </row>
    <row r="598" spans="1:11" x14ac:dyDescent="0.2">
      <c r="A598" s="129"/>
      <c r="B598" s="168"/>
      <c r="C598" s="169"/>
      <c r="D598" s="169"/>
      <c r="E598" s="170"/>
      <c r="F598" s="364"/>
      <c r="G598" s="135"/>
      <c r="H598" s="298"/>
      <c r="I598" s="138"/>
      <c r="J598" s="136"/>
      <c r="K598" s="137"/>
    </row>
    <row r="599" spans="1:11" x14ac:dyDescent="0.2">
      <c r="A599" s="129"/>
      <c r="B599" s="168"/>
      <c r="C599" s="169"/>
      <c r="D599" s="169"/>
      <c r="E599" s="170"/>
      <c r="F599" s="364"/>
      <c r="G599" s="135"/>
      <c r="H599" s="298"/>
      <c r="I599" s="138"/>
      <c r="J599" s="136"/>
      <c r="K599" s="137"/>
    </row>
    <row r="600" spans="1:11" x14ac:dyDescent="0.2">
      <c r="A600" s="129"/>
      <c r="B600" s="168"/>
      <c r="C600" s="169"/>
      <c r="D600" s="169"/>
      <c r="E600" s="170"/>
      <c r="F600" s="364"/>
      <c r="G600" s="135"/>
      <c r="H600" s="298"/>
      <c r="I600" s="138"/>
      <c r="J600" s="136"/>
      <c r="K600" s="137"/>
    </row>
    <row r="601" spans="1:11" x14ac:dyDescent="0.2">
      <c r="A601" s="129"/>
      <c r="B601" s="168"/>
      <c r="C601" s="169"/>
      <c r="D601" s="169"/>
      <c r="E601" s="170"/>
      <c r="F601" s="364"/>
      <c r="G601" s="135"/>
      <c r="H601" s="298"/>
      <c r="I601" s="138"/>
      <c r="J601" s="136"/>
      <c r="K601" s="137"/>
    </row>
    <row r="602" spans="1:11" x14ac:dyDescent="0.2">
      <c r="A602" s="129"/>
      <c r="B602" s="168"/>
      <c r="C602" s="169"/>
      <c r="D602" s="169"/>
      <c r="E602" s="170"/>
      <c r="F602" s="364"/>
      <c r="G602" s="135"/>
      <c r="H602" s="298"/>
      <c r="I602" s="138"/>
      <c r="J602" s="136"/>
      <c r="K602" s="137"/>
    </row>
    <row r="603" spans="1:11" x14ac:dyDescent="0.2">
      <c r="A603" s="129"/>
      <c r="B603" s="168"/>
      <c r="C603" s="169"/>
      <c r="D603" s="169"/>
      <c r="E603" s="170"/>
      <c r="F603" s="364"/>
      <c r="G603" s="135"/>
      <c r="H603" s="298"/>
      <c r="I603" s="138"/>
      <c r="J603" s="136"/>
      <c r="K603" s="137"/>
    </row>
    <row r="604" spans="1:11" x14ac:dyDescent="0.2">
      <c r="A604" s="129"/>
      <c r="B604" s="168"/>
      <c r="C604" s="169"/>
      <c r="D604" s="169"/>
      <c r="E604" s="170"/>
      <c r="F604" s="364"/>
      <c r="G604" s="135"/>
      <c r="H604" s="298"/>
      <c r="I604" s="138"/>
      <c r="J604" s="136"/>
      <c r="K604" s="137"/>
    </row>
    <row r="605" spans="1:11" x14ac:dyDescent="0.2">
      <c r="A605" s="129"/>
      <c r="B605" s="168"/>
      <c r="C605" s="169"/>
      <c r="D605" s="169"/>
      <c r="E605" s="170"/>
      <c r="F605" s="364"/>
      <c r="G605" s="135"/>
      <c r="H605" s="298"/>
      <c r="I605" s="138"/>
      <c r="J605" s="136"/>
      <c r="K605" s="137"/>
    </row>
    <row r="606" spans="1:11" x14ac:dyDescent="0.2">
      <c r="A606" s="129"/>
      <c r="B606" s="168"/>
      <c r="C606" s="169"/>
      <c r="D606" s="169"/>
      <c r="E606" s="170"/>
      <c r="F606" s="364"/>
      <c r="G606" s="135"/>
      <c r="H606" s="298"/>
      <c r="I606" s="138"/>
      <c r="J606" s="136"/>
      <c r="K606" s="137"/>
    </row>
    <row r="607" spans="1:11" ht="12" customHeight="1" x14ac:dyDescent="0.2">
      <c r="A607" s="129"/>
      <c r="E607" s="139"/>
      <c r="F607" s="364"/>
      <c r="G607" s="135"/>
      <c r="H607" s="148"/>
      <c r="I607" s="136"/>
      <c r="J607" s="136"/>
      <c r="K607" s="137"/>
    </row>
    <row r="608" spans="1:11" ht="12" customHeight="1" x14ac:dyDescent="0.2">
      <c r="A608" s="224" t="s">
        <v>104</v>
      </c>
      <c r="B608" s="225"/>
      <c r="C608" s="218"/>
      <c r="D608" s="218"/>
      <c r="E608" s="219" t="s">
        <v>110</v>
      </c>
      <c r="F608" s="226"/>
      <c r="G608" s="227"/>
      <c r="H608" s="228"/>
      <c r="I608" s="229"/>
      <c r="J608" s="229"/>
      <c r="K608" s="243"/>
    </row>
    <row r="609" spans="1:11" s="28" customFormat="1" x14ac:dyDescent="0.2">
      <c r="A609" s="224" t="s">
        <v>24</v>
      </c>
      <c r="B609" s="225"/>
      <c r="C609" s="218"/>
      <c r="D609" s="218"/>
      <c r="E609" s="219" t="s">
        <v>720</v>
      </c>
      <c r="F609" s="226"/>
      <c r="G609" s="227"/>
      <c r="H609" s="228"/>
      <c r="I609" s="229"/>
      <c r="J609" s="229"/>
      <c r="K609" s="230"/>
    </row>
    <row r="610" spans="1:11" ht="12" customHeight="1" x14ac:dyDescent="0.2">
      <c r="G610" s="135"/>
      <c r="H610" s="148"/>
      <c r="I610" s="136"/>
      <c r="J610" s="136"/>
      <c r="K610" s="233"/>
    </row>
    <row r="611" spans="1:11" s="32" customFormat="1" ht="12" customHeight="1" x14ac:dyDescent="0.2">
      <c r="A611" s="140" t="s">
        <v>533</v>
      </c>
      <c r="B611" s="141" t="s">
        <v>10</v>
      </c>
      <c r="C611" s="142"/>
      <c r="D611" s="142"/>
      <c r="E611" s="143"/>
      <c r="F611" s="198"/>
      <c r="G611" s="234"/>
      <c r="H611" s="235"/>
      <c r="I611" s="236"/>
      <c r="J611" s="236"/>
      <c r="K611" s="233"/>
    </row>
    <row r="612" spans="1:11" ht="25.5" x14ac:dyDescent="0.2">
      <c r="B612" s="239"/>
      <c r="D612" s="169" t="s">
        <v>149</v>
      </c>
      <c r="E612" s="43" t="s">
        <v>157</v>
      </c>
      <c r="F612" s="294"/>
      <c r="G612" s="135"/>
      <c r="H612" s="148"/>
      <c r="I612" s="136"/>
      <c r="J612" s="136"/>
      <c r="K612" s="233"/>
    </row>
    <row r="613" spans="1:11" ht="38.25" x14ac:dyDescent="0.2">
      <c r="B613" s="239"/>
      <c r="D613" s="169" t="s">
        <v>151</v>
      </c>
      <c r="E613" s="43" t="s">
        <v>158</v>
      </c>
      <c r="F613" s="294"/>
      <c r="G613" s="135"/>
      <c r="H613" s="148"/>
      <c r="I613" s="136"/>
      <c r="J613" s="136"/>
      <c r="K613" s="233"/>
    </row>
    <row r="614" spans="1:11" ht="25.5" x14ac:dyDescent="0.2">
      <c r="B614" s="239"/>
      <c r="D614" s="169" t="s">
        <v>152</v>
      </c>
      <c r="E614" s="43" t="s">
        <v>163</v>
      </c>
      <c r="F614" s="294"/>
      <c r="G614" s="135"/>
      <c r="H614" s="148"/>
      <c r="I614" s="136"/>
      <c r="J614" s="136"/>
      <c r="K614" s="233"/>
    </row>
    <row r="615" spans="1:11" ht="25.5" x14ac:dyDescent="0.2">
      <c r="B615" s="239"/>
      <c r="D615" s="169" t="s">
        <v>159</v>
      </c>
      <c r="E615" s="43" t="s">
        <v>186</v>
      </c>
      <c r="F615" s="294"/>
      <c r="G615" s="135"/>
      <c r="H615" s="148"/>
      <c r="I615" s="136"/>
      <c r="J615" s="136"/>
      <c r="K615" s="233"/>
    </row>
    <row r="616" spans="1:11" ht="12" customHeight="1" x14ac:dyDescent="0.2">
      <c r="D616" s="169" t="s">
        <v>160</v>
      </c>
      <c r="E616" s="193" t="s">
        <v>165</v>
      </c>
      <c r="G616" s="135"/>
      <c r="H616" s="148"/>
      <c r="I616" s="136"/>
      <c r="J616" s="136"/>
      <c r="K616" s="233"/>
    </row>
    <row r="617" spans="1:11" ht="25.5" x14ac:dyDescent="0.2">
      <c r="B617" s="239"/>
      <c r="D617" s="169" t="s">
        <v>161</v>
      </c>
      <c r="E617" s="43" t="s">
        <v>166</v>
      </c>
      <c r="F617" s="294"/>
      <c r="G617" s="135"/>
      <c r="H617" s="148"/>
      <c r="I617" s="136"/>
      <c r="J617" s="136"/>
      <c r="K617" s="233"/>
    </row>
    <row r="618" spans="1:11" ht="25.5" x14ac:dyDescent="0.2">
      <c r="B618" s="239"/>
      <c r="D618" s="169" t="s">
        <v>162</v>
      </c>
      <c r="E618" s="43" t="s">
        <v>430</v>
      </c>
      <c r="F618" s="294"/>
      <c r="G618" s="135"/>
      <c r="H618" s="148"/>
      <c r="I618" s="136"/>
      <c r="J618" s="136"/>
      <c r="K618" s="233"/>
    </row>
    <row r="619" spans="1:11" x14ac:dyDescent="0.2">
      <c r="G619" s="135"/>
      <c r="H619" s="148"/>
      <c r="I619" s="136"/>
      <c r="J619" s="136"/>
      <c r="K619" s="233"/>
    </row>
    <row r="620" spans="1:11" s="32" customFormat="1" x14ac:dyDescent="0.2">
      <c r="A620" s="140" t="s">
        <v>23</v>
      </c>
      <c r="B620" s="143" t="s">
        <v>22</v>
      </c>
      <c r="C620" s="142"/>
      <c r="D620" s="142"/>
      <c r="E620" s="143"/>
      <c r="F620" s="198"/>
      <c r="G620" s="234"/>
      <c r="H620" s="235"/>
      <c r="I620" s="236"/>
      <c r="J620" s="236"/>
      <c r="K620" s="233"/>
    </row>
    <row r="621" spans="1:11" s="32" customFormat="1" x14ac:dyDescent="0.2">
      <c r="A621" s="140"/>
      <c r="B621" s="365"/>
      <c r="C621" s="142"/>
      <c r="D621" s="142"/>
      <c r="E621" s="143"/>
      <c r="F621" s="198"/>
      <c r="G621" s="234"/>
      <c r="H621" s="235"/>
      <c r="I621" s="368"/>
      <c r="J621" s="236"/>
      <c r="K621" s="233"/>
    </row>
    <row r="622" spans="1:11" s="32" customFormat="1" x14ac:dyDescent="0.2">
      <c r="A622" s="140"/>
      <c r="B622" s="143" t="s">
        <v>6</v>
      </c>
      <c r="C622" s="142"/>
      <c r="D622" s="142"/>
      <c r="E622" s="143"/>
      <c r="F622" s="198"/>
      <c r="G622" s="234"/>
      <c r="H622" s="235"/>
      <c r="I622" s="236"/>
      <c r="J622" s="236"/>
      <c r="K622" s="233"/>
    </row>
    <row r="623" spans="1:11" x14ac:dyDescent="0.2">
      <c r="A623" s="129" t="s">
        <v>21</v>
      </c>
      <c r="B623" s="168">
        <f>DW!B6*1000</f>
        <v>1000</v>
      </c>
      <c r="C623" s="169" t="s">
        <v>126</v>
      </c>
      <c r="D623" s="169">
        <f>DW!D6*1000</f>
        <v>2300</v>
      </c>
      <c r="E623" s="170" t="s">
        <v>641</v>
      </c>
      <c r="F623" s="364"/>
      <c r="G623" s="135" t="s">
        <v>11</v>
      </c>
      <c r="H623" s="298">
        <f>DW!I6</f>
        <v>8</v>
      </c>
      <c r="I623" s="138"/>
      <c r="J623" s="136"/>
      <c r="K623" s="137"/>
    </row>
    <row r="624" spans="1:11" x14ac:dyDescent="0.2">
      <c r="A624" s="129" t="s">
        <v>20</v>
      </c>
      <c r="B624" s="168">
        <f>DW!B7*1000</f>
        <v>1000</v>
      </c>
      <c r="C624" s="169" t="s">
        <v>126</v>
      </c>
      <c r="D624" s="169">
        <f>DW!D7*1000</f>
        <v>2300</v>
      </c>
      <c r="E624" s="170" t="s">
        <v>642</v>
      </c>
      <c r="F624" s="364"/>
      <c r="G624" s="135" t="s">
        <v>11</v>
      </c>
      <c r="H624" s="298">
        <f>DW!I7</f>
        <v>3</v>
      </c>
      <c r="I624" s="138"/>
      <c r="J624" s="136"/>
      <c r="K624" s="137"/>
    </row>
    <row r="625" spans="1:11" s="113" customFormat="1" x14ac:dyDescent="0.2">
      <c r="A625" s="129" t="s">
        <v>721</v>
      </c>
      <c r="B625" s="168">
        <f>DW!B8*1000</f>
        <v>900</v>
      </c>
      <c r="C625" s="169" t="s">
        <v>126</v>
      </c>
      <c r="D625" s="169">
        <f>DW!D8*1000</f>
        <v>2200</v>
      </c>
      <c r="E625" s="170" t="s">
        <v>643</v>
      </c>
      <c r="F625" s="364"/>
      <c r="G625" s="135" t="s">
        <v>11</v>
      </c>
      <c r="H625" s="298">
        <f>DW!I8</f>
        <v>1</v>
      </c>
      <c r="I625" s="138"/>
      <c r="J625" s="136"/>
      <c r="K625" s="137"/>
    </row>
    <row r="626" spans="1:11" x14ac:dyDescent="0.2">
      <c r="A626" s="129" t="s">
        <v>314</v>
      </c>
      <c r="B626" s="168">
        <f>DW!B9*1000</f>
        <v>700</v>
      </c>
      <c r="C626" s="169" t="s">
        <v>126</v>
      </c>
      <c r="D626" s="169">
        <f>DW!D9*1000</f>
        <v>2000</v>
      </c>
      <c r="E626" s="170" t="s">
        <v>644</v>
      </c>
      <c r="F626" s="364"/>
      <c r="G626" s="135" t="s">
        <v>11</v>
      </c>
      <c r="H626" s="298">
        <f>DW!I9</f>
        <v>4</v>
      </c>
      <c r="I626" s="138"/>
      <c r="J626" s="136"/>
      <c r="K626" s="137"/>
    </row>
    <row r="627" spans="1:11" x14ac:dyDescent="0.2">
      <c r="A627" s="129" t="s">
        <v>315</v>
      </c>
      <c r="B627" s="168">
        <f>DW!B10*1000</f>
        <v>1000</v>
      </c>
      <c r="C627" s="169" t="s">
        <v>126</v>
      </c>
      <c r="D627" s="169">
        <f>DW!D10*1000</f>
        <v>2300</v>
      </c>
      <c r="E627" s="170" t="s">
        <v>514</v>
      </c>
      <c r="F627" s="364"/>
      <c r="G627" s="135" t="s">
        <v>11</v>
      </c>
      <c r="H627" s="298">
        <f>DW!I10</f>
        <v>1</v>
      </c>
      <c r="I627" s="138"/>
      <c r="J627" s="136"/>
      <c r="K627" s="137"/>
    </row>
    <row r="628" spans="1:11" x14ac:dyDescent="0.2">
      <c r="A628" s="129"/>
      <c r="B628" s="168"/>
      <c r="C628" s="169"/>
      <c r="D628" s="169"/>
      <c r="E628" s="170"/>
      <c r="F628" s="364"/>
      <c r="G628" s="135"/>
      <c r="H628" s="298"/>
      <c r="I628" s="138"/>
      <c r="J628" s="136"/>
      <c r="K628" s="137"/>
    </row>
    <row r="629" spans="1:11" s="32" customFormat="1" x14ac:dyDescent="0.2">
      <c r="A629" s="140"/>
      <c r="B629" s="143" t="s">
        <v>95</v>
      </c>
      <c r="C629" s="142"/>
      <c r="D629" s="142"/>
      <c r="E629" s="143"/>
      <c r="F629" s="198"/>
      <c r="G629" s="234"/>
      <c r="H629" s="235"/>
      <c r="I629" s="236"/>
      <c r="J629" s="236"/>
      <c r="K629" s="233"/>
    </row>
    <row r="630" spans="1:11" x14ac:dyDescent="0.2">
      <c r="A630" s="129" t="s">
        <v>722</v>
      </c>
      <c r="B630" s="168">
        <f>B623</f>
        <v>1000</v>
      </c>
      <c r="C630" s="169" t="s">
        <v>126</v>
      </c>
      <c r="D630" s="169">
        <f>D623</f>
        <v>2300</v>
      </c>
      <c r="E630" s="170" t="s">
        <v>641</v>
      </c>
      <c r="F630" s="364"/>
      <c r="G630" s="135" t="s">
        <v>11</v>
      </c>
      <c r="H630" s="298">
        <f>DW!I20</f>
        <v>8</v>
      </c>
      <c r="I630" s="138"/>
      <c r="J630" s="136"/>
      <c r="K630" s="137"/>
    </row>
    <row r="631" spans="1:11" x14ac:dyDescent="0.2">
      <c r="A631" s="129" t="s">
        <v>723</v>
      </c>
      <c r="B631" s="168">
        <f t="shared" ref="B631:B633" si="67">B624</f>
        <v>1000</v>
      </c>
      <c r="C631" s="169" t="s">
        <v>126</v>
      </c>
      <c r="D631" s="169">
        <f t="shared" ref="D631:D633" si="68">D624</f>
        <v>2300</v>
      </c>
      <c r="E631" s="170" t="s">
        <v>642</v>
      </c>
      <c r="F631" s="364"/>
      <c r="G631" s="135" t="s">
        <v>11</v>
      </c>
      <c r="H631" s="298">
        <f>DW!I21</f>
        <v>2</v>
      </c>
      <c r="I631" s="138"/>
      <c r="J631" s="136"/>
      <c r="K631" s="137"/>
    </row>
    <row r="632" spans="1:11" s="113" customFormat="1" x14ac:dyDescent="0.2">
      <c r="A632" s="129" t="s">
        <v>724</v>
      </c>
      <c r="B632" s="168">
        <f t="shared" si="67"/>
        <v>900</v>
      </c>
      <c r="C632" s="169" t="s">
        <v>126</v>
      </c>
      <c r="D632" s="169">
        <f t="shared" si="68"/>
        <v>2200</v>
      </c>
      <c r="E632" s="170" t="s">
        <v>643</v>
      </c>
      <c r="F632" s="364"/>
      <c r="G632" s="135" t="s">
        <v>11</v>
      </c>
      <c r="H632" s="298">
        <f>DW!I22</f>
        <v>2</v>
      </c>
      <c r="I632" s="138"/>
      <c r="J632" s="136"/>
      <c r="K632" s="137"/>
    </row>
    <row r="633" spans="1:11" x14ac:dyDescent="0.2">
      <c r="A633" s="129" t="s">
        <v>725</v>
      </c>
      <c r="B633" s="168">
        <f t="shared" si="67"/>
        <v>700</v>
      </c>
      <c r="C633" s="169" t="s">
        <v>126</v>
      </c>
      <c r="D633" s="169">
        <f t="shared" si="68"/>
        <v>2000</v>
      </c>
      <c r="E633" s="170" t="s">
        <v>644</v>
      </c>
      <c r="F633" s="364"/>
      <c r="G633" s="135" t="s">
        <v>11</v>
      </c>
      <c r="H633" s="298">
        <f>DW!I23</f>
        <v>4</v>
      </c>
      <c r="I633" s="138"/>
      <c r="J633" s="136"/>
      <c r="K633" s="137"/>
    </row>
    <row r="634" spans="1:11" x14ac:dyDescent="0.2">
      <c r="A634" s="129"/>
      <c r="B634" s="168"/>
      <c r="C634" s="169"/>
      <c r="D634" s="169"/>
      <c r="E634" s="170"/>
      <c r="F634" s="364"/>
      <c r="G634" s="135"/>
      <c r="H634" s="298"/>
      <c r="I634" s="138"/>
      <c r="J634" s="136"/>
      <c r="K634" s="137"/>
    </row>
    <row r="635" spans="1:11" s="32" customFormat="1" x14ac:dyDescent="0.2">
      <c r="A635" s="140"/>
      <c r="B635" s="143" t="s">
        <v>462</v>
      </c>
      <c r="C635" s="142"/>
      <c r="D635" s="142"/>
      <c r="E635" s="143"/>
      <c r="F635" s="198"/>
      <c r="G635" s="234"/>
      <c r="H635" s="235"/>
      <c r="I635" s="236"/>
      <c r="J635" s="236"/>
      <c r="K635" s="233"/>
    </row>
    <row r="636" spans="1:11" x14ac:dyDescent="0.2">
      <c r="A636" s="129" t="s">
        <v>726</v>
      </c>
      <c r="B636" s="168">
        <f>B630</f>
        <v>1000</v>
      </c>
      <c r="C636" s="169" t="s">
        <v>126</v>
      </c>
      <c r="D636" s="169">
        <f>D630</f>
        <v>2300</v>
      </c>
      <c r="E636" s="170" t="s">
        <v>641</v>
      </c>
      <c r="F636" s="364"/>
      <c r="G636" s="135" t="s">
        <v>11</v>
      </c>
      <c r="H636" s="298">
        <f>DW!I33</f>
        <v>8</v>
      </c>
      <c r="I636" s="138"/>
      <c r="J636" s="136"/>
      <c r="K636" s="137"/>
    </row>
    <row r="637" spans="1:11" x14ac:dyDescent="0.2">
      <c r="A637" s="129" t="s">
        <v>727</v>
      </c>
      <c r="B637" s="168">
        <f t="shared" ref="B637:B639" si="69">B631</f>
        <v>1000</v>
      </c>
      <c r="C637" s="169" t="s">
        <v>126</v>
      </c>
      <c r="D637" s="169">
        <f t="shared" ref="D637:D639" si="70">D631</f>
        <v>2300</v>
      </c>
      <c r="E637" s="170" t="s">
        <v>642</v>
      </c>
      <c r="F637" s="364"/>
      <c r="G637" s="135" t="s">
        <v>11</v>
      </c>
      <c r="H637" s="298">
        <f>DW!I34</f>
        <v>2</v>
      </c>
      <c r="I637" s="138"/>
      <c r="J637" s="136"/>
      <c r="K637" s="137"/>
    </row>
    <row r="638" spans="1:11" s="113" customFormat="1" x14ac:dyDescent="0.2">
      <c r="A638" s="129" t="s">
        <v>728</v>
      </c>
      <c r="B638" s="168">
        <f t="shared" si="69"/>
        <v>900</v>
      </c>
      <c r="C638" s="169" t="s">
        <v>126</v>
      </c>
      <c r="D638" s="169">
        <f t="shared" si="70"/>
        <v>2200</v>
      </c>
      <c r="E638" s="170" t="s">
        <v>643</v>
      </c>
      <c r="F638" s="364"/>
      <c r="G638" s="135" t="s">
        <v>11</v>
      </c>
      <c r="H638" s="298">
        <f>DW!I35</f>
        <v>2</v>
      </c>
      <c r="I638" s="138"/>
      <c r="J638" s="136"/>
      <c r="K638" s="137"/>
    </row>
    <row r="639" spans="1:11" x14ac:dyDescent="0.2">
      <c r="A639" s="129" t="s">
        <v>729</v>
      </c>
      <c r="B639" s="168">
        <f t="shared" si="69"/>
        <v>700</v>
      </c>
      <c r="C639" s="169" t="s">
        <v>126</v>
      </c>
      <c r="D639" s="169">
        <f t="shared" si="70"/>
        <v>2000</v>
      </c>
      <c r="E639" s="170" t="s">
        <v>644</v>
      </c>
      <c r="F639" s="364"/>
      <c r="G639" s="135" t="s">
        <v>11</v>
      </c>
      <c r="H639" s="298">
        <f>DW!I36</f>
        <v>4</v>
      </c>
      <c r="I639" s="138"/>
      <c r="J639" s="136"/>
      <c r="K639" s="137"/>
    </row>
    <row r="640" spans="1:11" x14ac:dyDescent="0.2">
      <c r="A640" s="129"/>
      <c r="B640" s="168"/>
      <c r="C640" s="169"/>
      <c r="D640" s="169"/>
      <c r="E640" s="170"/>
      <c r="F640" s="364"/>
      <c r="G640" s="135"/>
      <c r="H640" s="298"/>
      <c r="I640" s="138"/>
      <c r="J640" s="136"/>
      <c r="K640" s="137"/>
    </row>
    <row r="641" spans="1:11" s="32" customFormat="1" x14ac:dyDescent="0.2">
      <c r="A641" s="140"/>
      <c r="B641" s="143" t="s">
        <v>614</v>
      </c>
      <c r="C641" s="142"/>
      <c r="D641" s="142"/>
      <c r="E641" s="143"/>
      <c r="F641" s="198"/>
      <c r="G641" s="234"/>
      <c r="H641" s="235"/>
      <c r="I641" s="236"/>
      <c r="J641" s="236"/>
      <c r="K641" s="233"/>
    </row>
    <row r="642" spans="1:11" x14ac:dyDescent="0.2">
      <c r="A642" s="129" t="s">
        <v>730</v>
      </c>
      <c r="B642" s="168">
        <f>B636</f>
        <v>1000</v>
      </c>
      <c r="C642" s="169" t="s">
        <v>126</v>
      </c>
      <c r="D642" s="169">
        <f>D636</f>
        <v>2300</v>
      </c>
      <c r="E642" s="170" t="s">
        <v>641</v>
      </c>
      <c r="F642" s="364"/>
      <c r="G642" s="135" t="s">
        <v>11</v>
      </c>
      <c r="H642" s="298">
        <f>DW!I46</f>
        <v>8</v>
      </c>
      <c r="I642" s="138"/>
      <c r="J642" s="136"/>
      <c r="K642" s="137"/>
    </row>
    <row r="643" spans="1:11" x14ac:dyDescent="0.2">
      <c r="A643" s="129" t="s">
        <v>731</v>
      </c>
      <c r="B643" s="168">
        <f t="shared" ref="B643:B645" si="71">B637</f>
        <v>1000</v>
      </c>
      <c r="C643" s="169" t="s">
        <v>126</v>
      </c>
      <c r="D643" s="169">
        <f t="shared" ref="D643:D645" si="72">D637</f>
        <v>2300</v>
      </c>
      <c r="E643" s="170" t="s">
        <v>642</v>
      </c>
      <c r="F643" s="364"/>
      <c r="G643" s="135" t="s">
        <v>11</v>
      </c>
      <c r="H643" s="298">
        <f>DW!I47</f>
        <v>2</v>
      </c>
      <c r="I643" s="138"/>
      <c r="J643" s="136"/>
      <c r="K643" s="137"/>
    </row>
    <row r="644" spans="1:11" s="113" customFormat="1" x14ac:dyDescent="0.2">
      <c r="A644" s="129" t="s">
        <v>732</v>
      </c>
      <c r="B644" s="168">
        <f t="shared" si="71"/>
        <v>900</v>
      </c>
      <c r="C644" s="169" t="s">
        <v>126</v>
      </c>
      <c r="D644" s="169">
        <f t="shared" si="72"/>
        <v>2200</v>
      </c>
      <c r="E644" s="170" t="s">
        <v>643</v>
      </c>
      <c r="F644" s="364"/>
      <c r="G644" s="135" t="s">
        <v>11</v>
      </c>
      <c r="H644" s="298">
        <f>DW!I48</f>
        <v>2</v>
      </c>
      <c r="I644" s="138"/>
      <c r="J644" s="136"/>
      <c r="K644" s="137"/>
    </row>
    <row r="645" spans="1:11" x14ac:dyDescent="0.2">
      <c r="A645" s="129" t="s">
        <v>733</v>
      </c>
      <c r="B645" s="168">
        <f t="shared" si="71"/>
        <v>700</v>
      </c>
      <c r="C645" s="169" t="s">
        <v>126</v>
      </c>
      <c r="D645" s="169">
        <f t="shared" si="72"/>
        <v>2000</v>
      </c>
      <c r="E645" s="170" t="s">
        <v>644</v>
      </c>
      <c r="F645" s="364"/>
      <c r="G645" s="135" t="s">
        <v>11</v>
      </c>
      <c r="H645" s="298">
        <f>DW!I49</f>
        <v>4</v>
      </c>
      <c r="I645" s="138"/>
      <c r="J645" s="136"/>
      <c r="K645" s="137"/>
    </row>
    <row r="646" spans="1:11" x14ac:dyDescent="0.2">
      <c r="A646" s="129"/>
      <c r="B646" s="168"/>
      <c r="C646" s="169"/>
      <c r="D646" s="169"/>
      <c r="E646" s="170"/>
      <c r="F646" s="364"/>
      <c r="G646" s="135"/>
      <c r="H646" s="298"/>
      <c r="I646" s="138"/>
      <c r="J646" s="136"/>
      <c r="K646" s="137"/>
    </row>
    <row r="647" spans="1:11" x14ac:dyDescent="0.2">
      <c r="A647" s="129"/>
      <c r="B647" s="168"/>
      <c r="C647" s="169"/>
      <c r="D647" s="169"/>
      <c r="E647" s="170"/>
      <c r="F647" s="364"/>
      <c r="G647" s="135"/>
      <c r="H647" s="298"/>
      <c r="I647" s="138"/>
      <c r="J647" s="136"/>
      <c r="K647" s="137"/>
    </row>
    <row r="648" spans="1:11" x14ac:dyDescent="0.2">
      <c r="A648" s="129"/>
      <c r="B648" s="168"/>
      <c r="C648" s="169"/>
      <c r="D648" s="169"/>
      <c r="E648" s="369"/>
      <c r="F648" s="364"/>
      <c r="G648" s="135"/>
      <c r="H648" s="298"/>
      <c r="I648" s="138"/>
      <c r="J648" s="136"/>
      <c r="K648" s="137"/>
    </row>
    <row r="649" spans="1:11" x14ac:dyDescent="0.2">
      <c r="A649" s="129"/>
      <c r="B649" s="168"/>
      <c r="C649" s="169"/>
      <c r="D649" s="169"/>
      <c r="E649" s="369"/>
      <c r="F649" s="364"/>
      <c r="G649" s="135"/>
      <c r="H649" s="298"/>
      <c r="I649" s="138"/>
      <c r="J649" s="136"/>
      <c r="K649" s="137"/>
    </row>
    <row r="650" spans="1:11" x14ac:dyDescent="0.2">
      <c r="A650" s="129"/>
      <c r="B650" s="168"/>
      <c r="C650" s="169"/>
      <c r="D650" s="169"/>
      <c r="E650" s="369"/>
      <c r="F650" s="364"/>
      <c r="G650" s="135"/>
      <c r="H650" s="298"/>
      <c r="I650" s="138"/>
      <c r="J650" s="136"/>
      <c r="K650" s="137"/>
    </row>
    <row r="651" spans="1:11" x14ac:dyDescent="0.2">
      <c r="A651" s="129"/>
      <c r="B651" s="168"/>
      <c r="C651" s="169"/>
      <c r="D651" s="169"/>
      <c r="E651" s="369"/>
      <c r="F651" s="364"/>
      <c r="G651" s="135"/>
      <c r="H651" s="298"/>
      <c r="I651" s="138"/>
      <c r="J651" s="136"/>
      <c r="K651" s="137"/>
    </row>
    <row r="652" spans="1:11" x14ac:dyDescent="0.2">
      <c r="A652" s="129"/>
      <c r="B652" s="168"/>
      <c r="C652" s="169"/>
      <c r="D652" s="169"/>
      <c r="E652" s="369"/>
      <c r="F652" s="364"/>
      <c r="G652" s="135"/>
      <c r="H652" s="298"/>
      <c r="I652" s="138"/>
      <c r="J652" s="136"/>
      <c r="K652" s="137"/>
    </row>
    <row r="653" spans="1:11" x14ac:dyDescent="0.2">
      <c r="A653" s="129"/>
      <c r="B653" s="168"/>
      <c r="C653" s="169"/>
      <c r="D653" s="169"/>
      <c r="E653" s="369"/>
      <c r="F653" s="364"/>
      <c r="G653" s="135"/>
      <c r="H653" s="298"/>
      <c r="I653" s="138"/>
      <c r="J653" s="136"/>
      <c r="K653" s="137"/>
    </row>
    <row r="654" spans="1:11" x14ac:dyDescent="0.2">
      <c r="A654" s="129"/>
      <c r="B654" s="168"/>
      <c r="C654" s="169"/>
      <c r="D654" s="169"/>
      <c r="E654" s="369"/>
      <c r="F654" s="364"/>
      <c r="G654" s="135"/>
      <c r="H654" s="298"/>
      <c r="I654" s="138"/>
      <c r="J654" s="136"/>
      <c r="K654" s="137"/>
    </row>
    <row r="655" spans="1:11" x14ac:dyDescent="0.2">
      <c r="A655" s="129"/>
      <c r="B655" s="168"/>
      <c r="C655" s="169"/>
      <c r="D655" s="169"/>
      <c r="E655" s="369"/>
      <c r="F655" s="364"/>
      <c r="G655" s="135"/>
      <c r="H655" s="298"/>
      <c r="I655" s="138"/>
      <c r="J655" s="136"/>
      <c r="K655" s="137"/>
    </row>
    <row r="656" spans="1:11" x14ac:dyDescent="0.2">
      <c r="A656" s="129"/>
      <c r="B656" s="168"/>
      <c r="C656" s="169"/>
      <c r="D656" s="169"/>
      <c r="E656" s="369"/>
      <c r="F656" s="364"/>
      <c r="G656" s="135"/>
      <c r="H656" s="298"/>
      <c r="I656" s="138"/>
      <c r="J656" s="136"/>
      <c r="K656" s="137"/>
    </row>
    <row r="657" spans="1:11" x14ac:dyDescent="0.2">
      <c r="A657" s="129"/>
      <c r="B657" s="168"/>
      <c r="C657" s="169"/>
      <c r="D657" s="169"/>
      <c r="E657" s="369"/>
      <c r="F657" s="364"/>
      <c r="G657" s="135"/>
      <c r="H657" s="298"/>
      <c r="I657" s="138"/>
      <c r="J657" s="136"/>
      <c r="K657" s="137"/>
    </row>
    <row r="658" spans="1:11" x14ac:dyDescent="0.2">
      <c r="A658" s="129"/>
      <c r="B658" s="168"/>
      <c r="C658" s="169"/>
      <c r="D658" s="169"/>
      <c r="E658" s="369"/>
      <c r="F658" s="364"/>
      <c r="G658" s="135"/>
      <c r="H658" s="298"/>
      <c r="I658" s="138"/>
      <c r="J658" s="136"/>
      <c r="K658" s="137"/>
    </row>
    <row r="659" spans="1:11" x14ac:dyDescent="0.2">
      <c r="A659" s="129"/>
      <c r="B659" s="168"/>
      <c r="C659" s="169"/>
      <c r="D659" s="169"/>
      <c r="E659" s="369"/>
      <c r="F659" s="364"/>
      <c r="G659" s="135"/>
      <c r="H659" s="298"/>
      <c r="I659" s="138"/>
      <c r="J659" s="136"/>
      <c r="K659" s="137"/>
    </row>
    <row r="660" spans="1:11" x14ac:dyDescent="0.2">
      <c r="A660" s="129"/>
      <c r="B660" s="168"/>
      <c r="C660" s="169"/>
      <c r="D660" s="169"/>
      <c r="E660" s="369"/>
      <c r="F660" s="364"/>
      <c r="G660" s="135"/>
      <c r="H660" s="298"/>
      <c r="I660" s="138"/>
      <c r="J660" s="136"/>
      <c r="K660" s="137"/>
    </row>
    <row r="661" spans="1:11" x14ac:dyDescent="0.2">
      <c r="A661" s="129"/>
      <c r="B661" s="168"/>
      <c r="C661" s="169"/>
      <c r="D661" s="169"/>
      <c r="E661" s="369"/>
      <c r="F661" s="364"/>
      <c r="G661" s="135"/>
      <c r="H661" s="298"/>
      <c r="I661" s="138"/>
      <c r="J661" s="136"/>
      <c r="K661" s="137"/>
    </row>
    <row r="662" spans="1:11" x14ac:dyDescent="0.2">
      <c r="A662" s="129"/>
      <c r="B662" s="168"/>
      <c r="C662" s="169"/>
      <c r="D662" s="169"/>
      <c r="E662" s="369"/>
      <c r="F662" s="364"/>
      <c r="G662" s="135"/>
      <c r="H662" s="298"/>
      <c r="I662" s="138"/>
      <c r="J662" s="136"/>
      <c r="K662" s="137"/>
    </row>
    <row r="663" spans="1:11" x14ac:dyDescent="0.2">
      <c r="A663" s="129"/>
      <c r="B663" s="168"/>
      <c r="C663" s="169"/>
      <c r="D663" s="169"/>
      <c r="E663" s="369"/>
      <c r="F663" s="364"/>
      <c r="G663" s="135"/>
      <c r="H663" s="298"/>
      <c r="I663" s="138"/>
      <c r="J663" s="136"/>
      <c r="K663" s="137"/>
    </row>
    <row r="664" spans="1:11" x14ac:dyDescent="0.2">
      <c r="A664" s="129"/>
      <c r="B664" s="168"/>
      <c r="C664" s="169"/>
      <c r="D664" s="169"/>
      <c r="E664" s="369"/>
      <c r="F664" s="364"/>
      <c r="G664" s="135"/>
      <c r="H664" s="298"/>
      <c r="I664" s="138"/>
      <c r="J664" s="136"/>
      <c r="K664" s="137"/>
    </row>
    <row r="665" spans="1:11" x14ac:dyDescent="0.2">
      <c r="A665" s="129"/>
      <c r="B665" s="168"/>
      <c r="C665" s="169"/>
      <c r="D665" s="169"/>
      <c r="E665" s="369"/>
      <c r="F665" s="364"/>
      <c r="G665" s="135"/>
      <c r="H665" s="298"/>
      <c r="I665" s="138"/>
      <c r="J665" s="136"/>
      <c r="K665" s="137"/>
    </row>
    <row r="666" spans="1:11" x14ac:dyDescent="0.2">
      <c r="A666" s="129"/>
      <c r="B666" s="168"/>
      <c r="C666" s="169"/>
      <c r="D666" s="169"/>
      <c r="E666" s="369"/>
      <c r="F666" s="364"/>
      <c r="G666" s="135"/>
      <c r="H666" s="298"/>
      <c r="I666" s="138"/>
      <c r="J666" s="136"/>
      <c r="K666" s="137"/>
    </row>
    <row r="667" spans="1:11" x14ac:dyDescent="0.2">
      <c r="A667" s="129"/>
      <c r="B667" s="168"/>
      <c r="C667" s="169"/>
      <c r="D667" s="169"/>
      <c r="E667" s="369"/>
      <c r="F667" s="364"/>
      <c r="G667" s="135"/>
      <c r="H667" s="298"/>
      <c r="I667" s="138"/>
      <c r="J667" s="136"/>
      <c r="K667" s="137"/>
    </row>
    <row r="668" spans="1:11" x14ac:dyDescent="0.2">
      <c r="A668" s="129"/>
      <c r="B668" s="168"/>
      <c r="C668" s="169"/>
      <c r="D668" s="169"/>
      <c r="E668" s="369"/>
      <c r="F668" s="364"/>
      <c r="G668" s="135"/>
      <c r="H668" s="298"/>
      <c r="I668" s="138"/>
      <c r="J668" s="136"/>
      <c r="K668" s="137"/>
    </row>
    <row r="669" spans="1:11" ht="12" customHeight="1" x14ac:dyDescent="0.2">
      <c r="A669" s="129"/>
      <c r="E669" s="139"/>
      <c r="F669" s="364"/>
      <c r="G669" s="135"/>
      <c r="H669" s="298"/>
      <c r="I669" s="138"/>
      <c r="J669" s="136"/>
      <c r="K669" s="137"/>
    </row>
    <row r="670" spans="1:11" ht="12" customHeight="1" x14ac:dyDescent="0.2">
      <c r="A670" s="129"/>
      <c r="E670" s="139"/>
      <c r="F670" s="364"/>
      <c r="G670" s="135"/>
      <c r="H670" s="148"/>
      <c r="I670" s="136"/>
      <c r="J670" s="136"/>
      <c r="K670" s="137"/>
    </row>
    <row r="671" spans="1:11" ht="12" customHeight="1" x14ac:dyDescent="0.2">
      <c r="A671" s="224" t="s">
        <v>19</v>
      </c>
      <c r="B671" s="225"/>
      <c r="C671" s="218"/>
      <c r="D671" s="218"/>
      <c r="E671" s="219" t="s">
        <v>111</v>
      </c>
      <c r="F671" s="226"/>
      <c r="G671" s="227"/>
      <c r="H671" s="228"/>
      <c r="I671" s="229"/>
      <c r="J671" s="229"/>
      <c r="K671" s="243"/>
    </row>
    <row r="672" spans="1:11" ht="12" customHeight="1" x14ac:dyDescent="0.2">
      <c r="A672" s="224" t="s">
        <v>18</v>
      </c>
      <c r="B672" s="225"/>
      <c r="C672" s="218"/>
      <c r="D672" s="218"/>
      <c r="E672" s="219" t="s">
        <v>734</v>
      </c>
      <c r="F672" s="226"/>
      <c r="G672" s="227"/>
      <c r="H672" s="228"/>
      <c r="I672" s="229"/>
      <c r="J672" s="229"/>
      <c r="K672" s="230"/>
    </row>
    <row r="673" spans="1:12" ht="12" customHeight="1" x14ac:dyDescent="0.2">
      <c r="G673" s="135"/>
      <c r="H673" s="148"/>
      <c r="I673" s="136"/>
      <c r="J673" s="136"/>
      <c r="K673" s="233"/>
    </row>
    <row r="674" spans="1:12" ht="12" customHeight="1" x14ac:dyDescent="0.2">
      <c r="A674" s="140" t="s">
        <v>17</v>
      </c>
      <c r="B674" s="141" t="s">
        <v>10</v>
      </c>
      <c r="C674" s="142"/>
      <c r="D674" s="142"/>
      <c r="E674" s="143"/>
      <c r="F674" s="198"/>
      <c r="G674" s="234"/>
      <c r="H674" s="235"/>
      <c r="I674" s="236"/>
      <c r="J674" s="236"/>
      <c r="K674" s="233"/>
    </row>
    <row r="675" spans="1:12" ht="38.25" x14ac:dyDescent="0.2">
      <c r="B675" s="239"/>
      <c r="D675" s="169" t="s">
        <v>149</v>
      </c>
      <c r="E675" s="43" t="s">
        <v>169</v>
      </c>
      <c r="F675" s="294"/>
      <c r="G675" s="135"/>
      <c r="H675" s="148"/>
      <c r="I675" s="136"/>
      <c r="J675" s="136"/>
      <c r="K675" s="233"/>
    </row>
    <row r="676" spans="1:12" ht="25.5" x14ac:dyDescent="0.2">
      <c r="D676" s="370" t="s">
        <v>428</v>
      </c>
      <c r="E676" s="371" t="s">
        <v>657</v>
      </c>
      <c r="F676" s="294"/>
      <c r="G676" s="135"/>
      <c r="H676" s="148"/>
      <c r="I676" s="136"/>
      <c r="J676" s="136"/>
      <c r="K676" s="233"/>
    </row>
    <row r="677" spans="1:12" ht="24" customHeight="1" x14ac:dyDescent="0.2">
      <c r="D677" s="370" t="s">
        <v>658</v>
      </c>
      <c r="E677" s="371" t="s">
        <v>659</v>
      </c>
      <c r="G677" s="135"/>
      <c r="H677" s="148"/>
      <c r="I677" s="136"/>
      <c r="J677" s="136"/>
      <c r="K677" s="233"/>
    </row>
    <row r="678" spans="1:12" ht="12.75" customHeight="1" x14ac:dyDescent="0.2">
      <c r="G678" s="135"/>
      <c r="H678" s="148"/>
      <c r="I678" s="136"/>
      <c r="J678" s="136"/>
      <c r="K678" s="233"/>
    </row>
    <row r="679" spans="1:12" ht="6" customHeight="1" x14ac:dyDescent="0.2">
      <c r="G679" s="135"/>
      <c r="H679" s="148"/>
      <c r="I679" s="136"/>
      <c r="J679" s="136"/>
      <c r="K679" s="233"/>
    </row>
    <row r="680" spans="1:12" s="42" customFormat="1" ht="12" customHeight="1" x14ac:dyDescent="0.2">
      <c r="A680" s="140" t="s">
        <v>443</v>
      </c>
      <c r="B680" s="372" t="s">
        <v>31</v>
      </c>
      <c r="C680" s="142"/>
      <c r="D680" s="142"/>
      <c r="E680" s="373"/>
      <c r="F680" s="374"/>
      <c r="G680" s="234"/>
      <c r="H680" s="235"/>
      <c r="I680" s="236"/>
      <c r="J680" s="236"/>
      <c r="K680" s="137"/>
      <c r="L680" s="166"/>
    </row>
    <row r="681" spans="1:12" s="28" customFormat="1" ht="16.149999999999999" customHeight="1" x14ac:dyDescent="0.2">
      <c r="A681" s="129"/>
      <c r="B681" s="239"/>
      <c r="C681" s="132"/>
      <c r="D681" s="169">
        <v>20</v>
      </c>
      <c r="E681" s="339" t="s">
        <v>648</v>
      </c>
      <c r="F681" s="340"/>
      <c r="G681" s="135"/>
      <c r="H681" s="148"/>
      <c r="I681" s="136"/>
      <c r="J681" s="136"/>
      <c r="K681" s="137"/>
      <c r="L681" s="166"/>
    </row>
    <row r="682" spans="1:12" s="35" customFormat="1" ht="15" x14ac:dyDescent="0.2">
      <c r="A682" s="129" t="s">
        <v>444</v>
      </c>
      <c r="B682" s="130"/>
      <c r="C682" s="132"/>
      <c r="D682" s="132"/>
      <c r="E682" s="139" t="s">
        <v>6</v>
      </c>
      <c r="F682" s="174"/>
      <c r="G682" s="135" t="s">
        <v>891</v>
      </c>
      <c r="H682" s="148">
        <f>'Wall finishes'!B12</f>
        <v>171.30094999999997</v>
      </c>
      <c r="I682" s="136"/>
      <c r="J682" s="136"/>
      <c r="K682" s="137"/>
      <c r="L682" s="166"/>
    </row>
    <row r="683" spans="1:12" s="35" customFormat="1" ht="15" x14ac:dyDescent="0.2">
      <c r="A683" s="129" t="s">
        <v>445</v>
      </c>
      <c r="B683" s="130"/>
      <c r="C683" s="132"/>
      <c r="D683" s="132"/>
      <c r="E683" s="139" t="s">
        <v>95</v>
      </c>
      <c r="F683" s="174"/>
      <c r="G683" s="135" t="s">
        <v>891</v>
      </c>
      <c r="H683" s="148">
        <f>'Wall finishes'!B21</f>
        <v>147.61749999999995</v>
      </c>
      <c r="I683" s="136"/>
      <c r="J683" s="136"/>
      <c r="K683" s="137"/>
      <c r="L683" s="166"/>
    </row>
    <row r="684" spans="1:12" s="35" customFormat="1" ht="15" x14ac:dyDescent="0.2">
      <c r="A684" s="129" t="s">
        <v>446</v>
      </c>
      <c r="B684" s="130"/>
      <c r="C684" s="132"/>
      <c r="D684" s="132"/>
      <c r="E684" s="139" t="s">
        <v>462</v>
      </c>
      <c r="F684" s="174"/>
      <c r="G684" s="135" t="s">
        <v>891</v>
      </c>
      <c r="H684" s="148">
        <f>'Wall finishes'!B29</f>
        <v>147.61749999999995</v>
      </c>
      <c r="I684" s="136"/>
      <c r="J684" s="136"/>
      <c r="K684" s="137"/>
      <c r="L684" s="166"/>
    </row>
    <row r="685" spans="1:12" s="35" customFormat="1" ht="15" x14ac:dyDescent="0.2">
      <c r="A685" s="129" t="s">
        <v>447</v>
      </c>
      <c r="B685" s="130"/>
      <c r="C685" s="132"/>
      <c r="D685" s="132"/>
      <c r="E685" s="139" t="s">
        <v>614</v>
      </c>
      <c r="F685" s="174"/>
      <c r="G685" s="135" t="s">
        <v>891</v>
      </c>
      <c r="H685" s="148">
        <f>'Wall finishes'!B37</f>
        <v>147.61749999999995</v>
      </c>
      <c r="I685" s="136"/>
      <c r="J685" s="136"/>
      <c r="K685" s="137"/>
      <c r="L685" s="166"/>
    </row>
    <row r="686" spans="1:12" s="35" customFormat="1" x14ac:dyDescent="0.2">
      <c r="A686" s="129"/>
      <c r="B686" s="130"/>
      <c r="C686" s="132"/>
      <c r="D686" s="132"/>
      <c r="E686" s="139"/>
      <c r="F686" s="174"/>
      <c r="G686" s="135"/>
      <c r="H686" s="148"/>
      <c r="I686" s="136"/>
      <c r="J686" s="136"/>
      <c r="K686" s="137"/>
      <c r="L686" s="166"/>
    </row>
    <row r="687" spans="1:12" s="28" customFormat="1" ht="15.75" customHeight="1" x14ac:dyDescent="0.2">
      <c r="A687" s="129"/>
      <c r="B687" s="239"/>
      <c r="C687" s="132"/>
      <c r="D687" s="265">
        <v>16</v>
      </c>
      <c r="E687" s="276" t="s">
        <v>438</v>
      </c>
      <c r="F687" s="340"/>
      <c r="G687" s="135"/>
      <c r="H687" s="148"/>
      <c r="I687" s="136"/>
      <c r="J687" s="136"/>
      <c r="K687" s="137"/>
      <c r="L687" s="166"/>
    </row>
    <row r="688" spans="1:12" s="35" customFormat="1" ht="15" x14ac:dyDescent="0.2">
      <c r="A688" s="129" t="s">
        <v>448</v>
      </c>
      <c r="B688" s="130"/>
      <c r="C688" s="132"/>
      <c r="D688" s="132"/>
      <c r="E688" s="139" t="s">
        <v>6</v>
      </c>
      <c r="F688" s="174"/>
      <c r="G688" s="135" t="s">
        <v>891</v>
      </c>
      <c r="H688" s="148">
        <f>'Wall finishes'!B12+'Wall finishes'!C13+'Wall finishes'!E13+'Wall finishes'!D13</f>
        <v>767.84184999999991</v>
      </c>
      <c r="I688" s="136"/>
      <c r="J688" s="136"/>
      <c r="K688" s="137"/>
      <c r="L688" s="166"/>
    </row>
    <row r="689" spans="1:12" s="35" customFormat="1" ht="15" x14ac:dyDescent="0.2">
      <c r="A689" s="129" t="s">
        <v>735</v>
      </c>
      <c r="B689" s="130"/>
      <c r="C689" s="132"/>
      <c r="D689" s="132"/>
      <c r="E689" s="139" t="s">
        <v>95</v>
      </c>
      <c r="F689" s="174"/>
      <c r="G689" s="135" t="s">
        <v>891</v>
      </c>
      <c r="H689" s="148">
        <f>'Wall finishes'!D30+'Wall finishes'!C30+'Wall finishes'!B29</f>
        <v>771.80749999999989</v>
      </c>
      <c r="I689" s="136"/>
      <c r="J689" s="136"/>
      <c r="K689" s="137"/>
      <c r="L689" s="166"/>
    </row>
    <row r="690" spans="1:12" s="35" customFormat="1" ht="15" x14ac:dyDescent="0.2">
      <c r="A690" s="129" t="s">
        <v>736</v>
      </c>
      <c r="B690" s="130"/>
      <c r="C690" s="132"/>
      <c r="D690" s="132"/>
      <c r="E690" s="139" t="s">
        <v>462</v>
      </c>
      <c r="F690" s="174"/>
      <c r="G690" s="135" t="s">
        <v>891</v>
      </c>
      <c r="H690" s="148">
        <f>'Wall finishes'!B29+'Wall finishes'!C30+'Wall finishes'!D30</f>
        <v>771.80749999999989</v>
      </c>
      <c r="I690" s="136"/>
      <c r="J690" s="136"/>
      <c r="K690" s="137"/>
      <c r="L690" s="166"/>
    </row>
    <row r="691" spans="1:12" s="35" customFormat="1" ht="15" x14ac:dyDescent="0.2">
      <c r="A691" s="129" t="s">
        <v>737</v>
      </c>
      <c r="B691" s="130"/>
      <c r="C691" s="132"/>
      <c r="D691" s="132"/>
      <c r="E691" s="139" t="s">
        <v>614</v>
      </c>
      <c r="F691" s="174"/>
      <c r="G691" s="135" t="s">
        <v>891</v>
      </c>
      <c r="H691" s="148">
        <v>771.80749999999989</v>
      </c>
      <c r="I691" s="136"/>
      <c r="J691" s="136"/>
      <c r="K691" s="137"/>
      <c r="L691" s="166"/>
    </row>
    <row r="692" spans="1:12" s="35" customFormat="1" ht="12" customHeight="1" x14ac:dyDescent="0.2">
      <c r="A692" s="129"/>
      <c r="B692" s="130"/>
      <c r="C692" s="132"/>
      <c r="D692" s="132"/>
      <c r="E692" s="139"/>
      <c r="F692" s="174"/>
      <c r="G692" s="135"/>
      <c r="H692" s="148"/>
      <c r="I692" s="136"/>
      <c r="J692" s="136"/>
      <c r="K692" s="137"/>
      <c r="L692" s="166"/>
    </row>
    <row r="693" spans="1:12" s="42" customFormat="1" ht="12" customHeight="1" x14ac:dyDescent="0.2">
      <c r="A693" s="375" t="s">
        <v>449</v>
      </c>
      <c r="B693" s="376" t="s">
        <v>30</v>
      </c>
      <c r="C693" s="377"/>
      <c r="D693" s="377"/>
      <c r="E693" s="378"/>
      <c r="F693" s="379"/>
      <c r="G693" s="380"/>
      <c r="H693" s="381"/>
      <c r="I693" s="382"/>
      <c r="J693" s="382"/>
      <c r="K693" s="383"/>
      <c r="L693" s="166"/>
    </row>
    <row r="694" spans="1:12" s="35" customFormat="1" ht="12" customHeight="1" x14ac:dyDescent="0.2">
      <c r="A694" s="278"/>
      <c r="B694" s="271"/>
      <c r="C694" s="264"/>
      <c r="D694" s="264"/>
      <c r="E694" s="280"/>
      <c r="F694" s="341"/>
      <c r="G694" s="268"/>
      <c r="H694" s="269"/>
      <c r="I694" s="270"/>
      <c r="J694" s="270"/>
      <c r="K694" s="277"/>
      <c r="L694" s="38"/>
    </row>
    <row r="695" spans="1:12" s="159" customFormat="1" ht="14.25" customHeight="1" x14ac:dyDescent="0.2">
      <c r="A695" s="262"/>
      <c r="B695" s="263"/>
      <c r="C695" s="264"/>
      <c r="D695" s="265">
        <v>25</v>
      </c>
      <c r="E695" s="276" t="s">
        <v>413</v>
      </c>
      <c r="F695" s="279"/>
      <c r="G695" s="268"/>
      <c r="H695" s="314"/>
      <c r="I695" s="270"/>
      <c r="J695" s="270"/>
      <c r="K695" s="277"/>
      <c r="L695" s="167"/>
    </row>
    <row r="696" spans="1:12" s="35" customFormat="1" ht="15" x14ac:dyDescent="0.2">
      <c r="A696" s="129" t="s">
        <v>738</v>
      </c>
      <c r="B696" s="130"/>
      <c r="C696" s="132"/>
      <c r="D696" s="132"/>
      <c r="E696" s="139" t="s">
        <v>6</v>
      </c>
      <c r="F696" s="174"/>
      <c r="G696" s="135" t="s">
        <v>891</v>
      </c>
      <c r="H696" s="314">
        <f>5.85+25.22</f>
        <v>31.07</v>
      </c>
      <c r="I696" s="136"/>
      <c r="J696" s="136"/>
      <c r="K696" s="137"/>
      <c r="L696" s="166"/>
    </row>
    <row r="697" spans="1:12" s="35" customFormat="1" ht="15" x14ac:dyDescent="0.2">
      <c r="A697" s="129" t="s">
        <v>739</v>
      </c>
      <c r="B697" s="130"/>
      <c r="C697" s="132"/>
      <c r="D697" s="132"/>
      <c r="E697" s="139" t="s">
        <v>95</v>
      </c>
      <c r="F697" s="174"/>
      <c r="G697" s="135" t="s">
        <v>891</v>
      </c>
      <c r="H697" s="314">
        <f>5.85+25.22</f>
        <v>31.07</v>
      </c>
      <c r="I697" s="136"/>
      <c r="J697" s="136"/>
      <c r="K697" s="137"/>
      <c r="L697" s="166"/>
    </row>
    <row r="698" spans="1:12" s="35" customFormat="1" ht="15" x14ac:dyDescent="0.2">
      <c r="A698" s="129" t="s">
        <v>740</v>
      </c>
      <c r="B698" s="130"/>
      <c r="C698" s="132"/>
      <c r="D698" s="132"/>
      <c r="E698" s="139" t="s">
        <v>462</v>
      </c>
      <c r="F698" s="174"/>
      <c r="G698" s="135" t="s">
        <v>891</v>
      </c>
      <c r="H698" s="314">
        <f>5.85+25.22</f>
        <v>31.07</v>
      </c>
      <c r="I698" s="136"/>
      <c r="J698" s="136"/>
      <c r="K698" s="137"/>
      <c r="L698" s="166"/>
    </row>
    <row r="699" spans="1:12" s="35" customFormat="1" ht="15" x14ac:dyDescent="0.2">
      <c r="A699" s="129" t="s">
        <v>741</v>
      </c>
      <c r="B699" s="130"/>
      <c r="C699" s="132"/>
      <c r="D699" s="132"/>
      <c r="E699" s="139" t="s">
        <v>614</v>
      </c>
      <c r="F699" s="174"/>
      <c r="G699" s="135" t="s">
        <v>891</v>
      </c>
      <c r="H699" s="314">
        <f>5.85+25.22</f>
        <v>31.07</v>
      </c>
      <c r="I699" s="136"/>
      <c r="J699" s="136"/>
      <c r="K699" s="137"/>
      <c r="L699" s="166"/>
    </row>
    <row r="700" spans="1:12" s="35" customFormat="1" x14ac:dyDescent="0.2">
      <c r="A700" s="129"/>
      <c r="B700" s="130"/>
      <c r="C700" s="132"/>
      <c r="D700" s="132"/>
      <c r="E700" s="139"/>
      <c r="F700" s="174"/>
      <c r="G700" s="135"/>
      <c r="H700" s="314"/>
      <c r="I700" s="136"/>
      <c r="J700" s="136"/>
      <c r="K700" s="137"/>
      <c r="L700" s="166"/>
    </row>
    <row r="701" spans="1:12" s="159" customFormat="1" ht="30" customHeight="1" x14ac:dyDescent="0.2">
      <c r="A701" s="262"/>
      <c r="B701" s="263"/>
      <c r="C701" s="264"/>
      <c r="D701" s="265">
        <v>25</v>
      </c>
      <c r="E701" s="276" t="s">
        <v>647</v>
      </c>
      <c r="F701" s="279"/>
      <c r="G701" s="268"/>
      <c r="H701" s="314"/>
      <c r="I701" s="270"/>
      <c r="J701" s="270"/>
      <c r="K701" s="277"/>
      <c r="L701" s="167"/>
    </row>
    <row r="702" spans="1:12" s="35" customFormat="1" ht="15" x14ac:dyDescent="0.2">
      <c r="A702" s="129" t="s">
        <v>742</v>
      </c>
      <c r="B702" s="130"/>
      <c r="C702" s="132"/>
      <c r="D702" s="132"/>
      <c r="E702" s="139" t="s">
        <v>6</v>
      </c>
      <c r="F702" s="174"/>
      <c r="G702" s="135" t="s">
        <v>891</v>
      </c>
      <c r="H702" s="314">
        <v>66.69</v>
      </c>
      <c r="I702" s="136"/>
      <c r="J702" s="136"/>
      <c r="K702" s="137"/>
      <c r="L702" s="166"/>
    </row>
    <row r="703" spans="1:12" s="35" customFormat="1" ht="15" x14ac:dyDescent="0.2">
      <c r="A703" s="129" t="s">
        <v>743</v>
      </c>
      <c r="B703" s="130"/>
      <c r="C703" s="132"/>
      <c r="D703" s="132"/>
      <c r="E703" s="139" t="s">
        <v>95</v>
      </c>
      <c r="F703" s="174"/>
      <c r="G703" s="135" t="s">
        <v>891</v>
      </c>
      <c r="H703" s="314">
        <v>64.58</v>
      </c>
      <c r="I703" s="136"/>
      <c r="J703" s="136"/>
      <c r="K703" s="137"/>
      <c r="L703" s="166"/>
    </row>
    <row r="704" spans="1:12" s="35" customFormat="1" ht="15" x14ac:dyDescent="0.2">
      <c r="A704" s="129" t="s">
        <v>744</v>
      </c>
      <c r="B704" s="130"/>
      <c r="C704" s="132"/>
      <c r="D704" s="132"/>
      <c r="E704" s="139" t="s">
        <v>462</v>
      </c>
      <c r="F704" s="174"/>
      <c r="G704" s="135" t="s">
        <v>891</v>
      </c>
      <c r="H704" s="314">
        <v>64.58</v>
      </c>
      <c r="I704" s="136"/>
      <c r="J704" s="136"/>
      <c r="K704" s="137"/>
      <c r="L704" s="166"/>
    </row>
    <row r="705" spans="1:12" s="35" customFormat="1" ht="15" x14ac:dyDescent="0.2">
      <c r="A705" s="129" t="s">
        <v>745</v>
      </c>
      <c r="B705" s="130"/>
      <c r="C705" s="132"/>
      <c r="D705" s="132"/>
      <c r="E705" s="139" t="s">
        <v>614</v>
      </c>
      <c r="F705" s="174"/>
      <c r="G705" s="135" t="s">
        <v>891</v>
      </c>
      <c r="H705" s="314">
        <v>64.58</v>
      </c>
      <c r="I705" s="136"/>
      <c r="J705" s="136"/>
      <c r="K705" s="137"/>
      <c r="L705" s="166"/>
    </row>
    <row r="706" spans="1:12" s="35" customFormat="1" x14ac:dyDescent="0.2">
      <c r="A706" s="129"/>
      <c r="B706" s="130"/>
      <c r="C706" s="132"/>
      <c r="D706" s="132"/>
      <c r="E706" s="139"/>
      <c r="F706" s="174"/>
      <c r="G706" s="135"/>
      <c r="H706" s="314"/>
      <c r="I706" s="136"/>
      <c r="J706" s="136"/>
      <c r="K706" s="137"/>
      <c r="L706" s="166"/>
    </row>
    <row r="707" spans="1:12" s="159" customFormat="1" ht="12" customHeight="1" x14ac:dyDescent="0.2">
      <c r="A707" s="262"/>
      <c r="B707" s="263"/>
      <c r="C707" s="264"/>
      <c r="D707" s="265"/>
      <c r="E707" s="276" t="s">
        <v>646</v>
      </c>
      <c r="F707" s="279"/>
      <c r="G707" s="268"/>
      <c r="H707" s="314"/>
      <c r="I707" s="270"/>
      <c r="J707" s="270"/>
      <c r="K707" s="277"/>
      <c r="L707" s="167"/>
    </row>
    <row r="708" spans="1:12" s="35" customFormat="1" ht="15" x14ac:dyDescent="0.2">
      <c r="A708" s="129" t="s">
        <v>746</v>
      </c>
      <c r="B708" s="130"/>
      <c r="C708" s="132"/>
      <c r="D708" s="132"/>
      <c r="E708" s="139" t="s">
        <v>6</v>
      </c>
      <c r="F708" s="174"/>
      <c r="G708" s="135" t="s">
        <v>891</v>
      </c>
      <c r="H708" s="314">
        <v>5.2050000000000001</v>
      </c>
      <c r="I708" s="136"/>
      <c r="J708" s="136"/>
      <c r="K708" s="137"/>
      <c r="L708" s="166"/>
    </row>
    <row r="709" spans="1:12" s="35" customFormat="1" x14ac:dyDescent="0.2">
      <c r="A709" s="129"/>
      <c r="B709" s="130"/>
      <c r="C709" s="132"/>
      <c r="D709" s="132"/>
      <c r="E709" s="139"/>
      <c r="F709" s="174"/>
      <c r="G709" s="135"/>
      <c r="H709" s="314"/>
      <c r="I709" s="136"/>
      <c r="J709" s="136"/>
      <c r="K709" s="137"/>
      <c r="L709" s="166"/>
    </row>
    <row r="710" spans="1:12" s="159" customFormat="1" ht="13.5" customHeight="1" x14ac:dyDescent="0.2">
      <c r="A710" s="262"/>
      <c r="B710" s="263"/>
      <c r="C710" s="264"/>
      <c r="D710" s="265">
        <v>50</v>
      </c>
      <c r="E710" s="276" t="s">
        <v>413</v>
      </c>
      <c r="F710" s="279"/>
      <c r="G710" s="268"/>
      <c r="H710" s="314"/>
      <c r="I710" s="270"/>
      <c r="J710" s="270"/>
      <c r="K710" s="277"/>
      <c r="L710" s="167"/>
    </row>
    <row r="711" spans="1:12" s="35" customFormat="1" ht="15" x14ac:dyDescent="0.2">
      <c r="A711" s="129" t="s">
        <v>747</v>
      </c>
      <c r="B711" s="130"/>
      <c r="C711" s="132"/>
      <c r="D711" s="132"/>
      <c r="E711" s="139" t="s">
        <v>6</v>
      </c>
      <c r="F711" s="174"/>
      <c r="G711" s="135" t="s">
        <v>891</v>
      </c>
      <c r="H711" s="314">
        <f>215.05+25.59+9.223</f>
        <v>249.86300000000003</v>
      </c>
      <c r="I711" s="136"/>
      <c r="J711" s="136"/>
      <c r="K711" s="137"/>
      <c r="L711" s="166"/>
    </row>
    <row r="712" spans="1:12" s="35" customFormat="1" ht="15" x14ac:dyDescent="0.2">
      <c r="A712" s="129" t="s">
        <v>748</v>
      </c>
      <c r="B712" s="130"/>
      <c r="C712" s="132"/>
      <c r="D712" s="132"/>
      <c r="E712" s="139" t="s">
        <v>95</v>
      </c>
      <c r="F712" s="174"/>
      <c r="G712" s="135" t="s">
        <v>891</v>
      </c>
      <c r="H712" s="314">
        <f>215.05+25.59+9.223</f>
        <v>249.86300000000003</v>
      </c>
      <c r="I712" s="136"/>
      <c r="J712" s="136"/>
      <c r="K712" s="137"/>
      <c r="L712" s="166"/>
    </row>
    <row r="713" spans="1:12" s="35" customFormat="1" ht="15" x14ac:dyDescent="0.2">
      <c r="A713" s="129" t="s">
        <v>749</v>
      </c>
      <c r="B713" s="130"/>
      <c r="C713" s="132"/>
      <c r="D713" s="132"/>
      <c r="E713" s="139" t="s">
        <v>462</v>
      </c>
      <c r="F713" s="174"/>
      <c r="G713" s="135" t="s">
        <v>891</v>
      </c>
      <c r="H713" s="314">
        <f>215.05+25.59+9.223</f>
        <v>249.86300000000003</v>
      </c>
      <c r="I713" s="136"/>
      <c r="J713" s="136"/>
      <c r="K713" s="137"/>
      <c r="L713" s="166"/>
    </row>
    <row r="714" spans="1:12" s="35" customFormat="1" ht="15" x14ac:dyDescent="0.2">
      <c r="A714" s="129" t="s">
        <v>750</v>
      </c>
      <c r="B714" s="130"/>
      <c r="C714" s="132"/>
      <c r="D714" s="132"/>
      <c r="E714" s="139" t="s">
        <v>614</v>
      </c>
      <c r="F714" s="174"/>
      <c r="G714" s="135" t="s">
        <v>891</v>
      </c>
      <c r="H714" s="314">
        <f>215.05+25.59+9.223</f>
        <v>249.86300000000003</v>
      </c>
      <c r="I714" s="136"/>
      <c r="J714" s="136"/>
      <c r="K714" s="137"/>
      <c r="L714" s="166"/>
    </row>
    <row r="715" spans="1:12" s="35" customFormat="1" x14ac:dyDescent="0.2">
      <c r="A715" s="129"/>
      <c r="B715" s="130"/>
      <c r="C715" s="132"/>
      <c r="D715" s="132"/>
      <c r="E715" s="139"/>
      <c r="F715" s="174"/>
      <c r="G715" s="135"/>
      <c r="H715" s="314"/>
      <c r="I715" s="136"/>
      <c r="J715" s="136"/>
      <c r="K715" s="137"/>
      <c r="L715" s="166"/>
    </row>
    <row r="716" spans="1:12" s="35" customFormat="1" ht="12" customHeight="1" x14ac:dyDescent="0.2">
      <c r="A716" s="278"/>
      <c r="B716" s="271"/>
      <c r="C716" s="264"/>
      <c r="D716" s="264"/>
      <c r="E716" s="280"/>
      <c r="F716" s="341"/>
      <c r="G716" s="268"/>
      <c r="H716" s="314"/>
      <c r="I716" s="270"/>
      <c r="J716" s="270"/>
      <c r="K716" s="277"/>
      <c r="L716" s="38"/>
    </row>
    <row r="717" spans="1:12" s="35" customFormat="1" ht="12" customHeight="1" x14ac:dyDescent="0.2">
      <c r="A717" s="140" t="s">
        <v>751</v>
      </c>
      <c r="B717" s="373" t="s">
        <v>113</v>
      </c>
      <c r="C717" s="142"/>
      <c r="D717" s="142"/>
      <c r="E717" s="373"/>
      <c r="F717" s="374"/>
      <c r="G717" s="234"/>
      <c r="H717" s="235"/>
      <c r="I717" s="236"/>
      <c r="J717" s="236"/>
      <c r="K717" s="233"/>
      <c r="L717" s="171"/>
    </row>
    <row r="718" spans="1:12" s="35" customFormat="1" ht="12" customHeight="1" x14ac:dyDescent="0.2">
      <c r="A718" s="140"/>
      <c r="B718" s="384"/>
      <c r="C718" s="142"/>
      <c r="D718" s="142"/>
      <c r="E718" s="373"/>
      <c r="F718" s="374"/>
      <c r="G718" s="234"/>
      <c r="H718" s="235"/>
      <c r="I718" s="236"/>
      <c r="J718" s="236"/>
      <c r="K718" s="233"/>
      <c r="L718" s="171"/>
    </row>
    <row r="719" spans="1:12" s="35" customFormat="1" x14ac:dyDescent="0.2">
      <c r="A719" s="140"/>
      <c r="B719" s="200">
        <v>600</v>
      </c>
      <c r="C719" s="142" t="s">
        <v>126</v>
      </c>
      <c r="D719" s="385">
        <v>600</v>
      </c>
      <c r="E719" s="386" t="s">
        <v>275</v>
      </c>
      <c r="F719" s="174"/>
      <c r="G719" s="135"/>
      <c r="H719" s="148"/>
      <c r="I719" s="136"/>
      <c r="J719" s="136"/>
      <c r="K719" s="237"/>
      <c r="L719" s="171"/>
    </row>
    <row r="720" spans="1:12" s="35" customFormat="1" ht="15" x14ac:dyDescent="0.2">
      <c r="A720" s="129" t="s">
        <v>752</v>
      </c>
      <c r="B720" s="130"/>
      <c r="C720" s="132"/>
      <c r="D720" s="348"/>
      <c r="E720" s="139" t="s">
        <v>6</v>
      </c>
      <c r="F720" s="174"/>
      <c r="G720" s="135" t="s">
        <v>891</v>
      </c>
      <c r="H720" s="314">
        <f>H711+H702</f>
        <v>316.553</v>
      </c>
      <c r="I720" s="136"/>
      <c r="J720" s="136"/>
      <c r="K720" s="237"/>
      <c r="L720" s="171"/>
    </row>
    <row r="721" spans="1:14" s="35" customFormat="1" ht="15" x14ac:dyDescent="0.2">
      <c r="A721" s="129" t="s">
        <v>753</v>
      </c>
      <c r="B721" s="130"/>
      <c r="C721" s="132"/>
      <c r="D721" s="132"/>
      <c r="E721" s="139" t="s">
        <v>95</v>
      </c>
      <c r="F721" s="174"/>
      <c r="G721" s="135" t="s">
        <v>891</v>
      </c>
      <c r="H721" s="314">
        <f t="shared" ref="H721:H723" si="73">H712+H703</f>
        <v>314.44300000000004</v>
      </c>
      <c r="I721" s="136"/>
      <c r="J721" s="136"/>
      <c r="K721" s="137"/>
      <c r="L721" s="166"/>
    </row>
    <row r="722" spans="1:14" s="35" customFormat="1" ht="15" x14ac:dyDescent="0.2">
      <c r="A722" s="129" t="s">
        <v>754</v>
      </c>
      <c r="B722" s="130"/>
      <c r="C722" s="132"/>
      <c r="D722" s="132"/>
      <c r="E722" s="139" t="s">
        <v>462</v>
      </c>
      <c r="F722" s="174"/>
      <c r="G722" s="135" t="s">
        <v>891</v>
      </c>
      <c r="H722" s="314">
        <f t="shared" si="73"/>
        <v>314.44300000000004</v>
      </c>
      <c r="I722" s="136"/>
      <c r="J722" s="136"/>
      <c r="K722" s="137"/>
      <c r="L722" s="166"/>
    </row>
    <row r="723" spans="1:14" s="35" customFormat="1" ht="15" x14ac:dyDescent="0.2">
      <c r="A723" s="129" t="s">
        <v>755</v>
      </c>
      <c r="B723" s="130"/>
      <c r="C723" s="132"/>
      <c r="D723" s="132"/>
      <c r="E723" s="139" t="s">
        <v>614</v>
      </c>
      <c r="F723" s="174"/>
      <c r="G723" s="135" t="s">
        <v>891</v>
      </c>
      <c r="H723" s="314">
        <f t="shared" si="73"/>
        <v>314.44300000000004</v>
      </c>
      <c r="I723" s="136"/>
      <c r="J723" s="136"/>
      <c r="K723" s="137"/>
      <c r="L723" s="166"/>
    </row>
    <row r="724" spans="1:14" s="35" customFormat="1" x14ac:dyDescent="0.2">
      <c r="A724" s="129"/>
      <c r="B724" s="130"/>
      <c r="C724" s="132"/>
      <c r="D724" s="348"/>
      <c r="E724" s="338"/>
      <c r="F724" s="174"/>
      <c r="G724" s="135"/>
      <c r="H724" s="148"/>
      <c r="I724" s="136"/>
      <c r="J724" s="136"/>
      <c r="K724" s="237"/>
      <c r="L724" s="171"/>
    </row>
    <row r="725" spans="1:14" s="35" customFormat="1" x14ac:dyDescent="0.2">
      <c r="A725" s="140"/>
      <c r="B725" s="200">
        <v>300</v>
      </c>
      <c r="C725" s="142" t="s">
        <v>126</v>
      </c>
      <c r="D725" s="385">
        <v>300</v>
      </c>
      <c r="E725" s="386" t="s">
        <v>275</v>
      </c>
      <c r="F725" s="174"/>
      <c r="G725" s="135"/>
      <c r="H725" s="148"/>
      <c r="I725" s="136"/>
      <c r="J725" s="136"/>
      <c r="K725" s="237"/>
      <c r="L725" s="171"/>
    </row>
    <row r="726" spans="1:14" s="35" customFormat="1" ht="15" x14ac:dyDescent="0.2">
      <c r="A726" s="129" t="s">
        <v>756</v>
      </c>
      <c r="B726" s="130"/>
      <c r="C726" s="132"/>
      <c r="D726" s="132"/>
      <c r="E726" s="139" t="s">
        <v>6</v>
      </c>
      <c r="F726" s="174"/>
      <c r="G726" s="135" t="s">
        <v>891</v>
      </c>
      <c r="H726" s="314">
        <f>H696</f>
        <v>31.07</v>
      </c>
      <c r="I726" s="136"/>
      <c r="J726" s="136"/>
      <c r="K726" s="237"/>
      <c r="L726" s="171"/>
    </row>
    <row r="727" spans="1:14" s="35" customFormat="1" ht="15" x14ac:dyDescent="0.2">
      <c r="A727" s="129" t="s">
        <v>757</v>
      </c>
      <c r="B727" s="130"/>
      <c r="C727" s="132"/>
      <c r="D727" s="132"/>
      <c r="E727" s="139" t="s">
        <v>95</v>
      </c>
      <c r="F727" s="174"/>
      <c r="G727" s="135" t="s">
        <v>891</v>
      </c>
      <c r="H727" s="314">
        <f t="shared" ref="H727:H729" si="74">H697</f>
        <v>31.07</v>
      </c>
      <c r="I727" s="136"/>
      <c r="J727" s="136"/>
      <c r="K727" s="237"/>
      <c r="L727" s="171"/>
    </row>
    <row r="728" spans="1:14" s="35" customFormat="1" ht="15" x14ac:dyDescent="0.2">
      <c r="A728" s="129" t="s">
        <v>758</v>
      </c>
      <c r="B728" s="130"/>
      <c r="C728" s="132"/>
      <c r="D728" s="132"/>
      <c r="E728" s="139" t="s">
        <v>462</v>
      </c>
      <c r="F728" s="174"/>
      <c r="G728" s="135" t="s">
        <v>891</v>
      </c>
      <c r="H728" s="314">
        <f t="shared" si="74"/>
        <v>31.07</v>
      </c>
      <c r="I728" s="136"/>
      <c r="J728" s="136"/>
      <c r="K728" s="237"/>
      <c r="L728" s="171"/>
    </row>
    <row r="729" spans="1:14" s="35" customFormat="1" ht="12" customHeight="1" x14ac:dyDescent="0.2">
      <c r="A729" s="129" t="s">
        <v>759</v>
      </c>
      <c r="B729" s="130"/>
      <c r="C729" s="132"/>
      <c r="D729" s="132"/>
      <c r="E729" s="139" t="s">
        <v>614</v>
      </c>
      <c r="F729" s="174"/>
      <c r="G729" s="135" t="s">
        <v>891</v>
      </c>
      <c r="H729" s="314">
        <f t="shared" si="74"/>
        <v>31.07</v>
      </c>
      <c r="I729" s="136"/>
      <c r="J729" s="136"/>
      <c r="K729" s="237"/>
      <c r="L729" s="171"/>
    </row>
    <row r="730" spans="1:14" s="35" customFormat="1" ht="12" customHeight="1" x14ac:dyDescent="0.2">
      <c r="A730" s="129"/>
      <c r="B730" s="192"/>
      <c r="C730" s="132"/>
      <c r="D730" s="132"/>
      <c r="E730" s="139"/>
      <c r="F730" s="174"/>
      <c r="G730" s="135"/>
      <c r="H730" s="148"/>
      <c r="I730" s="136"/>
      <c r="J730" s="136"/>
      <c r="K730" s="237"/>
      <c r="L730" s="171"/>
    </row>
    <row r="731" spans="1:14" s="35" customFormat="1" ht="12" customHeight="1" x14ac:dyDescent="0.2">
      <c r="A731" s="140" t="s">
        <v>760</v>
      </c>
      <c r="B731" s="373" t="s">
        <v>356</v>
      </c>
      <c r="C731" s="142"/>
      <c r="D731" s="142"/>
      <c r="E731" s="373"/>
      <c r="F731" s="374"/>
      <c r="G731" s="234"/>
      <c r="H731" s="235"/>
      <c r="I731" s="236"/>
      <c r="J731" s="236"/>
      <c r="K731" s="233"/>
      <c r="L731" s="171"/>
    </row>
    <row r="732" spans="1:14" s="35" customFormat="1" ht="12" customHeight="1" x14ac:dyDescent="0.2">
      <c r="A732" s="140"/>
      <c r="B732" s="384"/>
      <c r="C732" s="142"/>
      <c r="D732" s="142"/>
      <c r="E732" s="373"/>
      <c r="F732" s="374"/>
      <c r="G732" s="234"/>
      <c r="H732" s="235"/>
      <c r="I732" s="236"/>
      <c r="J732" s="236"/>
      <c r="K732" s="233"/>
      <c r="L732" s="171"/>
    </row>
    <row r="733" spans="1:14" s="35" customFormat="1" x14ac:dyDescent="0.2">
      <c r="A733" s="140"/>
      <c r="B733" s="200">
        <v>600</v>
      </c>
      <c r="C733" s="142" t="s">
        <v>126</v>
      </c>
      <c r="D733" s="385">
        <v>300</v>
      </c>
      <c r="E733" s="386" t="s">
        <v>357</v>
      </c>
      <c r="F733" s="174"/>
      <c r="G733" s="135"/>
      <c r="H733" s="148"/>
      <c r="I733" s="136"/>
      <c r="J733" s="136"/>
      <c r="K733" s="237"/>
      <c r="L733" s="171"/>
    </row>
    <row r="734" spans="1:14" s="35" customFormat="1" ht="15" x14ac:dyDescent="0.2">
      <c r="A734" s="129" t="s">
        <v>761</v>
      </c>
      <c r="B734" s="130"/>
      <c r="C734" s="132"/>
      <c r="D734" s="348"/>
      <c r="E734" s="139" t="s">
        <v>6</v>
      </c>
      <c r="F734" s="174"/>
      <c r="G734" s="135" t="s">
        <v>891</v>
      </c>
      <c r="H734" s="314">
        <f>N734</f>
        <v>57.544800000000002</v>
      </c>
      <c r="I734" s="136"/>
      <c r="J734" s="136"/>
      <c r="K734" s="237"/>
      <c r="L734" s="171">
        <f>7.848+8.855+7.274</f>
        <v>23.977</v>
      </c>
      <c r="M734" s="35">
        <v>2.4</v>
      </c>
      <c r="N734" s="41">
        <f>L734*M734</f>
        <v>57.544800000000002</v>
      </c>
    </row>
    <row r="735" spans="1:14" s="35" customFormat="1" ht="15" x14ac:dyDescent="0.2">
      <c r="A735" s="129" t="s">
        <v>762</v>
      </c>
      <c r="B735" s="130"/>
      <c r="C735" s="132"/>
      <c r="D735" s="348"/>
      <c r="E735" s="139" t="s">
        <v>462</v>
      </c>
      <c r="F735" s="174"/>
      <c r="G735" s="135" t="s">
        <v>891</v>
      </c>
      <c r="H735" s="314">
        <f>N735</f>
        <v>70.670399999999987</v>
      </c>
      <c r="I735" s="136"/>
      <c r="J735" s="136"/>
      <c r="K735" s="237"/>
      <c r="L735" s="171">
        <f>(9.37+5.353)*2</f>
        <v>29.445999999999998</v>
      </c>
      <c r="M735" s="35">
        <v>2.4</v>
      </c>
      <c r="N735" s="41">
        <f>L735*M735</f>
        <v>70.670399999999987</v>
      </c>
    </row>
    <row r="736" spans="1:14" s="35" customFormat="1" ht="13.5" customHeight="1" x14ac:dyDescent="0.2">
      <c r="A736" s="278"/>
      <c r="B736" s="271"/>
      <c r="C736" s="264"/>
      <c r="D736" s="264"/>
      <c r="E736" s="280"/>
      <c r="F736" s="341"/>
      <c r="G736" s="268"/>
      <c r="H736" s="314"/>
      <c r="I736" s="270"/>
      <c r="J736" s="270"/>
      <c r="K736" s="277"/>
      <c r="L736" s="38"/>
    </row>
    <row r="737" spans="1:12" s="35" customFormat="1" ht="13.5" customHeight="1" x14ac:dyDescent="0.2">
      <c r="A737" s="140" t="s">
        <v>763</v>
      </c>
      <c r="B737" s="373" t="s">
        <v>283</v>
      </c>
      <c r="C737" s="142"/>
      <c r="D737" s="142"/>
      <c r="E737" s="373"/>
      <c r="F737" s="374"/>
      <c r="G737" s="234"/>
      <c r="H737" s="235"/>
      <c r="I737" s="236"/>
      <c r="J737" s="236"/>
      <c r="K737" s="233"/>
      <c r="L737" s="171"/>
    </row>
    <row r="738" spans="1:12" s="35" customFormat="1" ht="13.5" customHeight="1" x14ac:dyDescent="0.2">
      <c r="A738" s="140"/>
      <c r="B738" s="384"/>
      <c r="C738" s="142"/>
      <c r="D738" s="142"/>
      <c r="E738" s="373"/>
      <c r="F738" s="374"/>
      <c r="G738" s="234"/>
      <c r="H738" s="235"/>
      <c r="I738" s="236"/>
      <c r="J738" s="236"/>
      <c r="K738" s="233"/>
      <c r="L738" s="171"/>
    </row>
    <row r="739" spans="1:12" s="35" customFormat="1" ht="13.5" customHeight="1" x14ac:dyDescent="0.2">
      <c r="A739" s="140"/>
      <c r="B739" s="200"/>
      <c r="C739" s="142"/>
      <c r="D739" s="386" t="s">
        <v>276</v>
      </c>
      <c r="E739" s="386"/>
      <c r="F739" s="174"/>
      <c r="G739" s="135"/>
      <c r="H739" s="148"/>
      <c r="I739" s="136"/>
      <c r="J739" s="136"/>
      <c r="K739" s="237"/>
      <c r="L739" s="171"/>
    </row>
    <row r="740" spans="1:12" s="35" customFormat="1" ht="13.5" customHeight="1" x14ac:dyDescent="0.2">
      <c r="A740" s="129" t="s">
        <v>764</v>
      </c>
      <c r="B740" s="130"/>
      <c r="C740" s="132"/>
      <c r="D740" s="348"/>
      <c r="E740" s="139" t="s">
        <v>6</v>
      </c>
      <c r="F740" s="174"/>
      <c r="G740" s="135" t="s">
        <v>891</v>
      </c>
      <c r="H740" s="314">
        <f>H708</f>
        <v>5.2050000000000001</v>
      </c>
      <c r="I740" s="136"/>
      <c r="J740" s="136"/>
      <c r="K740" s="237"/>
      <c r="L740" s="171"/>
    </row>
    <row r="741" spans="1:12" s="35" customFormat="1" ht="13.5" customHeight="1" x14ac:dyDescent="0.2">
      <c r="A741" s="140"/>
      <c r="B741" s="384"/>
      <c r="C741" s="142"/>
      <c r="D741" s="142"/>
      <c r="E741" s="373"/>
      <c r="F741" s="374"/>
      <c r="G741" s="234"/>
      <c r="H741" s="235"/>
      <c r="I741" s="236"/>
      <c r="J741" s="236"/>
      <c r="K741" s="233"/>
      <c r="L741" s="171"/>
    </row>
    <row r="742" spans="1:12" ht="12" customHeight="1" x14ac:dyDescent="0.2">
      <c r="A742" s="129"/>
      <c r="D742" s="348"/>
      <c r="E742" s="139"/>
      <c r="F742" s="174"/>
      <c r="G742" s="135"/>
      <c r="H742" s="148"/>
      <c r="I742" s="136"/>
      <c r="J742" s="136"/>
      <c r="K742" s="137"/>
    </row>
    <row r="743" spans="1:12" s="35" customFormat="1" ht="12" customHeight="1" x14ac:dyDescent="0.2">
      <c r="A743" s="140" t="s">
        <v>765</v>
      </c>
      <c r="B743" s="373" t="s">
        <v>535</v>
      </c>
      <c r="C743" s="142"/>
      <c r="D743" s="142"/>
      <c r="E743" s="373"/>
      <c r="F743" s="374"/>
      <c r="G743" s="234"/>
      <c r="H743" s="235"/>
      <c r="I743" s="136"/>
      <c r="J743" s="136"/>
      <c r="K743" s="137"/>
      <c r="L743" s="171"/>
    </row>
    <row r="744" spans="1:12" s="35" customFormat="1" ht="12" customHeight="1" x14ac:dyDescent="0.2">
      <c r="A744" s="140"/>
      <c r="B744" s="384"/>
      <c r="C744" s="142"/>
      <c r="D744" s="142"/>
      <c r="E744" s="373"/>
      <c r="F744" s="374"/>
      <c r="G744" s="234"/>
      <c r="H744" s="235"/>
      <c r="I744" s="136"/>
      <c r="J744" s="136"/>
      <c r="K744" s="137"/>
      <c r="L744" s="171"/>
    </row>
    <row r="745" spans="1:12" s="35" customFormat="1" ht="12" customHeight="1" x14ac:dyDescent="0.2">
      <c r="A745" s="140"/>
      <c r="B745" s="200"/>
      <c r="C745" s="142"/>
      <c r="D745" s="142" t="s">
        <v>536</v>
      </c>
      <c r="E745" s="386" t="s">
        <v>537</v>
      </c>
      <c r="F745" s="174"/>
      <c r="G745" s="135"/>
      <c r="H745" s="148"/>
      <c r="I745" s="136"/>
      <c r="J745" s="136"/>
      <c r="K745" s="137"/>
      <c r="L745" s="171"/>
    </row>
    <row r="746" spans="1:12" s="35" customFormat="1" ht="12" customHeight="1" x14ac:dyDescent="0.2">
      <c r="A746" s="129" t="s">
        <v>766</v>
      </c>
      <c r="B746" s="130"/>
      <c r="C746" s="132"/>
      <c r="D746" s="348"/>
      <c r="E746" s="139" t="s">
        <v>6</v>
      </c>
      <c r="F746" s="174"/>
      <c r="G746" s="135" t="s">
        <v>5</v>
      </c>
      <c r="H746" s="314">
        <v>1</v>
      </c>
      <c r="I746" s="136"/>
      <c r="J746" s="136"/>
      <c r="K746" s="137"/>
      <c r="L746" s="171"/>
    </row>
    <row r="747" spans="1:12" s="35" customFormat="1" ht="12" customHeight="1" x14ac:dyDescent="0.2">
      <c r="A747" s="129" t="s">
        <v>767</v>
      </c>
      <c r="B747" s="130"/>
      <c r="C747" s="132"/>
      <c r="D747" s="348"/>
      <c r="E747" s="139" t="s">
        <v>95</v>
      </c>
      <c r="F747" s="174"/>
      <c r="G747" s="135" t="s">
        <v>5</v>
      </c>
      <c r="H747" s="314">
        <v>1</v>
      </c>
      <c r="I747" s="136"/>
      <c r="J747" s="136"/>
      <c r="K747" s="137"/>
      <c r="L747" s="171"/>
    </row>
    <row r="748" spans="1:12" s="35" customFormat="1" ht="12" customHeight="1" x14ac:dyDescent="0.2">
      <c r="A748" s="129" t="s">
        <v>768</v>
      </c>
      <c r="B748" s="130"/>
      <c r="C748" s="132"/>
      <c r="D748" s="348"/>
      <c r="E748" s="139" t="s">
        <v>462</v>
      </c>
      <c r="F748" s="174"/>
      <c r="G748" s="135" t="s">
        <v>5</v>
      </c>
      <c r="H748" s="314">
        <v>1</v>
      </c>
      <c r="I748" s="136"/>
      <c r="J748" s="136"/>
      <c r="K748" s="137"/>
      <c r="L748" s="171"/>
    </row>
    <row r="749" spans="1:12" ht="12" customHeight="1" x14ac:dyDescent="0.2">
      <c r="A749" s="129" t="s">
        <v>769</v>
      </c>
      <c r="D749" s="348"/>
      <c r="E749" s="139" t="s">
        <v>614</v>
      </c>
      <c r="F749" s="174"/>
      <c r="G749" s="135" t="s">
        <v>5</v>
      </c>
      <c r="H749" s="314">
        <v>1</v>
      </c>
      <c r="I749" s="136"/>
      <c r="J749" s="136"/>
      <c r="K749" s="137"/>
    </row>
    <row r="750" spans="1:12" ht="12" customHeight="1" x14ac:dyDescent="0.2">
      <c r="A750" s="129"/>
      <c r="D750" s="348"/>
      <c r="E750" s="139"/>
      <c r="F750" s="174"/>
      <c r="G750" s="135"/>
      <c r="H750" s="148"/>
      <c r="I750" s="136"/>
      <c r="J750" s="136"/>
      <c r="K750" s="137"/>
    </row>
    <row r="751" spans="1:12" ht="12" customHeight="1" x14ac:dyDescent="0.2">
      <c r="A751" s="140" t="s">
        <v>649</v>
      </c>
      <c r="B751" s="387" t="s">
        <v>650</v>
      </c>
      <c r="C751" s="142"/>
      <c r="D751" s="142"/>
      <c r="E751" s="139"/>
      <c r="F751" s="174"/>
      <c r="G751" s="135"/>
      <c r="H751" s="148"/>
      <c r="I751" s="136"/>
      <c r="J751" s="136"/>
      <c r="K751" s="137"/>
    </row>
    <row r="752" spans="1:12" ht="12" customHeight="1" x14ac:dyDescent="0.2">
      <c r="A752" s="129" t="s">
        <v>651</v>
      </c>
      <c r="B752" s="200"/>
      <c r="C752" s="142"/>
      <c r="D752" s="142"/>
      <c r="E752" s="139" t="s">
        <v>652</v>
      </c>
      <c r="F752" s="174"/>
      <c r="G752" s="135" t="s">
        <v>5</v>
      </c>
      <c r="H752" s="148">
        <v>1</v>
      </c>
      <c r="I752" s="136"/>
      <c r="J752" s="136"/>
      <c r="K752" s="137"/>
    </row>
    <row r="753" spans="1:11" ht="12" customHeight="1" x14ac:dyDescent="0.2">
      <c r="A753" s="129" t="s">
        <v>653</v>
      </c>
      <c r="B753" s="200"/>
      <c r="C753" s="142"/>
      <c r="D753" s="142"/>
      <c r="E753" s="139" t="s">
        <v>654</v>
      </c>
      <c r="F753" s="174"/>
      <c r="G753" s="135" t="s">
        <v>5</v>
      </c>
      <c r="H753" s="148">
        <v>1</v>
      </c>
      <c r="I753" s="136"/>
      <c r="J753" s="136"/>
      <c r="K753" s="137"/>
    </row>
    <row r="754" spans="1:11" ht="12" customHeight="1" x14ac:dyDescent="0.2">
      <c r="A754" s="140"/>
      <c r="B754" s="200"/>
      <c r="C754" s="142"/>
      <c r="D754" s="142"/>
      <c r="E754" s="139" t="s">
        <v>655</v>
      </c>
      <c r="F754" s="174"/>
      <c r="G754" s="135" t="s">
        <v>5</v>
      </c>
      <c r="H754" s="148">
        <v>1</v>
      </c>
      <c r="I754" s="136"/>
      <c r="J754" s="136"/>
      <c r="K754" s="137"/>
    </row>
    <row r="755" spans="1:11" ht="12" customHeight="1" x14ac:dyDescent="0.2">
      <c r="A755" s="129"/>
      <c r="D755" s="348"/>
      <c r="E755" s="139"/>
      <c r="F755" s="174"/>
      <c r="G755" s="135"/>
      <c r="H755" s="148"/>
      <c r="I755" s="136"/>
      <c r="J755" s="136"/>
      <c r="K755" s="137"/>
    </row>
    <row r="756" spans="1:11" ht="12" customHeight="1" x14ac:dyDescent="0.2">
      <c r="A756" s="129"/>
      <c r="D756" s="348"/>
      <c r="E756" s="139"/>
      <c r="F756" s="174"/>
      <c r="G756" s="135"/>
      <c r="H756" s="148"/>
      <c r="I756" s="136"/>
      <c r="J756" s="136"/>
      <c r="K756" s="137"/>
    </row>
    <row r="757" spans="1:11" ht="12" customHeight="1" x14ac:dyDescent="0.2">
      <c r="A757" s="140"/>
      <c r="B757" s="200"/>
      <c r="C757" s="142"/>
      <c r="D757" s="142"/>
      <c r="E757" s="139"/>
      <c r="G757" s="135"/>
      <c r="H757" s="148"/>
      <c r="I757" s="136"/>
      <c r="J757" s="136"/>
      <c r="K757" s="137"/>
    </row>
    <row r="758" spans="1:11" ht="12" customHeight="1" x14ac:dyDescent="0.2">
      <c r="A758" s="224" t="s">
        <v>770</v>
      </c>
      <c r="B758" s="225"/>
      <c r="C758" s="218"/>
      <c r="D758" s="218"/>
      <c r="E758" s="219" t="s">
        <v>114</v>
      </c>
      <c r="F758" s="226"/>
      <c r="G758" s="227"/>
      <c r="H758" s="228"/>
      <c r="I758" s="229"/>
      <c r="J758" s="229"/>
      <c r="K758" s="243"/>
    </row>
    <row r="759" spans="1:11" s="28" customFormat="1" x14ac:dyDescent="0.2">
      <c r="A759" s="224" t="s">
        <v>15</v>
      </c>
      <c r="B759" s="225"/>
      <c r="C759" s="218"/>
      <c r="D759" s="218"/>
      <c r="E759" s="219" t="s">
        <v>771</v>
      </c>
      <c r="F759" s="226"/>
      <c r="G759" s="227"/>
      <c r="H759" s="228"/>
      <c r="I759" s="229"/>
      <c r="J759" s="229"/>
      <c r="K759" s="230"/>
    </row>
    <row r="760" spans="1:11" ht="12" customHeight="1" x14ac:dyDescent="0.2">
      <c r="G760" s="135"/>
      <c r="H760" s="148"/>
      <c r="I760" s="136"/>
      <c r="J760" s="136"/>
      <c r="K760" s="233"/>
    </row>
    <row r="761" spans="1:11" s="32" customFormat="1" ht="12" customHeight="1" x14ac:dyDescent="0.2">
      <c r="A761" s="140" t="s">
        <v>115</v>
      </c>
      <c r="B761" s="141" t="s">
        <v>10</v>
      </c>
      <c r="C761" s="142"/>
      <c r="D761" s="142"/>
      <c r="E761" s="143"/>
      <c r="F761" s="198"/>
      <c r="G761" s="234"/>
      <c r="H761" s="235"/>
      <c r="I761" s="236"/>
      <c r="J761" s="236"/>
      <c r="K761" s="233"/>
    </row>
    <row r="762" spans="1:11" ht="51" x14ac:dyDescent="0.2">
      <c r="B762" s="239"/>
      <c r="D762" s="169" t="s">
        <v>149</v>
      </c>
      <c r="E762" s="126" t="s">
        <v>154</v>
      </c>
      <c r="F762" s="190"/>
      <c r="G762" s="135"/>
      <c r="H762" s="148"/>
      <c r="I762" s="136"/>
      <c r="J762" s="136"/>
      <c r="K762" s="233"/>
    </row>
    <row r="763" spans="1:11" x14ac:dyDescent="0.2">
      <c r="D763" s="169"/>
      <c r="E763" s="126"/>
      <c r="F763" s="190"/>
      <c r="G763" s="135"/>
      <c r="H763" s="148"/>
      <c r="I763" s="136"/>
      <c r="J763" s="136"/>
      <c r="K763" s="233"/>
    </row>
    <row r="764" spans="1:11" ht="12" customHeight="1" x14ac:dyDescent="0.2">
      <c r="G764" s="135"/>
      <c r="H764" s="148"/>
      <c r="I764" s="136"/>
      <c r="J764" s="136"/>
      <c r="K764" s="233"/>
    </row>
    <row r="765" spans="1:11" ht="12" customHeight="1" x14ac:dyDescent="0.2">
      <c r="A765" s="140" t="s">
        <v>116</v>
      </c>
      <c r="B765" s="141" t="s">
        <v>277</v>
      </c>
      <c r="C765" s="142"/>
      <c r="D765" s="142"/>
      <c r="E765" s="143"/>
      <c r="G765" s="135"/>
      <c r="H765" s="148"/>
      <c r="I765" s="136"/>
      <c r="J765" s="136"/>
      <c r="K765" s="236"/>
    </row>
    <row r="766" spans="1:11" ht="12" customHeight="1" x14ac:dyDescent="0.2">
      <c r="A766" s="140"/>
      <c r="B766" s="200"/>
      <c r="C766" s="142"/>
      <c r="D766" s="142"/>
      <c r="E766" s="143"/>
      <c r="G766" s="135"/>
      <c r="H766" s="148"/>
      <c r="I766" s="136"/>
      <c r="J766" s="136"/>
      <c r="K766" s="236"/>
    </row>
    <row r="767" spans="1:11" x14ac:dyDescent="0.2">
      <c r="A767" s="140"/>
      <c r="B767" s="352"/>
      <c r="C767" s="142"/>
      <c r="D767" s="142"/>
      <c r="E767" s="172" t="s">
        <v>412</v>
      </c>
      <c r="G767" s="135"/>
      <c r="H767" s="148"/>
      <c r="I767" s="136"/>
      <c r="J767" s="136"/>
      <c r="K767" s="236"/>
    </row>
    <row r="768" spans="1:11" ht="15" x14ac:dyDescent="0.2">
      <c r="A768" s="129" t="s">
        <v>117</v>
      </c>
      <c r="E768" s="139" t="s">
        <v>6</v>
      </c>
      <c r="G768" s="135" t="s">
        <v>891</v>
      </c>
      <c r="H768" s="148">
        <f>H726</f>
        <v>31.07</v>
      </c>
      <c r="I768" s="136"/>
      <c r="J768" s="136"/>
      <c r="K768" s="137"/>
    </row>
    <row r="769" spans="1:11" ht="15" x14ac:dyDescent="0.2">
      <c r="A769" s="129" t="s">
        <v>118</v>
      </c>
      <c r="E769" s="139" t="s">
        <v>95</v>
      </c>
      <c r="G769" s="135" t="s">
        <v>891</v>
      </c>
      <c r="H769" s="148">
        <f t="shared" ref="H769:H770" si="75">H727</f>
        <v>31.07</v>
      </c>
      <c r="I769" s="136"/>
      <c r="J769" s="136"/>
      <c r="K769" s="137"/>
    </row>
    <row r="770" spans="1:11" ht="12" customHeight="1" x14ac:dyDescent="0.2">
      <c r="A770" s="129" t="s">
        <v>318</v>
      </c>
      <c r="E770" s="139" t="s">
        <v>462</v>
      </c>
      <c r="G770" s="135" t="s">
        <v>891</v>
      </c>
      <c r="H770" s="148">
        <f t="shared" si="75"/>
        <v>31.07</v>
      </c>
      <c r="I770" s="136"/>
      <c r="J770" s="136"/>
      <c r="K770" s="137"/>
    </row>
    <row r="771" spans="1:11" ht="12" customHeight="1" x14ac:dyDescent="0.2">
      <c r="A771" s="129" t="s">
        <v>453</v>
      </c>
      <c r="E771" s="139" t="s">
        <v>614</v>
      </c>
      <c r="G771" s="135" t="s">
        <v>891</v>
      </c>
      <c r="H771" s="148">
        <f>447.73-H774</f>
        <v>232.68</v>
      </c>
      <c r="I771" s="136"/>
      <c r="J771" s="136"/>
      <c r="K771" s="137"/>
    </row>
    <row r="772" spans="1:11" ht="12" customHeight="1" x14ac:dyDescent="0.2">
      <c r="A772" s="129"/>
      <c r="E772" s="139"/>
      <c r="G772" s="388"/>
      <c r="H772" s="148"/>
      <c r="I772" s="136"/>
      <c r="J772" s="136"/>
      <c r="K772" s="137"/>
    </row>
    <row r="773" spans="1:11" ht="25.5" customHeight="1" x14ac:dyDescent="0.2">
      <c r="A773" s="129"/>
      <c r="E773" s="172" t="s">
        <v>508</v>
      </c>
      <c r="G773" s="388"/>
      <c r="H773" s="148"/>
      <c r="I773" s="136"/>
      <c r="J773" s="136"/>
      <c r="K773" s="137"/>
    </row>
    <row r="774" spans="1:11" ht="12" customHeight="1" x14ac:dyDescent="0.2">
      <c r="A774" s="129" t="s">
        <v>645</v>
      </c>
      <c r="E774" s="139" t="s">
        <v>614</v>
      </c>
      <c r="G774" s="135" t="s">
        <v>891</v>
      </c>
      <c r="H774" s="148">
        <v>215.05</v>
      </c>
      <c r="I774" s="136"/>
      <c r="J774" s="136"/>
      <c r="K774" s="137"/>
    </row>
    <row r="775" spans="1:11" ht="12" customHeight="1" x14ac:dyDescent="0.2">
      <c r="A775" s="129"/>
      <c r="E775" s="139"/>
      <c r="G775" s="388"/>
      <c r="H775" s="148"/>
      <c r="I775" s="136"/>
      <c r="J775" s="136"/>
      <c r="K775" s="137"/>
    </row>
    <row r="776" spans="1:11" ht="12" customHeight="1" x14ac:dyDescent="0.2">
      <c r="A776" s="129"/>
      <c r="E776" s="139"/>
      <c r="G776" s="388"/>
      <c r="H776" s="148"/>
      <c r="I776" s="136"/>
      <c r="J776" s="136"/>
      <c r="K776" s="137"/>
    </row>
    <row r="777" spans="1:11" ht="12" customHeight="1" x14ac:dyDescent="0.2">
      <c r="A777" s="129"/>
      <c r="E777" s="139"/>
      <c r="G777" s="388"/>
      <c r="H777" s="148"/>
      <c r="I777" s="136"/>
      <c r="J777" s="136"/>
      <c r="K777" s="137"/>
    </row>
    <row r="778" spans="1:11" ht="12" customHeight="1" x14ac:dyDescent="0.2">
      <c r="A778" s="129"/>
      <c r="E778" s="139"/>
      <c r="G778" s="388"/>
      <c r="H778" s="148"/>
      <c r="I778" s="136"/>
      <c r="J778" s="136"/>
      <c r="K778" s="137"/>
    </row>
    <row r="779" spans="1:11" ht="12" customHeight="1" x14ac:dyDescent="0.2">
      <c r="A779" s="129"/>
      <c r="E779" s="139"/>
      <c r="G779" s="388"/>
      <c r="H779" s="148"/>
      <c r="I779" s="136"/>
      <c r="J779" s="136"/>
      <c r="K779" s="137"/>
    </row>
    <row r="780" spans="1:11" ht="12" customHeight="1" x14ac:dyDescent="0.2">
      <c r="A780" s="129"/>
      <c r="E780" s="139"/>
      <c r="G780" s="388"/>
      <c r="H780" s="148"/>
      <c r="I780" s="136"/>
      <c r="J780" s="136"/>
      <c r="K780" s="137"/>
    </row>
    <row r="781" spans="1:11" ht="12" customHeight="1" x14ac:dyDescent="0.2">
      <c r="A781" s="129"/>
      <c r="E781" s="139"/>
      <c r="G781" s="388"/>
      <c r="H781" s="148"/>
      <c r="I781" s="136"/>
      <c r="J781" s="136"/>
      <c r="K781" s="137"/>
    </row>
    <row r="782" spans="1:11" ht="12" customHeight="1" x14ac:dyDescent="0.2">
      <c r="A782" s="129"/>
      <c r="E782" s="139"/>
      <c r="G782" s="388"/>
      <c r="H782" s="148"/>
      <c r="I782" s="136"/>
      <c r="J782" s="136"/>
      <c r="K782" s="137"/>
    </row>
    <row r="783" spans="1:11" ht="12" customHeight="1" x14ac:dyDescent="0.2">
      <c r="A783" s="129"/>
      <c r="E783" s="139"/>
      <c r="G783" s="388"/>
      <c r="H783" s="148"/>
      <c r="I783" s="136"/>
      <c r="J783" s="136"/>
      <c r="K783" s="137"/>
    </row>
    <row r="784" spans="1:11" ht="12" customHeight="1" x14ac:dyDescent="0.2">
      <c r="A784" s="129"/>
      <c r="E784" s="139"/>
      <c r="G784" s="388"/>
      <c r="H784" s="148"/>
      <c r="I784" s="136"/>
      <c r="J784" s="136"/>
      <c r="K784" s="137"/>
    </row>
    <row r="785" spans="1:11" ht="12" customHeight="1" x14ac:dyDescent="0.2">
      <c r="A785" s="129"/>
      <c r="E785" s="139"/>
      <c r="G785" s="388"/>
      <c r="H785" s="148"/>
      <c r="I785" s="136"/>
      <c r="J785" s="136"/>
      <c r="K785" s="137"/>
    </row>
    <row r="786" spans="1:11" ht="12" customHeight="1" x14ac:dyDescent="0.2">
      <c r="A786" s="129"/>
      <c r="E786" s="139"/>
      <c r="G786" s="388"/>
      <c r="H786" s="148"/>
      <c r="I786" s="136"/>
      <c r="J786" s="136"/>
      <c r="K786" s="137"/>
    </row>
    <row r="787" spans="1:11" ht="12" customHeight="1" x14ac:dyDescent="0.2">
      <c r="A787" s="129"/>
      <c r="E787" s="139"/>
      <c r="G787" s="388"/>
      <c r="H787" s="148"/>
      <c r="I787" s="136"/>
      <c r="J787" s="136"/>
      <c r="K787" s="137"/>
    </row>
    <row r="788" spans="1:11" ht="12" customHeight="1" x14ac:dyDescent="0.2">
      <c r="A788" s="129"/>
      <c r="E788" s="139"/>
      <c r="G788" s="388"/>
      <c r="H788" s="148"/>
      <c r="I788" s="136"/>
      <c r="J788" s="136"/>
      <c r="K788" s="137"/>
    </row>
    <row r="789" spans="1:11" ht="12" customHeight="1" x14ac:dyDescent="0.2">
      <c r="A789" s="129"/>
      <c r="E789" s="139"/>
      <c r="G789" s="388"/>
      <c r="H789" s="148"/>
      <c r="I789" s="136"/>
      <c r="J789" s="136"/>
      <c r="K789" s="137"/>
    </row>
    <row r="790" spans="1:11" ht="12" customHeight="1" x14ac:dyDescent="0.2">
      <c r="A790" s="129"/>
      <c r="E790" s="139"/>
      <c r="G790" s="388"/>
      <c r="H790" s="148"/>
      <c r="I790" s="136"/>
      <c r="J790" s="136"/>
      <c r="K790" s="137"/>
    </row>
    <row r="791" spans="1:11" ht="12" customHeight="1" x14ac:dyDescent="0.2">
      <c r="A791" s="129"/>
      <c r="E791" s="139"/>
      <c r="G791" s="388"/>
      <c r="H791" s="148"/>
      <c r="I791" s="136"/>
      <c r="J791" s="136"/>
      <c r="K791" s="137"/>
    </row>
    <row r="792" spans="1:11" ht="12" customHeight="1" x14ac:dyDescent="0.2">
      <c r="A792" s="129"/>
      <c r="E792" s="139"/>
      <c r="G792" s="388"/>
      <c r="H792" s="148"/>
      <c r="I792" s="136"/>
      <c r="J792" s="136"/>
      <c r="K792" s="137"/>
    </row>
    <row r="793" spans="1:11" ht="12" customHeight="1" x14ac:dyDescent="0.2">
      <c r="A793" s="129"/>
      <c r="E793" s="139"/>
      <c r="G793" s="388"/>
      <c r="H793" s="148"/>
      <c r="I793" s="136"/>
      <c r="J793" s="136"/>
      <c r="K793" s="137"/>
    </row>
    <row r="794" spans="1:11" ht="12" customHeight="1" x14ac:dyDescent="0.2">
      <c r="A794" s="129"/>
      <c r="E794" s="139"/>
      <c r="G794" s="388"/>
      <c r="H794" s="148"/>
      <c r="I794" s="136"/>
      <c r="J794" s="136"/>
      <c r="K794" s="137"/>
    </row>
    <row r="795" spans="1:11" ht="12" customHeight="1" x14ac:dyDescent="0.2">
      <c r="A795" s="129"/>
      <c r="E795" s="139"/>
      <c r="G795" s="388"/>
      <c r="H795" s="148"/>
      <c r="I795" s="136"/>
      <c r="J795" s="136"/>
      <c r="K795" s="137"/>
    </row>
    <row r="796" spans="1:11" ht="12" customHeight="1" x14ac:dyDescent="0.2">
      <c r="A796" s="129"/>
      <c r="E796" s="139"/>
      <c r="G796" s="388"/>
      <c r="H796" s="148"/>
      <c r="I796" s="136"/>
      <c r="J796" s="136"/>
      <c r="K796" s="137"/>
    </row>
    <row r="797" spans="1:11" ht="12" customHeight="1" x14ac:dyDescent="0.2">
      <c r="A797" s="129"/>
      <c r="E797" s="139"/>
      <c r="G797" s="388"/>
      <c r="H797" s="148"/>
      <c r="I797" s="136"/>
      <c r="J797" s="136"/>
      <c r="K797" s="137"/>
    </row>
    <row r="798" spans="1:11" ht="12" customHeight="1" x14ac:dyDescent="0.2">
      <c r="A798" s="129"/>
      <c r="E798" s="139"/>
      <c r="G798" s="388"/>
      <c r="H798" s="148"/>
      <c r="I798" s="136"/>
      <c r="J798" s="136"/>
      <c r="K798" s="137"/>
    </row>
    <row r="799" spans="1:11" ht="12" customHeight="1" x14ac:dyDescent="0.2">
      <c r="A799" s="129"/>
      <c r="E799" s="139"/>
      <c r="G799" s="388"/>
      <c r="H799" s="148"/>
      <c r="I799" s="136"/>
      <c r="J799" s="136"/>
      <c r="K799" s="137"/>
    </row>
    <row r="800" spans="1:11" ht="12" customHeight="1" x14ac:dyDescent="0.2">
      <c r="A800" s="129"/>
      <c r="E800" s="139"/>
      <c r="G800" s="388"/>
      <c r="H800" s="148"/>
      <c r="I800" s="136"/>
      <c r="J800" s="136"/>
      <c r="K800" s="137"/>
    </row>
    <row r="801" spans="1:11" ht="12" customHeight="1" x14ac:dyDescent="0.2">
      <c r="A801" s="129"/>
      <c r="E801" s="139"/>
      <c r="G801" s="388"/>
      <c r="H801" s="148"/>
      <c r="I801" s="136"/>
      <c r="J801" s="136"/>
      <c r="K801" s="137"/>
    </row>
    <row r="802" spans="1:11" ht="12" customHeight="1" x14ac:dyDescent="0.2">
      <c r="A802" s="129"/>
      <c r="E802" s="139"/>
      <c r="G802" s="388"/>
      <c r="H802" s="148"/>
      <c r="I802" s="136"/>
      <c r="J802" s="136"/>
      <c r="K802" s="137"/>
    </row>
    <row r="803" spans="1:11" ht="12" customHeight="1" x14ac:dyDescent="0.2">
      <c r="A803" s="129"/>
      <c r="E803" s="139"/>
      <c r="G803" s="388"/>
      <c r="H803" s="148"/>
      <c r="I803" s="136"/>
      <c r="J803" s="136"/>
      <c r="K803" s="137"/>
    </row>
    <row r="804" spans="1:11" ht="12" customHeight="1" x14ac:dyDescent="0.2">
      <c r="A804" s="129"/>
      <c r="E804" s="139"/>
      <c r="G804" s="388"/>
      <c r="H804" s="148"/>
      <c r="I804" s="136"/>
      <c r="J804" s="136"/>
      <c r="K804" s="137"/>
    </row>
    <row r="805" spans="1:11" ht="12" customHeight="1" x14ac:dyDescent="0.2">
      <c r="A805" s="129"/>
      <c r="E805" s="139"/>
      <c r="G805" s="388"/>
      <c r="H805" s="148"/>
      <c r="I805" s="136"/>
      <c r="J805" s="136"/>
      <c r="K805" s="137"/>
    </row>
    <row r="806" spans="1:11" ht="12" customHeight="1" x14ac:dyDescent="0.2">
      <c r="A806" s="129"/>
      <c r="E806" s="139"/>
      <c r="G806" s="388"/>
      <c r="H806" s="148"/>
      <c r="I806" s="136"/>
      <c r="J806" s="136"/>
      <c r="K806" s="137"/>
    </row>
    <row r="807" spans="1:11" ht="12" customHeight="1" x14ac:dyDescent="0.2">
      <c r="A807" s="129"/>
      <c r="E807" s="139"/>
      <c r="G807" s="388"/>
      <c r="H807" s="148"/>
      <c r="I807" s="136"/>
      <c r="J807" s="136"/>
      <c r="K807" s="137"/>
    </row>
    <row r="808" spans="1:11" ht="12" customHeight="1" x14ac:dyDescent="0.2">
      <c r="A808" s="129"/>
      <c r="E808" s="139"/>
      <c r="G808" s="388"/>
      <c r="H808" s="148"/>
      <c r="I808" s="136"/>
      <c r="J808" s="136"/>
      <c r="K808" s="137"/>
    </row>
    <row r="809" spans="1:11" ht="12" customHeight="1" x14ac:dyDescent="0.2">
      <c r="A809" s="129"/>
      <c r="E809" s="139"/>
      <c r="G809" s="388"/>
      <c r="H809" s="148"/>
      <c r="I809" s="136"/>
      <c r="J809" s="136"/>
      <c r="K809" s="137"/>
    </row>
    <row r="810" spans="1:11" ht="12" customHeight="1" x14ac:dyDescent="0.2">
      <c r="A810" s="129"/>
      <c r="E810" s="139"/>
      <c r="G810" s="388"/>
      <c r="H810" s="148"/>
      <c r="I810" s="136"/>
      <c r="J810" s="136"/>
      <c r="K810" s="137"/>
    </row>
    <row r="811" spans="1:11" ht="12" customHeight="1" x14ac:dyDescent="0.2">
      <c r="A811" s="129"/>
      <c r="E811" s="139"/>
      <c r="G811" s="388"/>
      <c r="H811" s="148"/>
      <c r="I811" s="136"/>
      <c r="J811" s="136"/>
      <c r="K811" s="137"/>
    </row>
    <row r="812" spans="1:11" ht="12" customHeight="1" x14ac:dyDescent="0.2">
      <c r="A812" s="129"/>
      <c r="E812" s="139"/>
      <c r="G812" s="388"/>
      <c r="H812" s="148"/>
      <c r="I812" s="136"/>
      <c r="J812" s="136"/>
      <c r="K812" s="137"/>
    </row>
    <row r="813" spans="1:11" ht="12" customHeight="1" x14ac:dyDescent="0.2">
      <c r="A813" s="129"/>
      <c r="E813" s="139"/>
      <c r="G813" s="388"/>
      <c r="H813" s="148"/>
      <c r="I813" s="136"/>
      <c r="J813" s="136"/>
      <c r="K813" s="137"/>
    </row>
    <row r="814" spans="1:11" ht="12" customHeight="1" x14ac:dyDescent="0.2">
      <c r="A814" s="129"/>
      <c r="E814" s="139"/>
      <c r="G814" s="388"/>
      <c r="H814" s="148"/>
      <c r="I814" s="136"/>
      <c r="J814" s="136"/>
      <c r="K814" s="137"/>
    </row>
    <row r="815" spans="1:11" ht="12" customHeight="1" x14ac:dyDescent="0.2">
      <c r="A815" s="129"/>
      <c r="E815" s="139"/>
      <c r="G815" s="388"/>
      <c r="H815" s="148"/>
      <c r="I815" s="136"/>
      <c r="J815" s="136"/>
      <c r="K815" s="137"/>
    </row>
    <row r="816" spans="1:11" ht="12" customHeight="1" x14ac:dyDescent="0.2">
      <c r="A816" s="129"/>
      <c r="E816" s="139"/>
      <c r="G816" s="388"/>
      <c r="H816" s="148"/>
      <c r="I816" s="136"/>
      <c r="J816" s="136"/>
      <c r="K816" s="137"/>
    </row>
    <row r="817" spans="1:12" ht="12" customHeight="1" x14ac:dyDescent="0.2">
      <c r="A817" s="129"/>
      <c r="E817" s="139"/>
      <c r="G817" s="388"/>
      <c r="H817" s="148"/>
      <c r="I817" s="136"/>
      <c r="J817" s="136"/>
      <c r="K817" s="137"/>
    </row>
    <row r="818" spans="1:12" ht="12" customHeight="1" x14ac:dyDescent="0.2">
      <c r="A818" s="129"/>
      <c r="E818" s="139"/>
      <c r="G818" s="388"/>
      <c r="H818" s="148"/>
      <c r="I818" s="136"/>
      <c r="J818" s="136"/>
      <c r="K818" s="137"/>
    </row>
    <row r="819" spans="1:12" ht="12" customHeight="1" x14ac:dyDescent="0.2">
      <c r="A819" s="129"/>
      <c r="E819" s="139"/>
      <c r="G819" s="388"/>
      <c r="H819" s="148"/>
      <c r="I819" s="136"/>
      <c r="J819" s="136"/>
      <c r="K819" s="137"/>
    </row>
    <row r="820" spans="1:12" ht="12" customHeight="1" x14ac:dyDescent="0.2">
      <c r="A820" s="129"/>
      <c r="E820" s="139"/>
      <c r="G820" s="388"/>
      <c r="H820" s="148"/>
      <c r="I820" s="136"/>
      <c r="J820" s="136"/>
      <c r="K820" s="137"/>
    </row>
    <row r="821" spans="1:12" ht="12" customHeight="1" x14ac:dyDescent="0.2">
      <c r="A821" s="129"/>
      <c r="E821" s="139"/>
      <c r="G821" s="388"/>
      <c r="H821" s="148"/>
      <c r="I821" s="136"/>
      <c r="J821" s="136"/>
      <c r="K821" s="236"/>
    </row>
    <row r="822" spans="1:12" s="28" customFormat="1" x14ac:dyDescent="0.2">
      <c r="A822" s="224" t="s">
        <v>119</v>
      </c>
      <c r="B822" s="225"/>
      <c r="C822" s="218"/>
      <c r="D822" s="218"/>
      <c r="E822" s="219" t="s">
        <v>112</v>
      </c>
      <c r="F822" s="226"/>
      <c r="G822" s="227"/>
      <c r="H822" s="228"/>
      <c r="I822" s="229"/>
      <c r="J822" s="229"/>
      <c r="K822" s="242"/>
    </row>
    <row r="823" spans="1:12" ht="12" customHeight="1" x14ac:dyDescent="0.2">
      <c r="A823" s="224" t="s">
        <v>284</v>
      </c>
      <c r="B823" s="225"/>
      <c r="C823" s="218"/>
      <c r="D823" s="218"/>
      <c r="E823" s="219" t="s">
        <v>772</v>
      </c>
      <c r="F823" s="226"/>
      <c r="G823" s="227"/>
      <c r="H823" s="228"/>
      <c r="I823" s="229"/>
      <c r="J823" s="229"/>
      <c r="K823" s="230"/>
    </row>
    <row r="824" spans="1:12" ht="12" customHeight="1" x14ac:dyDescent="0.2">
      <c r="G824" s="135"/>
      <c r="H824" s="148"/>
      <c r="I824" s="136"/>
      <c r="J824" s="136"/>
      <c r="K824" s="233"/>
    </row>
    <row r="825" spans="1:12" ht="12" customHeight="1" x14ac:dyDescent="0.2">
      <c r="A825" s="140" t="s">
        <v>285</v>
      </c>
      <c r="B825" s="141" t="s">
        <v>10</v>
      </c>
      <c r="C825" s="142"/>
      <c r="D825" s="142"/>
      <c r="E825" s="143"/>
      <c r="F825" s="198"/>
      <c r="G825" s="234"/>
      <c r="H825" s="235"/>
      <c r="I825" s="236"/>
      <c r="J825" s="236"/>
      <c r="K825" s="233"/>
    </row>
    <row r="826" spans="1:12" ht="63.75" x14ac:dyDescent="0.2">
      <c r="B826" s="239"/>
      <c r="D826" s="169" t="s">
        <v>149</v>
      </c>
      <c r="E826" s="43" t="s">
        <v>167</v>
      </c>
      <c r="F826" s="294"/>
      <c r="G826" s="135"/>
      <c r="H826" s="148"/>
      <c r="I826" s="136"/>
      <c r="J826" s="136"/>
      <c r="K826" s="233"/>
    </row>
    <row r="827" spans="1:12" ht="25.5" x14ac:dyDescent="0.2">
      <c r="B827" s="239"/>
      <c r="D827" s="169" t="s">
        <v>151</v>
      </c>
      <c r="E827" s="43" t="s">
        <v>168</v>
      </c>
      <c r="F827" s="294"/>
      <c r="G827" s="135"/>
      <c r="H827" s="148"/>
      <c r="I827" s="136"/>
      <c r="J827" s="136"/>
      <c r="K827" s="233"/>
    </row>
    <row r="828" spans="1:12" ht="12" customHeight="1" x14ac:dyDescent="0.2">
      <c r="G828" s="135"/>
      <c r="H828" s="148"/>
      <c r="I828" s="136"/>
      <c r="J828" s="136"/>
      <c r="K828" s="233"/>
    </row>
    <row r="829" spans="1:12" s="35" customFormat="1" x14ac:dyDescent="0.2">
      <c r="A829" s="140" t="s">
        <v>286</v>
      </c>
      <c r="B829" s="373" t="s">
        <v>16</v>
      </c>
      <c r="C829" s="142"/>
      <c r="D829" s="142"/>
      <c r="E829" s="373"/>
      <c r="F829" s="374"/>
      <c r="G829" s="234"/>
      <c r="H829" s="235"/>
      <c r="I829" s="236"/>
      <c r="J829" s="236"/>
      <c r="K829" s="233"/>
      <c r="L829" s="171"/>
    </row>
    <row r="830" spans="1:12" s="35" customFormat="1" x14ac:dyDescent="0.2">
      <c r="A830" s="237"/>
      <c r="B830" s="130"/>
      <c r="C830" s="132"/>
      <c r="D830" s="132"/>
      <c r="E830" s="338"/>
      <c r="F830" s="174"/>
      <c r="G830" s="135"/>
      <c r="H830" s="148"/>
      <c r="I830" s="136"/>
      <c r="J830" s="136"/>
      <c r="K830" s="233"/>
      <c r="L830" s="171"/>
    </row>
    <row r="831" spans="1:12" s="35" customFormat="1" x14ac:dyDescent="0.2">
      <c r="A831" s="129"/>
      <c r="B831" s="239"/>
      <c r="C831" s="132"/>
      <c r="D831" s="132"/>
      <c r="E831" s="43" t="s">
        <v>278</v>
      </c>
      <c r="F831" s="295"/>
      <c r="G831" s="135"/>
      <c r="H831" s="148"/>
      <c r="I831" s="136"/>
      <c r="J831" s="136"/>
      <c r="K831" s="233"/>
      <c r="L831" s="171"/>
    </row>
    <row r="832" spans="1:12" s="35" customFormat="1" ht="15" x14ac:dyDescent="0.2">
      <c r="A832" s="129" t="s">
        <v>773</v>
      </c>
      <c r="B832" s="130"/>
      <c r="C832" s="132"/>
      <c r="D832" s="132"/>
      <c r="E832" s="139" t="s">
        <v>6</v>
      </c>
      <c r="F832" s="174"/>
      <c r="G832" s="135" t="s">
        <v>891</v>
      </c>
      <c r="H832" s="148">
        <f>H682</f>
        <v>171.30094999999997</v>
      </c>
      <c r="I832" s="136"/>
      <c r="J832" s="136"/>
      <c r="K832" s="137"/>
      <c r="L832" s="171"/>
    </row>
    <row r="833" spans="1:12" s="35" customFormat="1" ht="15" x14ac:dyDescent="0.2">
      <c r="A833" s="129" t="s">
        <v>287</v>
      </c>
      <c r="B833" s="130"/>
      <c r="C833" s="132"/>
      <c r="D833" s="132"/>
      <c r="E833" s="139" t="s">
        <v>95</v>
      </c>
      <c r="F833" s="174"/>
      <c r="G833" s="135" t="s">
        <v>891</v>
      </c>
      <c r="H833" s="148">
        <f>H683</f>
        <v>147.61749999999995</v>
      </c>
      <c r="I833" s="136"/>
      <c r="J833" s="136"/>
      <c r="K833" s="137"/>
      <c r="L833" s="171"/>
    </row>
    <row r="834" spans="1:12" s="35" customFormat="1" ht="15" x14ac:dyDescent="0.2">
      <c r="A834" s="129" t="s">
        <v>319</v>
      </c>
      <c r="B834" s="130"/>
      <c r="C834" s="132"/>
      <c r="D834" s="132"/>
      <c r="E834" s="139" t="s">
        <v>462</v>
      </c>
      <c r="F834" s="174"/>
      <c r="G834" s="135" t="s">
        <v>891</v>
      </c>
      <c r="H834" s="148">
        <f>H684</f>
        <v>147.61749999999995</v>
      </c>
      <c r="I834" s="136"/>
      <c r="J834" s="136"/>
      <c r="K834" s="137"/>
      <c r="L834" s="171"/>
    </row>
    <row r="835" spans="1:12" s="35" customFormat="1" ht="15" x14ac:dyDescent="0.2">
      <c r="A835" s="129" t="s">
        <v>530</v>
      </c>
      <c r="B835" s="130"/>
      <c r="C835" s="132"/>
      <c r="D835" s="132"/>
      <c r="E835" s="139" t="s">
        <v>614</v>
      </c>
      <c r="F835" s="174"/>
      <c r="G835" s="135" t="s">
        <v>891</v>
      </c>
      <c r="H835" s="148">
        <f>H685</f>
        <v>147.61749999999995</v>
      </c>
      <c r="I835" s="136"/>
      <c r="J835" s="136"/>
      <c r="K835" s="137"/>
      <c r="L835" s="171"/>
    </row>
    <row r="836" spans="1:12" s="35" customFormat="1" ht="12" customHeight="1" x14ac:dyDescent="0.2">
      <c r="A836" s="129"/>
      <c r="B836" s="130"/>
      <c r="C836" s="132"/>
      <c r="D836" s="132"/>
      <c r="E836" s="338"/>
      <c r="F836" s="174"/>
      <c r="G836" s="135"/>
      <c r="H836" s="148"/>
      <c r="I836" s="136"/>
      <c r="J836" s="136"/>
      <c r="K836" s="137"/>
      <c r="L836" s="171"/>
    </row>
    <row r="837" spans="1:12" s="35" customFormat="1" ht="25.5" x14ac:dyDescent="0.2">
      <c r="A837" s="129"/>
      <c r="B837" s="239"/>
      <c r="C837" s="132"/>
      <c r="D837" s="132"/>
      <c r="E837" s="43" t="s">
        <v>414</v>
      </c>
      <c r="F837" s="295"/>
      <c r="G837" s="135"/>
      <c r="H837" s="148"/>
      <c r="I837" s="136"/>
      <c r="J837" s="136"/>
      <c r="K837" s="137"/>
      <c r="L837" s="171"/>
    </row>
    <row r="838" spans="1:12" s="35" customFormat="1" ht="15" x14ac:dyDescent="0.2">
      <c r="A838" s="129" t="s">
        <v>531</v>
      </c>
      <c r="B838" s="130"/>
      <c r="C838" s="132"/>
      <c r="D838" s="132"/>
      <c r="E838" s="139" t="s">
        <v>6</v>
      </c>
      <c r="F838" s="174"/>
      <c r="G838" s="135" t="s">
        <v>891</v>
      </c>
      <c r="H838" s="148">
        <f>'Wall finishes'!B12+'Wall finishes'!C13+'Wall finishes'!E13</f>
        <v>713.12184999999988</v>
      </c>
      <c r="I838" s="136"/>
      <c r="J838" s="136"/>
      <c r="K838" s="137"/>
      <c r="L838" s="171"/>
    </row>
    <row r="839" spans="1:12" s="35" customFormat="1" ht="15" x14ac:dyDescent="0.2">
      <c r="A839" s="129" t="s">
        <v>774</v>
      </c>
      <c r="B839" s="130"/>
      <c r="C839" s="132"/>
      <c r="D839" s="132"/>
      <c r="E839" s="139" t="s">
        <v>95</v>
      </c>
      <c r="F839" s="174"/>
      <c r="G839" s="135" t="s">
        <v>891</v>
      </c>
      <c r="H839" s="148">
        <f>'Wall finishes'!B21+'Wall finishes'!C22</f>
        <v>717.08749999999986</v>
      </c>
      <c r="I839" s="136"/>
      <c r="J839" s="136"/>
      <c r="K839" s="137"/>
      <c r="L839" s="171"/>
    </row>
    <row r="840" spans="1:12" s="35" customFormat="1" ht="15" x14ac:dyDescent="0.2">
      <c r="A840" s="129" t="s">
        <v>775</v>
      </c>
      <c r="B840" s="130"/>
      <c r="C840" s="132"/>
      <c r="D840" s="132"/>
      <c r="E840" s="139" t="s">
        <v>462</v>
      </c>
      <c r="F840" s="174"/>
      <c r="G840" s="135" t="s">
        <v>891</v>
      </c>
      <c r="H840" s="148">
        <f>'Wall finishes'!B29+'Wall finishes'!C30</f>
        <v>717.08749999999986</v>
      </c>
      <c r="I840" s="136"/>
      <c r="J840" s="136"/>
      <c r="K840" s="137"/>
      <c r="L840" s="171"/>
    </row>
    <row r="841" spans="1:12" s="35" customFormat="1" ht="15" x14ac:dyDescent="0.2">
      <c r="A841" s="129" t="s">
        <v>776</v>
      </c>
      <c r="B841" s="130"/>
      <c r="C841" s="132"/>
      <c r="D841" s="132"/>
      <c r="E841" s="139" t="s">
        <v>614</v>
      </c>
      <c r="F841" s="174"/>
      <c r="G841" s="135" t="s">
        <v>891</v>
      </c>
      <c r="H841" s="148">
        <f>'Wall finishes'!B37+'Wall finishes'!C38</f>
        <v>717.08749999999986</v>
      </c>
      <c r="I841" s="136"/>
      <c r="J841" s="136"/>
      <c r="K841" s="137"/>
      <c r="L841" s="171"/>
    </row>
    <row r="842" spans="1:12" s="35" customFormat="1" ht="12" customHeight="1" x14ac:dyDescent="0.2">
      <c r="A842" s="129"/>
      <c r="B842" s="130"/>
      <c r="C842" s="132"/>
      <c r="D842" s="132"/>
      <c r="E842" s="139"/>
      <c r="F842" s="174"/>
      <c r="G842" s="135"/>
      <c r="H842" s="148"/>
      <c r="I842" s="136"/>
      <c r="J842" s="136"/>
      <c r="K842" s="137"/>
      <c r="L842" s="171"/>
    </row>
    <row r="843" spans="1:12" s="35" customFormat="1" ht="12" customHeight="1" x14ac:dyDescent="0.2">
      <c r="A843" s="129"/>
      <c r="B843" s="130"/>
      <c r="C843" s="132"/>
      <c r="D843" s="132"/>
      <c r="E843" s="139"/>
      <c r="F843" s="174"/>
      <c r="G843" s="135"/>
      <c r="H843" s="148"/>
      <c r="I843" s="136"/>
      <c r="J843" s="136"/>
      <c r="K843" s="137"/>
      <c r="L843" s="171"/>
    </row>
    <row r="844" spans="1:12" s="35" customFormat="1" x14ac:dyDescent="0.2">
      <c r="A844" s="140" t="s">
        <v>288</v>
      </c>
      <c r="B844" s="373" t="s">
        <v>279</v>
      </c>
      <c r="C844" s="142"/>
      <c r="D844" s="142"/>
      <c r="E844" s="373"/>
      <c r="F844" s="374"/>
      <c r="G844" s="234"/>
      <c r="H844" s="235"/>
      <c r="I844" s="236"/>
      <c r="J844" s="236"/>
      <c r="K844" s="233"/>
      <c r="L844" s="171"/>
    </row>
    <row r="845" spans="1:12" s="35" customFormat="1" x14ac:dyDescent="0.2">
      <c r="A845" s="237"/>
      <c r="B845" s="130"/>
      <c r="C845" s="132"/>
      <c r="D845" s="132"/>
      <c r="E845" s="338"/>
      <c r="F845" s="174"/>
      <c r="G845" s="135"/>
      <c r="H845" s="148"/>
      <c r="I845" s="136"/>
      <c r="J845" s="136"/>
      <c r="K845" s="233"/>
      <c r="L845" s="171"/>
    </row>
    <row r="846" spans="1:12" s="35" customFormat="1" x14ac:dyDescent="0.2">
      <c r="A846" s="129"/>
      <c r="B846" s="239"/>
      <c r="C846" s="132"/>
      <c r="D846" s="132"/>
      <c r="E846" s="43" t="s">
        <v>656</v>
      </c>
      <c r="F846" s="295"/>
      <c r="G846" s="135"/>
      <c r="H846" s="148"/>
      <c r="I846" s="136"/>
      <c r="J846" s="136"/>
      <c r="K846" s="137"/>
      <c r="L846" s="171"/>
    </row>
    <row r="847" spans="1:12" s="35" customFormat="1" ht="15" x14ac:dyDescent="0.2">
      <c r="A847" s="129" t="s">
        <v>777</v>
      </c>
      <c r="B847" s="130"/>
      <c r="C847" s="132"/>
      <c r="D847" s="132"/>
      <c r="E847" s="139" t="s">
        <v>6</v>
      </c>
      <c r="F847" s="174"/>
      <c r="G847" s="135" t="s">
        <v>891</v>
      </c>
      <c r="H847" s="148">
        <f>H720+H726</f>
        <v>347.62299999999999</v>
      </c>
      <c r="I847" s="136"/>
      <c r="J847" s="136"/>
      <c r="K847" s="137"/>
      <c r="L847" s="171"/>
    </row>
    <row r="848" spans="1:12" s="35" customFormat="1" ht="15" x14ac:dyDescent="0.2">
      <c r="A848" s="129" t="s">
        <v>778</v>
      </c>
      <c r="B848" s="130"/>
      <c r="C848" s="132"/>
      <c r="D848" s="132"/>
      <c r="E848" s="139" t="s">
        <v>95</v>
      </c>
      <c r="F848" s="174"/>
      <c r="G848" s="135" t="s">
        <v>891</v>
      </c>
      <c r="H848" s="148">
        <v>347.62299999999999</v>
      </c>
      <c r="I848" s="136"/>
      <c r="J848" s="136"/>
      <c r="K848" s="137"/>
      <c r="L848" s="171"/>
    </row>
    <row r="849" spans="1:12" s="35" customFormat="1" ht="15" x14ac:dyDescent="0.2">
      <c r="A849" s="129" t="s">
        <v>779</v>
      </c>
      <c r="B849" s="130"/>
      <c r="C849" s="132"/>
      <c r="D849" s="132"/>
      <c r="E849" s="139" t="s">
        <v>462</v>
      </c>
      <c r="F849" s="174"/>
      <c r="G849" s="135" t="s">
        <v>891</v>
      </c>
      <c r="H849" s="148">
        <v>347.62299999999999</v>
      </c>
      <c r="I849" s="136"/>
      <c r="J849" s="136"/>
      <c r="K849" s="137"/>
      <c r="L849" s="171"/>
    </row>
    <row r="850" spans="1:12" s="35" customFormat="1" ht="15" x14ac:dyDescent="0.2">
      <c r="A850" s="129" t="s">
        <v>780</v>
      </c>
      <c r="B850" s="130"/>
      <c r="C850" s="132"/>
      <c r="D850" s="132"/>
      <c r="E850" s="139" t="s">
        <v>614</v>
      </c>
      <c r="F850" s="174"/>
      <c r="G850" s="135" t="s">
        <v>891</v>
      </c>
      <c r="H850" s="148">
        <v>447.73</v>
      </c>
      <c r="I850" s="136"/>
      <c r="J850" s="136"/>
      <c r="K850" s="137"/>
      <c r="L850" s="171"/>
    </row>
    <row r="851" spans="1:12" s="35" customFormat="1" ht="12" customHeight="1" x14ac:dyDescent="0.2">
      <c r="A851" s="129"/>
      <c r="B851" s="130"/>
      <c r="C851" s="132"/>
      <c r="D851" s="132"/>
      <c r="E851" s="139"/>
      <c r="F851" s="174"/>
      <c r="G851" s="135"/>
      <c r="H851" s="148"/>
      <c r="I851" s="136"/>
      <c r="J851" s="136"/>
      <c r="K851" s="137"/>
      <c r="L851" s="171"/>
    </row>
    <row r="852" spans="1:12" s="35" customFormat="1" ht="12" customHeight="1" x14ac:dyDescent="0.2">
      <c r="A852" s="129"/>
      <c r="B852" s="130"/>
      <c r="C852" s="132"/>
      <c r="D852" s="132"/>
      <c r="E852" s="139"/>
      <c r="F852" s="174"/>
      <c r="G852" s="135"/>
      <c r="H852" s="148"/>
      <c r="I852" s="136"/>
      <c r="J852" s="136"/>
      <c r="K852" s="137"/>
      <c r="L852" s="171"/>
    </row>
    <row r="853" spans="1:12" s="35" customFormat="1" ht="12" customHeight="1" x14ac:dyDescent="0.2">
      <c r="A853" s="129"/>
      <c r="B853" s="130"/>
      <c r="C853" s="132"/>
      <c r="D853" s="132"/>
      <c r="E853" s="139"/>
      <c r="F853" s="174"/>
      <c r="G853" s="135"/>
      <c r="H853" s="148"/>
      <c r="I853" s="136"/>
      <c r="J853" s="136"/>
      <c r="K853" s="137"/>
      <c r="L853" s="171"/>
    </row>
    <row r="854" spans="1:12" ht="12" customHeight="1" x14ac:dyDescent="0.2">
      <c r="A854" s="129"/>
      <c r="E854" s="139"/>
      <c r="G854" s="135"/>
      <c r="H854" s="148"/>
      <c r="I854" s="136"/>
      <c r="J854" s="136"/>
      <c r="K854" s="137"/>
    </row>
    <row r="855" spans="1:12" ht="12" customHeight="1" x14ac:dyDescent="0.2">
      <c r="A855" s="129"/>
      <c r="E855" s="139"/>
      <c r="G855" s="135"/>
      <c r="H855" s="148"/>
      <c r="I855" s="136"/>
      <c r="J855" s="136"/>
      <c r="K855" s="137"/>
    </row>
    <row r="856" spans="1:12" ht="12" customHeight="1" x14ac:dyDescent="0.2">
      <c r="A856" s="129"/>
      <c r="E856" s="139"/>
      <c r="G856" s="135"/>
      <c r="H856" s="148"/>
      <c r="I856" s="136"/>
      <c r="J856" s="136"/>
      <c r="K856" s="137"/>
    </row>
    <row r="857" spans="1:12" ht="12" customHeight="1" x14ac:dyDescent="0.2">
      <c r="A857" s="129"/>
      <c r="E857" s="139"/>
      <c r="G857" s="135"/>
      <c r="H857" s="148"/>
      <c r="I857" s="136"/>
      <c r="J857" s="136"/>
      <c r="K857" s="137"/>
    </row>
    <row r="858" spans="1:12" ht="12" customHeight="1" x14ac:dyDescent="0.2">
      <c r="A858" s="129"/>
      <c r="E858" s="139"/>
      <c r="G858" s="135"/>
      <c r="H858" s="148"/>
      <c r="I858" s="136"/>
      <c r="J858" s="136"/>
      <c r="K858" s="137"/>
    </row>
    <row r="859" spans="1:12" ht="12" customHeight="1" x14ac:dyDescent="0.2">
      <c r="A859" s="129"/>
      <c r="E859" s="139"/>
      <c r="G859" s="135"/>
      <c r="H859" s="148"/>
      <c r="I859" s="136"/>
      <c r="J859" s="136"/>
      <c r="K859" s="137"/>
    </row>
    <row r="860" spans="1:12" ht="12" customHeight="1" x14ac:dyDescent="0.2">
      <c r="A860" s="129"/>
      <c r="E860" s="139"/>
      <c r="G860" s="135"/>
      <c r="H860" s="148"/>
      <c r="I860" s="136"/>
      <c r="J860" s="136"/>
      <c r="K860" s="137"/>
    </row>
    <row r="861" spans="1:12" ht="12" customHeight="1" x14ac:dyDescent="0.2">
      <c r="A861" s="129"/>
      <c r="E861" s="139"/>
      <c r="G861" s="135"/>
      <c r="H861" s="148"/>
      <c r="I861" s="136"/>
      <c r="J861" s="136"/>
      <c r="K861" s="137"/>
    </row>
    <row r="862" spans="1:12" ht="12" customHeight="1" x14ac:dyDescent="0.2">
      <c r="A862" s="129"/>
      <c r="E862" s="139"/>
      <c r="G862" s="135"/>
      <c r="H862" s="148"/>
      <c r="I862" s="136"/>
      <c r="J862" s="136"/>
      <c r="K862" s="137"/>
    </row>
    <row r="863" spans="1:12" ht="12" customHeight="1" x14ac:dyDescent="0.2">
      <c r="A863" s="129"/>
      <c r="E863" s="139"/>
      <c r="G863" s="135"/>
      <c r="H863" s="148"/>
      <c r="I863" s="136"/>
      <c r="J863" s="136"/>
      <c r="K863" s="137"/>
    </row>
    <row r="864" spans="1:12" ht="12" customHeight="1" x14ac:dyDescent="0.2">
      <c r="A864" s="129"/>
      <c r="E864" s="139"/>
      <c r="G864" s="135"/>
      <c r="H864" s="148"/>
      <c r="I864" s="136"/>
      <c r="J864" s="136"/>
      <c r="K864" s="137"/>
    </row>
    <row r="865" spans="1:11" ht="12" customHeight="1" x14ac:dyDescent="0.2">
      <c r="A865" s="129"/>
      <c r="E865" s="139"/>
      <c r="G865" s="135"/>
      <c r="H865" s="148"/>
      <c r="I865" s="136"/>
      <c r="J865" s="136"/>
      <c r="K865" s="137"/>
    </row>
    <row r="866" spans="1:11" ht="12" customHeight="1" x14ac:dyDescent="0.2">
      <c r="A866" s="129"/>
      <c r="E866" s="139"/>
      <c r="G866" s="135"/>
      <c r="H866" s="148"/>
      <c r="I866" s="136"/>
      <c r="J866" s="136"/>
      <c r="K866" s="137"/>
    </row>
    <row r="867" spans="1:11" ht="12" customHeight="1" x14ac:dyDescent="0.2">
      <c r="A867" s="129"/>
      <c r="E867" s="139"/>
      <c r="G867" s="135"/>
      <c r="H867" s="148"/>
      <c r="I867" s="136"/>
      <c r="J867" s="136"/>
      <c r="K867" s="137"/>
    </row>
    <row r="868" spans="1:11" ht="12" customHeight="1" x14ac:dyDescent="0.2">
      <c r="A868" s="129"/>
      <c r="E868" s="139"/>
      <c r="G868" s="135"/>
      <c r="H868" s="148"/>
      <c r="I868" s="136"/>
      <c r="J868" s="136"/>
      <c r="K868" s="137"/>
    </row>
    <row r="869" spans="1:11" ht="12" customHeight="1" x14ac:dyDescent="0.2">
      <c r="A869" s="129"/>
      <c r="E869" s="139"/>
      <c r="G869" s="135"/>
      <c r="H869" s="148"/>
      <c r="I869" s="136"/>
      <c r="J869" s="136"/>
      <c r="K869" s="137"/>
    </row>
    <row r="870" spans="1:11" ht="12" customHeight="1" x14ac:dyDescent="0.2">
      <c r="A870" s="129"/>
      <c r="E870" s="139"/>
      <c r="G870" s="135"/>
      <c r="H870" s="148"/>
      <c r="I870" s="136"/>
      <c r="J870" s="136"/>
      <c r="K870" s="137"/>
    </row>
    <row r="871" spans="1:11" ht="12" customHeight="1" x14ac:dyDescent="0.2">
      <c r="A871" s="129"/>
      <c r="E871" s="139"/>
      <c r="G871" s="135"/>
      <c r="H871" s="148"/>
      <c r="I871" s="136"/>
      <c r="J871" s="136"/>
      <c r="K871" s="137"/>
    </row>
    <row r="872" spans="1:11" ht="12" customHeight="1" x14ac:dyDescent="0.2">
      <c r="A872" s="129"/>
      <c r="E872" s="139"/>
      <c r="G872" s="135"/>
      <c r="H872" s="148"/>
      <c r="I872" s="136"/>
      <c r="J872" s="136"/>
      <c r="K872" s="137"/>
    </row>
    <row r="873" spans="1:11" ht="12" customHeight="1" x14ac:dyDescent="0.2">
      <c r="A873" s="129"/>
      <c r="E873" s="139"/>
      <c r="G873" s="135"/>
      <c r="H873" s="148"/>
      <c r="I873" s="136"/>
      <c r="J873" s="136"/>
      <c r="K873" s="137"/>
    </row>
    <row r="874" spans="1:11" s="32" customFormat="1" ht="12" customHeight="1" x14ac:dyDescent="0.2">
      <c r="A874" s="129"/>
      <c r="B874" s="130"/>
      <c r="C874" s="132"/>
      <c r="D874" s="132"/>
      <c r="E874" s="193"/>
      <c r="F874" s="134"/>
      <c r="G874" s="135"/>
      <c r="H874" s="148"/>
      <c r="I874" s="136"/>
      <c r="J874" s="136"/>
      <c r="K874" s="137"/>
    </row>
    <row r="875" spans="1:11" ht="12" customHeight="1" x14ac:dyDescent="0.2">
      <c r="A875" s="224" t="s">
        <v>781</v>
      </c>
      <c r="B875" s="225"/>
      <c r="C875" s="218"/>
      <c r="D875" s="218"/>
      <c r="E875" s="219" t="s">
        <v>289</v>
      </c>
      <c r="F875" s="226"/>
      <c r="G875" s="227"/>
      <c r="H875" s="228"/>
      <c r="I875" s="229"/>
      <c r="J875" s="229"/>
      <c r="K875" s="243"/>
    </row>
    <row r="876" spans="1:11" ht="11.25" customHeight="1" x14ac:dyDescent="0.2">
      <c r="A876" s="224" t="s">
        <v>263</v>
      </c>
      <c r="B876" s="225"/>
      <c r="C876" s="218"/>
      <c r="D876" s="218"/>
      <c r="E876" s="219" t="s">
        <v>782</v>
      </c>
      <c r="F876" s="226"/>
      <c r="G876" s="227"/>
      <c r="H876" s="228"/>
      <c r="I876" s="229"/>
      <c r="J876" s="229"/>
      <c r="K876" s="230"/>
    </row>
    <row r="877" spans="1:11" ht="12" customHeight="1" x14ac:dyDescent="0.2">
      <c r="A877" s="140"/>
      <c r="B877" s="200"/>
      <c r="C877" s="142"/>
      <c r="D877" s="142"/>
      <c r="E877" s="143"/>
      <c r="G877" s="135"/>
      <c r="H877" s="148"/>
      <c r="I877" s="136"/>
      <c r="J877" s="136"/>
      <c r="K877" s="137"/>
    </row>
    <row r="878" spans="1:11" ht="12" customHeight="1" x14ac:dyDescent="0.2">
      <c r="A878" s="140" t="s">
        <v>120</v>
      </c>
      <c r="B878" s="141" t="s">
        <v>10</v>
      </c>
      <c r="C878" s="142"/>
      <c r="D878" s="142"/>
      <c r="E878" s="344"/>
      <c r="G878" s="135"/>
      <c r="H878" s="148"/>
      <c r="I878" s="136"/>
      <c r="J878" s="136"/>
      <c r="K878" s="137"/>
    </row>
    <row r="879" spans="1:11" ht="51" x14ac:dyDescent="0.2">
      <c r="A879" s="345"/>
      <c r="B879" s="239"/>
      <c r="D879" s="169" t="s">
        <v>149</v>
      </c>
      <c r="E879" s="126" t="s">
        <v>155</v>
      </c>
      <c r="G879" s="135"/>
      <c r="I879" s="136"/>
      <c r="J879" s="136"/>
      <c r="K879" s="236"/>
    </row>
    <row r="880" spans="1:11" ht="25.5" x14ac:dyDescent="0.2">
      <c r="A880" s="345"/>
      <c r="B880" s="239"/>
      <c r="D880" s="169" t="s">
        <v>151</v>
      </c>
      <c r="E880" s="126" t="s">
        <v>156</v>
      </c>
      <c r="G880" s="135"/>
      <c r="I880" s="136"/>
      <c r="J880" s="136"/>
      <c r="K880" s="137"/>
    </row>
    <row r="881" spans="1:12" x14ac:dyDescent="0.2">
      <c r="A881" s="345"/>
      <c r="B881" s="239"/>
      <c r="E881" s="126"/>
      <c r="G881" s="135"/>
      <c r="I881" s="136"/>
      <c r="J881" s="136"/>
      <c r="K881" s="137"/>
    </row>
    <row r="882" spans="1:12" x14ac:dyDescent="0.2">
      <c r="A882" s="349"/>
      <c r="B882" s="239"/>
      <c r="E882" s="126"/>
      <c r="F882" s="346"/>
      <c r="G882" s="135"/>
      <c r="I882" s="136"/>
      <c r="J882" s="136"/>
      <c r="K882" s="137"/>
    </row>
    <row r="883" spans="1:12" s="35" customFormat="1" x14ac:dyDescent="0.2">
      <c r="A883" s="140" t="s">
        <v>121</v>
      </c>
      <c r="B883" s="372" t="s">
        <v>290</v>
      </c>
      <c r="C883" s="142"/>
      <c r="D883" s="142"/>
      <c r="E883" s="344"/>
      <c r="F883" s="389"/>
      <c r="G883" s="135"/>
      <c r="H883" s="195"/>
      <c r="I883" s="136"/>
      <c r="J883" s="136"/>
      <c r="K883" s="137"/>
      <c r="L883" s="38"/>
    </row>
    <row r="884" spans="1:12" s="35" customFormat="1" ht="25.5" x14ac:dyDescent="0.2">
      <c r="A884" s="345"/>
      <c r="B884" s="239"/>
      <c r="C884" s="132"/>
      <c r="D884" s="132"/>
      <c r="E884" s="126" t="s">
        <v>660</v>
      </c>
      <c r="F884" s="389"/>
      <c r="G884" s="135"/>
      <c r="H884" s="195"/>
      <c r="I884" s="136"/>
      <c r="J884" s="136"/>
      <c r="K884" s="137"/>
      <c r="L884" s="38"/>
    </row>
    <row r="885" spans="1:12" s="35" customFormat="1" x14ac:dyDescent="0.2">
      <c r="A885" s="349" t="s">
        <v>264</v>
      </c>
      <c r="B885" s="239"/>
      <c r="C885" s="132"/>
      <c r="D885" s="132"/>
      <c r="E885" s="139" t="s">
        <v>417</v>
      </c>
      <c r="F885" s="389"/>
      <c r="G885" s="135" t="s">
        <v>1</v>
      </c>
      <c r="H885" s="195">
        <v>13.54</v>
      </c>
      <c r="I885" s="136"/>
      <c r="J885" s="136"/>
      <c r="K885" s="137"/>
      <c r="L885" s="38"/>
    </row>
    <row r="886" spans="1:12" s="35" customFormat="1" x14ac:dyDescent="0.2">
      <c r="A886" s="349"/>
      <c r="B886" s="239"/>
      <c r="C886" s="132"/>
      <c r="D886" s="132"/>
      <c r="E886" s="139"/>
      <c r="F886" s="389"/>
      <c r="G886" s="135"/>
      <c r="H886" s="195"/>
      <c r="I886" s="136"/>
      <c r="J886" s="136"/>
      <c r="K886" s="137"/>
      <c r="L886" s="38"/>
    </row>
    <row r="887" spans="1:12" s="35" customFormat="1" x14ac:dyDescent="0.2">
      <c r="A887" s="345"/>
      <c r="B887" s="239"/>
      <c r="C887" s="132"/>
      <c r="D887" s="132"/>
      <c r="E887" s="126"/>
      <c r="F887" s="389"/>
      <c r="G887" s="135"/>
      <c r="H887" s="195"/>
      <c r="I887" s="136"/>
      <c r="J887" s="136"/>
      <c r="K887" s="137"/>
      <c r="L887" s="38"/>
    </row>
    <row r="888" spans="1:12" s="35" customFormat="1" x14ac:dyDescent="0.2">
      <c r="A888" s="140" t="s">
        <v>122</v>
      </c>
      <c r="B888" s="372" t="s">
        <v>316</v>
      </c>
      <c r="C888" s="142"/>
      <c r="D888" s="142"/>
      <c r="E888" s="344"/>
      <c r="F888" s="389"/>
      <c r="G888" s="135"/>
      <c r="H888" s="195"/>
      <c r="I888" s="136"/>
      <c r="J888" s="136"/>
      <c r="K888" s="137"/>
      <c r="L888" s="38"/>
    </row>
    <row r="889" spans="1:12" s="35" customFormat="1" ht="15.75" customHeight="1" x14ac:dyDescent="0.2">
      <c r="A889" s="345"/>
      <c r="B889" s="239"/>
      <c r="C889" s="132"/>
      <c r="D889" s="132"/>
      <c r="E889" s="126" t="s">
        <v>416</v>
      </c>
      <c r="F889" s="389"/>
      <c r="G889" s="135"/>
      <c r="H889" s="195"/>
      <c r="I889" s="136"/>
      <c r="J889" s="136"/>
      <c r="K889" s="137"/>
      <c r="L889" s="38"/>
    </row>
    <row r="890" spans="1:12" s="35" customFormat="1" x14ac:dyDescent="0.2">
      <c r="A890" s="349" t="s">
        <v>454</v>
      </c>
      <c r="B890" s="239"/>
      <c r="C890" s="132"/>
      <c r="D890" s="132"/>
      <c r="E890" s="139" t="s">
        <v>415</v>
      </c>
      <c r="F890" s="389"/>
      <c r="G890" s="135" t="s">
        <v>1</v>
      </c>
      <c r="H890" s="195">
        <f>6.72*2</f>
        <v>13.44</v>
      </c>
      <c r="I890" s="136"/>
      <c r="J890" s="136"/>
      <c r="K890" s="137"/>
      <c r="L890" s="38"/>
    </row>
    <row r="891" spans="1:12" s="35" customFormat="1" ht="12" customHeight="1" x14ac:dyDescent="0.2">
      <c r="A891" s="349" t="s">
        <v>455</v>
      </c>
      <c r="B891" s="239"/>
      <c r="C891" s="132"/>
      <c r="D891" s="132"/>
      <c r="E891" s="338" t="s">
        <v>509</v>
      </c>
      <c r="F891" s="174"/>
      <c r="G891" s="135" t="s">
        <v>1</v>
      </c>
      <c r="H891" s="195">
        <f>6.72*2</f>
        <v>13.44</v>
      </c>
      <c r="I891" s="136"/>
      <c r="J891" s="350"/>
      <c r="K891" s="236"/>
      <c r="L891" s="38"/>
    </row>
    <row r="892" spans="1:12" s="35" customFormat="1" ht="12" customHeight="1" x14ac:dyDescent="0.2">
      <c r="A892" s="349" t="s">
        <v>532</v>
      </c>
      <c r="B892" s="239"/>
      <c r="C892" s="132"/>
      <c r="D892" s="132"/>
      <c r="E892" s="338" t="s">
        <v>661</v>
      </c>
      <c r="F892" s="174"/>
      <c r="G892" s="135" t="s">
        <v>1</v>
      </c>
      <c r="H892" s="195">
        <f>6.72*2</f>
        <v>13.44</v>
      </c>
      <c r="I892" s="136"/>
      <c r="J892" s="350"/>
      <c r="K892" s="236"/>
      <c r="L892" s="38"/>
    </row>
    <row r="893" spans="1:12" s="35" customFormat="1" ht="12" customHeight="1" x14ac:dyDescent="0.2">
      <c r="A893" s="349"/>
      <c r="B893" s="239"/>
      <c r="C893" s="132"/>
      <c r="D893" s="132"/>
      <c r="E893" s="338"/>
      <c r="F893" s="174"/>
      <c r="G893" s="135"/>
      <c r="H893" s="148"/>
      <c r="I893" s="136"/>
      <c r="J893" s="350"/>
      <c r="K893" s="236"/>
      <c r="L893" s="38"/>
    </row>
    <row r="894" spans="1:12" s="35" customFormat="1" x14ac:dyDescent="0.2">
      <c r="A894" s="140" t="s">
        <v>456</v>
      </c>
      <c r="B894" s="372" t="s">
        <v>510</v>
      </c>
      <c r="C894" s="142"/>
      <c r="D894" s="142"/>
      <c r="E894" s="344"/>
      <c r="F894" s="389"/>
      <c r="G894" s="135"/>
      <c r="H894" s="205"/>
      <c r="I894" s="136"/>
      <c r="J894" s="136"/>
      <c r="K894" s="137"/>
      <c r="L894" s="38"/>
    </row>
    <row r="895" spans="1:12" s="35" customFormat="1" ht="25.5" x14ac:dyDescent="0.2">
      <c r="A895" s="345"/>
      <c r="B895" s="239"/>
      <c r="C895" s="132"/>
      <c r="D895" s="132"/>
      <c r="E895" s="126" t="s">
        <v>662</v>
      </c>
      <c r="F895" s="389"/>
      <c r="G895" s="135"/>
      <c r="H895" s="205"/>
      <c r="I895" s="136"/>
      <c r="J895" s="136"/>
      <c r="K895" s="137"/>
      <c r="L895" s="38"/>
    </row>
    <row r="896" spans="1:12" s="35" customFormat="1" x14ac:dyDescent="0.2">
      <c r="A896" s="349" t="s">
        <v>783</v>
      </c>
      <c r="B896" s="239"/>
      <c r="C896" s="132"/>
      <c r="D896" s="132"/>
      <c r="E896" s="139" t="s">
        <v>6</v>
      </c>
      <c r="F896" s="389"/>
      <c r="G896" s="135" t="s">
        <v>1</v>
      </c>
      <c r="H896" s="205">
        <f>21.525+2.4</f>
        <v>23.924999999999997</v>
      </c>
      <c r="I896" s="136"/>
      <c r="J896" s="136"/>
      <c r="K896" s="137"/>
      <c r="L896" s="38"/>
    </row>
    <row r="897" spans="1:11" s="113" customFormat="1" ht="12" customHeight="1" x14ac:dyDescent="0.2">
      <c r="A897" s="349" t="s">
        <v>784</v>
      </c>
      <c r="B897" s="239"/>
      <c r="C897" s="132"/>
      <c r="D897" s="132"/>
      <c r="E897" s="139" t="s">
        <v>95</v>
      </c>
      <c r="F897" s="134"/>
      <c r="G897" s="135" t="s">
        <v>1</v>
      </c>
      <c r="H897" s="205">
        <f>21.525+2.4+3</f>
        <v>26.924999999999997</v>
      </c>
      <c r="I897" s="136"/>
      <c r="J897" s="350"/>
      <c r="K897" s="236"/>
    </row>
    <row r="898" spans="1:11" s="113" customFormat="1" ht="12" customHeight="1" x14ac:dyDescent="0.2">
      <c r="A898" s="349" t="s">
        <v>785</v>
      </c>
      <c r="B898" s="239"/>
      <c r="C898" s="132"/>
      <c r="D898" s="132"/>
      <c r="E898" s="139" t="s">
        <v>462</v>
      </c>
      <c r="F898" s="134"/>
      <c r="G898" s="135" t="s">
        <v>1</v>
      </c>
      <c r="H898" s="205">
        <f>21.525+2.4+3</f>
        <v>26.924999999999997</v>
      </c>
      <c r="I898" s="136"/>
      <c r="J898" s="350"/>
      <c r="K898" s="236"/>
    </row>
    <row r="899" spans="1:11" ht="12" customHeight="1" x14ac:dyDescent="0.2">
      <c r="A899" s="349" t="s">
        <v>786</v>
      </c>
      <c r="B899" s="239"/>
      <c r="E899" s="139" t="s">
        <v>614</v>
      </c>
      <c r="G899" s="135" t="s">
        <v>1</v>
      </c>
      <c r="H899" s="205">
        <f>21.525+2.4</f>
        <v>23.924999999999997</v>
      </c>
      <c r="I899" s="136"/>
      <c r="J899" s="350"/>
      <c r="K899" s="236"/>
    </row>
    <row r="900" spans="1:11" ht="12" customHeight="1" x14ac:dyDescent="0.2">
      <c r="A900" s="349"/>
      <c r="B900" s="239"/>
      <c r="G900" s="135"/>
      <c r="H900" s="148"/>
      <c r="I900" s="136"/>
      <c r="J900" s="350"/>
      <c r="K900" s="236"/>
    </row>
    <row r="901" spans="1:11" ht="12" customHeight="1" x14ac:dyDescent="0.2">
      <c r="A901" s="349"/>
      <c r="B901" s="239"/>
      <c r="G901" s="135"/>
      <c r="H901" s="148"/>
      <c r="I901" s="136"/>
      <c r="J901" s="350"/>
      <c r="K901" s="236"/>
    </row>
    <row r="902" spans="1:11" ht="12" customHeight="1" x14ac:dyDescent="0.2">
      <c r="A902" s="349"/>
      <c r="B902" s="239"/>
      <c r="G902" s="135"/>
      <c r="H902" s="148"/>
      <c r="I902" s="136"/>
      <c r="J902" s="350"/>
      <c r="K902" s="236"/>
    </row>
    <row r="903" spans="1:11" ht="12" customHeight="1" x14ac:dyDescent="0.2">
      <c r="A903" s="349"/>
      <c r="B903" s="239"/>
      <c r="G903" s="135"/>
      <c r="H903" s="148"/>
      <c r="I903" s="136"/>
      <c r="J903" s="350"/>
      <c r="K903" s="236"/>
    </row>
    <row r="904" spans="1:11" ht="12" customHeight="1" x14ac:dyDescent="0.2">
      <c r="A904" s="349"/>
      <c r="B904" s="239"/>
      <c r="G904" s="135"/>
      <c r="H904" s="148"/>
      <c r="I904" s="136"/>
      <c r="J904" s="350"/>
      <c r="K904" s="236"/>
    </row>
    <row r="905" spans="1:11" ht="12" customHeight="1" x14ac:dyDescent="0.2">
      <c r="A905" s="349"/>
      <c r="B905" s="239"/>
      <c r="G905" s="135"/>
      <c r="H905" s="148"/>
      <c r="I905" s="136"/>
      <c r="J905" s="350"/>
      <c r="K905" s="236"/>
    </row>
    <row r="906" spans="1:11" ht="12" customHeight="1" x14ac:dyDescent="0.2">
      <c r="A906" s="349"/>
      <c r="B906" s="239"/>
      <c r="G906" s="135"/>
      <c r="H906" s="148"/>
      <c r="I906" s="136"/>
      <c r="J906" s="350"/>
      <c r="K906" s="236"/>
    </row>
    <row r="907" spans="1:11" ht="12" customHeight="1" x14ac:dyDescent="0.2">
      <c r="A907" s="349"/>
      <c r="B907" s="239"/>
      <c r="G907" s="135"/>
      <c r="H907" s="148"/>
      <c r="I907" s="136"/>
      <c r="J907" s="350"/>
      <c r="K907" s="236"/>
    </row>
    <row r="908" spans="1:11" ht="12" customHeight="1" x14ac:dyDescent="0.2">
      <c r="A908" s="349"/>
      <c r="B908" s="239"/>
      <c r="G908" s="135"/>
      <c r="H908" s="148"/>
      <c r="I908" s="136"/>
      <c r="J908" s="350"/>
      <c r="K908" s="236"/>
    </row>
    <row r="909" spans="1:11" ht="12" customHeight="1" x14ac:dyDescent="0.2">
      <c r="A909" s="349"/>
      <c r="B909" s="239"/>
      <c r="G909" s="135"/>
      <c r="H909" s="148"/>
      <c r="I909" s="136"/>
      <c r="J909" s="350"/>
      <c r="K909" s="236"/>
    </row>
    <row r="910" spans="1:11" ht="12" customHeight="1" x14ac:dyDescent="0.2">
      <c r="A910" s="349"/>
      <c r="B910" s="239"/>
      <c r="G910" s="135"/>
      <c r="H910" s="148"/>
      <c r="I910" s="136"/>
      <c r="J910" s="350"/>
      <c r="K910" s="236"/>
    </row>
    <row r="911" spans="1:11" ht="12" customHeight="1" x14ac:dyDescent="0.2">
      <c r="A911" s="349"/>
      <c r="B911" s="239"/>
      <c r="G911" s="135"/>
      <c r="H911" s="148"/>
      <c r="I911" s="136"/>
      <c r="J911" s="350"/>
      <c r="K911" s="236"/>
    </row>
    <row r="912" spans="1:11" ht="12" customHeight="1" x14ac:dyDescent="0.2">
      <c r="A912" s="349"/>
      <c r="B912" s="239"/>
      <c r="G912" s="135"/>
      <c r="H912" s="148"/>
      <c r="I912" s="136"/>
      <c r="J912" s="350"/>
      <c r="K912" s="236"/>
    </row>
    <row r="913" spans="1:11" ht="12" customHeight="1" x14ac:dyDescent="0.2">
      <c r="A913" s="349"/>
      <c r="B913" s="239"/>
      <c r="G913" s="135"/>
      <c r="H913" s="148"/>
      <c r="I913" s="136"/>
      <c r="J913" s="350"/>
      <c r="K913" s="236"/>
    </row>
    <row r="914" spans="1:11" ht="12" customHeight="1" x14ac:dyDescent="0.2">
      <c r="A914" s="349"/>
      <c r="B914" s="239"/>
      <c r="G914" s="135"/>
      <c r="H914" s="148"/>
      <c r="I914" s="136"/>
      <c r="J914" s="350"/>
      <c r="K914" s="236"/>
    </row>
    <row r="915" spans="1:11" ht="12" customHeight="1" x14ac:dyDescent="0.2">
      <c r="A915" s="349"/>
      <c r="B915" s="239"/>
      <c r="G915" s="135"/>
      <c r="H915" s="148"/>
      <c r="I915" s="136"/>
      <c r="J915" s="350"/>
      <c r="K915" s="236"/>
    </row>
    <row r="916" spans="1:11" ht="12" customHeight="1" x14ac:dyDescent="0.2">
      <c r="A916" s="349"/>
      <c r="B916" s="239"/>
      <c r="G916" s="135"/>
      <c r="H916" s="148"/>
      <c r="I916" s="136"/>
      <c r="J916" s="350"/>
      <c r="K916" s="236"/>
    </row>
    <row r="917" spans="1:11" ht="12" customHeight="1" x14ac:dyDescent="0.2">
      <c r="A917" s="349"/>
      <c r="B917" s="239"/>
      <c r="G917" s="135"/>
      <c r="H917" s="148"/>
      <c r="I917" s="136"/>
      <c r="J917" s="350"/>
      <c r="K917" s="236"/>
    </row>
    <row r="918" spans="1:11" ht="12" customHeight="1" x14ac:dyDescent="0.2">
      <c r="A918" s="349"/>
      <c r="B918" s="239"/>
      <c r="G918" s="135"/>
      <c r="H918" s="148"/>
      <c r="I918" s="136"/>
      <c r="J918" s="350"/>
      <c r="K918" s="236"/>
    </row>
    <row r="919" spans="1:11" ht="12" customHeight="1" x14ac:dyDescent="0.2">
      <c r="A919" s="349"/>
      <c r="B919" s="239"/>
      <c r="G919" s="135"/>
      <c r="H919" s="148"/>
      <c r="I919" s="136"/>
      <c r="J919" s="350"/>
      <c r="K919" s="236"/>
    </row>
    <row r="920" spans="1:11" ht="12" customHeight="1" x14ac:dyDescent="0.2">
      <c r="A920" s="349"/>
      <c r="B920" s="239"/>
      <c r="G920" s="135"/>
      <c r="H920" s="148"/>
      <c r="I920" s="136"/>
      <c r="J920" s="350"/>
      <c r="K920" s="236"/>
    </row>
    <row r="921" spans="1:11" ht="12" customHeight="1" x14ac:dyDescent="0.2">
      <c r="A921" s="349"/>
      <c r="B921" s="239"/>
      <c r="G921" s="135"/>
      <c r="H921" s="148"/>
      <c r="I921" s="136"/>
      <c r="J921" s="350"/>
      <c r="K921" s="236"/>
    </row>
    <row r="922" spans="1:11" ht="12" customHeight="1" x14ac:dyDescent="0.2">
      <c r="A922" s="349"/>
      <c r="B922" s="239"/>
      <c r="G922" s="135"/>
      <c r="H922" s="148"/>
      <c r="I922" s="136"/>
      <c r="J922" s="350"/>
      <c r="K922" s="236"/>
    </row>
    <row r="923" spans="1:11" ht="12" customHeight="1" x14ac:dyDescent="0.2">
      <c r="A923" s="349"/>
      <c r="B923" s="239"/>
      <c r="G923" s="135"/>
      <c r="H923" s="148"/>
      <c r="I923" s="136"/>
      <c r="J923" s="350"/>
      <c r="K923" s="236"/>
    </row>
    <row r="924" spans="1:11" ht="12" customHeight="1" x14ac:dyDescent="0.2">
      <c r="A924" s="349"/>
      <c r="B924" s="239"/>
      <c r="G924" s="135"/>
      <c r="H924" s="148"/>
      <c r="I924" s="136"/>
      <c r="J924" s="350"/>
      <c r="K924" s="236"/>
    </row>
    <row r="925" spans="1:11" ht="12" customHeight="1" x14ac:dyDescent="0.2">
      <c r="A925" s="349"/>
      <c r="B925" s="239"/>
      <c r="G925" s="135"/>
      <c r="H925" s="148"/>
      <c r="I925" s="136"/>
      <c r="J925" s="350"/>
      <c r="K925" s="236"/>
    </row>
    <row r="926" spans="1:11" ht="12" customHeight="1" x14ac:dyDescent="0.2">
      <c r="A926" s="349"/>
      <c r="B926" s="239"/>
      <c r="G926" s="135"/>
      <c r="H926" s="148"/>
      <c r="I926" s="136"/>
      <c r="J926" s="350"/>
      <c r="K926" s="236"/>
    </row>
    <row r="927" spans="1:11" ht="12" customHeight="1" x14ac:dyDescent="0.2">
      <c r="A927" s="349"/>
      <c r="B927" s="239"/>
      <c r="G927" s="135"/>
      <c r="H927" s="148"/>
      <c r="I927" s="136"/>
      <c r="J927" s="350"/>
      <c r="K927" s="236"/>
    </row>
    <row r="928" spans="1:11" ht="12" customHeight="1" x14ac:dyDescent="0.2">
      <c r="A928" s="349"/>
      <c r="B928" s="239"/>
      <c r="G928" s="135"/>
      <c r="H928" s="148"/>
      <c r="I928" s="136"/>
      <c r="J928" s="350"/>
      <c r="K928" s="236"/>
    </row>
    <row r="929" spans="1:11" ht="12" customHeight="1" x14ac:dyDescent="0.2">
      <c r="A929" s="349"/>
      <c r="B929" s="239"/>
      <c r="G929" s="135"/>
      <c r="H929" s="148"/>
      <c r="I929" s="136"/>
      <c r="J929" s="350"/>
      <c r="K929" s="236"/>
    </row>
    <row r="930" spans="1:11" ht="12" customHeight="1" x14ac:dyDescent="0.2">
      <c r="A930" s="349"/>
      <c r="B930" s="239"/>
      <c r="G930" s="135"/>
      <c r="H930" s="148"/>
      <c r="I930" s="136"/>
      <c r="J930" s="350"/>
      <c r="K930" s="236"/>
    </row>
    <row r="931" spans="1:11" ht="12" customHeight="1" x14ac:dyDescent="0.2">
      <c r="A931" s="349"/>
      <c r="B931" s="239"/>
      <c r="G931" s="135"/>
      <c r="H931" s="148"/>
      <c r="I931" s="136"/>
      <c r="J931" s="350"/>
      <c r="K931" s="236"/>
    </row>
    <row r="932" spans="1:11" ht="12" customHeight="1" x14ac:dyDescent="0.2">
      <c r="A932" s="349"/>
      <c r="B932" s="239"/>
      <c r="G932" s="135"/>
      <c r="H932" s="148"/>
      <c r="I932" s="136"/>
      <c r="J932" s="350"/>
      <c r="K932" s="236"/>
    </row>
    <row r="933" spans="1:11" ht="12" customHeight="1" x14ac:dyDescent="0.2">
      <c r="A933" s="349"/>
      <c r="B933" s="239"/>
      <c r="G933" s="135"/>
      <c r="H933" s="148"/>
      <c r="I933" s="136"/>
      <c r="J933" s="350"/>
      <c r="K933" s="236"/>
    </row>
    <row r="934" spans="1:11" ht="12" customHeight="1" x14ac:dyDescent="0.2">
      <c r="A934" s="349"/>
      <c r="B934" s="239"/>
      <c r="G934" s="135"/>
      <c r="H934" s="148"/>
      <c r="I934" s="136"/>
      <c r="J934" s="350"/>
      <c r="K934" s="236"/>
    </row>
    <row r="935" spans="1:11" ht="12" customHeight="1" x14ac:dyDescent="0.2">
      <c r="A935" s="349"/>
      <c r="B935" s="239"/>
      <c r="G935" s="135"/>
      <c r="H935" s="148"/>
      <c r="I935" s="136"/>
      <c r="J935" s="350"/>
      <c r="K935" s="236"/>
    </row>
    <row r="936" spans="1:11" ht="12" customHeight="1" x14ac:dyDescent="0.2">
      <c r="A936" s="349"/>
      <c r="B936" s="239"/>
      <c r="G936" s="135"/>
      <c r="H936" s="148"/>
      <c r="I936" s="136"/>
      <c r="J936" s="350"/>
      <c r="K936" s="236"/>
    </row>
    <row r="937" spans="1:11" ht="12" customHeight="1" x14ac:dyDescent="0.2">
      <c r="A937" s="349"/>
      <c r="B937" s="239"/>
      <c r="G937" s="135"/>
      <c r="H937" s="148"/>
      <c r="I937" s="136"/>
      <c r="J937" s="350"/>
      <c r="K937" s="236"/>
    </row>
    <row r="938" spans="1:11" ht="12" customHeight="1" x14ac:dyDescent="0.2">
      <c r="A938" s="349"/>
      <c r="B938" s="239"/>
      <c r="G938" s="135"/>
      <c r="H938" s="148"/>
      <c r="I938" s="136"/>
      <c r="J938" s="350"/>
      <c r="K938" s="236"/>
    </row>
    <row r="939" spans="1:11" ht="12" customHeight="1" x14ac:dyDescent="0.2">
      <c r="A939" s="349"/>
      <c r="B939" s="239"/>
      <c r="G939" s="135"/>
      <c r="H939" s="148"/>
      <c r="I939" s="136"/>
      <c r="J939" s="350"/>
      <c r="K939" s="236"/>
    </row>
    <row r="940" spans="1:11" ht="12" customHeight="1" x14ac:dyDescent="0.2">
      <c r="A940" s="349"/>
      <c r="B940" s="239"/>
      <c r="G940" s="135"/>
      <c r="H940" s="148"/>
      <c r="I940" s="136"/>
      <c r="J940" s="350"/>
      <c r="K940" s="236"/>
    </row>
    <row r="941" spans="1:11" ht="12" customHeight="1" x14ac:dyDescent="0.2">
      <c r="A941" s="349"/>
      <c r="B941" s="239"/>
      <c r="G941" s="135"/>
      <c r="H941" s="148"/>
      <c r="I941" s="136"/>
      <c r="J941" s="350"/>
      <c r="K941" s="236"/>
    </row>
    <row r="942" spans="1:11" ht="12" customHeight="1" x14ac:dyDescent="0.2">
      <c r="A942" s="349"/>
      <c r="B942" s="239"/>
      <c r="G942" s="135"/>
      <c r="H942" s="148"/>
      <c r="I942" s="136"/>
      <c r="J942" s="350"/>
      <c r="K942" s="236"/>
    </row>
    <row r="943" spans="1:11" ht="12" customHeight="1" x14ac:dyDescent="0.2">
      <c r="A943" s="349"/>
      <c r="B943" s="239"/>
      <c r="G943" s="135"/>
      <c r="H943" s="148"/>
      <c r="I943" s="136"/>
      <c r="J943" s="350"/>
      <c r="K943" s="236"/>
    </row>
    <row r="944" spans="1:11" ht="12" customHeight="1" x14ac:dyDescent="0.2">
      <c r="A944" s="349"/>
      <c r="B944" s="239"/>
      <c r="G944" s="135"/>
      <c r="H944" s="148"/>
      <c r="I944" s="136"/>
      <c r="J944" s="350"/>
      <c r="K944" s="236"/>
    </row>
    <row r="945" spans="1:11" ht="12" customHeight="1" x14ac:dyDescent="0.2">
      <c r="A945" s="349"/>
      <c r="B945" s="239"/>
      <c r="G945" s="135"/>
      <c r="H945" s="148"/>
      <c r="I945" s="136"/>
      <c r="J945" s="350"/>
      <c r="K945" s="236"/>
    </row>
    <row r="946" spans="1:11" ht="12" customHeight="1" x14ac:dyDescent="0.2">
      <c r="A946" s="349"/>
      <c r="B946" s="239"/>
      <c r="G946" s="135"/>
      <c r="H946" s="148"/>
      <c r="I946" s="136"/>
      <c r="J946" s="350"/>
      <c r="K946" s="236"/>
    </row>
    <row r="947" spans="1:11" ht="12" customHeight="1" x14ac:dyDescent="0.2">
      <c r="A947" s="349"/>
      <c r="B947" s="239"/>
      <c r="G947" s="135"/>
      <c r="H947" s="148"/>
      <c r="I947" s="136"/>
      <c r="J947" s="350"/>
      <c r="K947" s="236"/>
    </row>
    <row r="948" spans="1:11" ht="12" customHeight="1" x14ac:dyDescent="0.2">
      <c r="A948" s="349"/>
      <c r="B948" s="239"/>
      <c r="G948" s="135"/>
      <c r="H948" s="148"/>
      <c r="I948" s="136"/>
      <c r="J948" s="350"/>
      <c r="K948" s="236"/>
    </row>
    <row r="949" spans="1:11" ht="12" customHeight="1" x14ac:dyDescent="0.2">
      <c r="A949" s="349"/>
      <c r="B949" s="239"/>
      <c r="G949" s="135"/>
      <c r="H949" s="148"/>
      <c r="I949" s="136"/>
      <c r="J949" s="350"/>
      <c r="K949" s="236"/>
    </row>
    <row r="950" spans="1:11" ht="12" customHeight="1" x14ac:dyDescent="0.2">
      <c r="A950" s="349"/>
      <c r="B950" s="239"/>
      <c r="G950" s="135"/>
      <c r="H950" s="148"/>
      <c r="I950" s="136"/>
      <c r="J950" s="350"/>
      <c r="K950" s="236"/>
    </row>
    <row r="951" spans="1:11" ht="12" customHeight="1" x14ac:dyDescent="0.2">
      <c r="A951" s="349"/>
      <c r="B951" s="239"/>
      <c r="G951" s="135"/>
      <c r="H951" s="148"/>
      <c r="I951" s="136"/>
      <c r="J951" s="350"/>
      <c r="K951" s="236"/>
    </row>
    <row r="952" spans="1:11" ht="12" customHeight="1" x14ac:dyDescent="0.2">
      <c r="A952" s="349"/>
      <c r="B952" s="239"/>
      <c r="G952" s="390"/>
      <c r="H952" s="391"/>
      <c r="I952" s="350"/>
      <c r="J952" s="350"/>
      <c r="K952" s="236"/>
    </row>
    <row r="953" spans="1:11" s="28" customFormat="1" x14ac:dyDescent="0.2">
      <c r="A953" s="224" t="s">
        <v>787</v>
      </c>
      <c r="B953" s="225"/>
      <c r="C953" s="218"/>
      <c r="D953" s="218"/>
      <c r="E953" s="219" t="s">
        <v>123</v>
      </c>
      <c r="F953" s="226"/>
      <c r="G953" s="227"/>
      <c r="H953" s="228"/>
      <c r="I953" s="229"/>
      <c r="J953" s="229"/>
      <c r="K953" s="242"/>
    </row>
    <row r="954" spans="1:11" s="28" customFormat="1" ht="15" customHeight="1" x14ac:dyDescent="0.2">
      <c r="A954" s="224" t="s">
        <v>14</v>
      </c>
      <c r="B954" s="225"/>
      <c r="C954" s="218"/>
      <c r="D954" s="218"/>
      <c r="E954" s="219" t="s">
        <v>788</v>
      </c>
      <c r="F954" s="226"/>
      <c r="G954" s="227"/>
      <c r="H954" s="392"/>
      <c r="I954" s="229"/>
      <c r="J954" s="229"/>
      <c r="K954" s="230"/>
    </row>
    <row r="955" spans="1:11" s="42" customFormat="1" ht="12" customHeight="1" x14ac:dyDescent="0.2">
      <c r="A955" s="140"/>
      <c r="B955" s="200"/>
      <c r="C955" s="142"/>
      <c r="D955" s="142"/>
      <c r="E955" s="373"/>
      <c r="F955" s="393"/>
      <c r="G955" s="234"/>
      <c r="H955" s="394"/>
      <c r="I955" s="236"/>
      <c r="J955" s="236"/>
      <c r="K955" s="233"/>
    </row>
    <row r="956" spans="1:11" s="42" customFormat="1" ht="12" customHeight="1" x14ac:dyDescent="0.2">
      <c r="A956" s="140" t="s">
        <v>13</v>
      </c>
      <c r="B956" s="372" t="s">
        <v>10</v>
      </c>
      <c r="C956" s="142"/>
      <c r="D956" s="142"/>
      <c r="E956" s="373"/>
      <c r="F956" s="393"/>
      <c r="G956" s="234"/>
      <c r="H956" s="394"/>
      <c r="I956" s="236"/>
      <c r="J956" s="236"/>
      <c r="K956" s="233"/>
    </row>
    <row r="957" spans="1:11" s="35" customFormat="1" ht="38.25" x14ac:dyDescent="0.2">
      <c r="A957" s="237"/>
      <c r="B957" s="239"/>
      <c r="C957" s="132"/>
      <c r="D957" s="169" t="s">
        <v>149</v>
      </c>
      <c r="E957" s="176" t="s">
        <v>420</v>
      </c>
      <c r="F957" s="190"/>
      <c r="G957" s="135"/>
      <c r="H957" s="298"/>
      <c r="I957" s="136"/>
      <c r="J957" s="136"/>
      <c r="K957" s="233"/>
    </row>
    <row r="958" spans="1:11" s="35" customFormat="1" ht="63.75" x14ac:dyDescent="0.2">
      <c r="A958" s="237"/>
      <c r="B958" s="239"/>
      <c r="C958" s="132"/>
      <c r="D958" s="169" t="s">
        <v>151</v>
      </c>
      <c r="E958" s="176" t="s">
        <v>200</v>
      </c>
      <c r="F958" s="190"/>
      <c r="G958" s="135"/>
      <c r="H958" s="298"/>
      <c r="I958" s="136"/>
      <c r="J958" s="136"/>
      <c r="K958" s="233"/>
    </row>
    <row r="959" spans="1:11" s="35" customFormat="1" ht="38.25" x14ac:dyDescent="0.2">
      <c r="A959" s="237"/>
      <c r="B959" s="239"/>
      <c r="C959" s="132"/>
      <c r="D959" s="169" t="s">
        <v>152</v>
      </c>
      <c r="E959" s="176" t="s">
        <v>172</v>
      </c>
      <c r="F959" s="190"/>
      <c r="G959" s="135"/>
      <c r="H959" s="298"/>
      <c r="I959" s="136"/>
      <c r="J959" s="136"/>
      <c r="K959" s="233"/>
    </row>
    <row r="960" spans="1:11" s="35" customFormat="1" ht="76.5" x14ac:dyDescent="0.2">
      <c r="A960" s="237"/>
      <c r="B960" s="239"/>
      <c r="C960" s="132"/>
      <c r="D960" s="169" t="s">
        <v>159</v>
      </c>
      <c r="E960" s="176" t="s">
        <v>236</v>
      </c>
      <c r="F960" s="190"/>
      <c r="G960" s="135"/>
      <c r="H960" s="298"/>
      <c r="I960" s="136"/>
      <c r="J960" s="136"/>
      <c r="K960" s="233"/>
    </row>
    <row r="961" spans="1:11" s="35" customFormat="1" ht="28.5" customHeight="1" x14ac:dyDescent="0.2">
      <c r="A961" s="237"/>
      <c r="B961" s="239"/>
      <c r="C961" s="132"/>
      <c r="D961" s="169" t="s">
        <v>160</v>
      </c>
      <c r="E961" s="176" t="s">
        <v>173</v>
      </c>
      <c r="F961" s="190"/>
      <c r="G961" s="135"/>
      <c r="H961" s="298"/>
      <c r="I961" s="136"/>
      <c r="J961" s="136"/>
      <c r="K961" s="233"/>
    </row>
    <row r="962" spans="1:11" s="35" customFormat="1" ht="25.5" x14ac:dyDescent="0.2">
      <c r="A962" s="237"/>
      <c r="B962" s="239"/>
      <c r="C962" s="132"/>
      <c r="D962" s="169" t="s">
        <v>161</v>
      </c>
      <c r="E962" s="176" t="s">
        <v>174</v>
      </c>
      <c r="F962" s="190"/>
      <c r="G962" s="135"/>
      <c r="H962" s="298"/>
      <c r="I962" s="136"/>
      <c r="J962" s="136"/>
      <c r="K962" s="137"/>
    </row>
    <row r="963" spans="1:11" s="35" customFormat="1" ht="38.25" x14ac:dyDescent="0.2">
      <c r="A963" s="237"/>
      <c r="B963" s="239"/>
      <c r="C963" s="132"/>
      <c r="D963" s="169" t="s">
        <v>162</v>
      </c>
      <c r="E963" s="176" t="s">
        <v>175</v>
      </c>
      <c r="F963" s="190"/>
      <c r="G963" s="135"/>
      <c r="H963" s="298"/>
      <c r="I963" s="136"/>
      <c r="J963" s="136"/>
      <c r="K963" s="137"/>
    </row>
    <row r="964" spans="1:11" s="35" customFormat="1" ht="76.5" x14ac:dyDescent="0.2">
      <c r="A964" s="237"/>
      <c r="B964" s="239"/>
      <c r="C964" s="132"/>
      <c r="D964" s="169" t="s">
        <v>171</v>
      </c>
      <c r="E964" s="176" t="s">
        <v>237</v>
      </c>
      <c r="F964" s="190"/>
      <c r="G964" s="135"/>
      <c r="H964" s="298"/>
      <c r="I964" s="136"/>
      <c r="J964" s="136"/>
      <c r="K964" s="137"/>
    </row>
    <row r="965" spans="1:11" s="35" customFormat="1" ht="51" x14ac:dyDescent="0.2">
      <c r="A965" s="237"/>
      <c r="B965" s="130"/>
      <c r="C965" s="132"/>
      <c r="D965" s="169" t="s">
        <v>184</v>
      </c>
      <c r="E965" s="176" t="s">
        <v>201</v>
      </c>
      <c r="F965" s="190"/>
      <c r="G965" s="135"/>
      <c r="H965" s="298"/>
      <c r="I965" s="136"/>
      <c r="J965" s="136"/>
      <c r="K965" s="137"/>
    </row>
    <row r="966" spans="1:11" s="35" customFormat="1" ht="38.25" x14ac:dyDescent="0.2">
      <c r="A966" s="237"/>
      <c r="B966" s="130"/>
      <c r="C966" s="132"/>
      <c r="D966" s="169" t="s">
        <v>207</v>
      </c>
      <c r="E966" s="176" t="s">
        <v>202</v>
      </c>
      <c r="F966" s="190"/>
      <c r="G966" s="135"/>
      <c r="H966" s="298"/>
      <c r="I966" s="136"/>
      <c r="J966" s="136"/>
      <c r="K966" s="137"/>
    </row>
    <row r="967" spans="1:11" s="35" customFormat="1" ht="25.5" x14ac:dyDescent="0.2">
      <c r="A967" s="237"/>
      <c r="B967" s="130"/>
      <c r="C967" s="132"/>
      <c r="D967" s="169" t="s">
        <v>208</v>
      </c>
      <c r="E967" s="176" t="s">
        <v>203</v>
      </c>
      <c r="F967" s="190"/>
      <c r="G967" s="135"/>
      <c r="H967" s="298"/>
      <c r="I967" s="136"/>
      <c r="J967" s="136"/>
      <c r="K967" s="137"/>
    </row>
    <row r="968" spans="1:11" s="35" customFormat="1" ht="38.25" x14ac:dyDescent="0.2">
      <c r="A968" s="237"/>
      <c r="B968" s="130"/>
      <c r="C968" s="132"/>
      <c r="D968" s="169" t="s">
        <v>209</v>
      </c>
      <c r="E968" s="176" t="s">
        <v>204</v>
      </c>
      <c r="F968" s="190"/>
      <c r="G968" s="135"/>
      <c r="H968" s="298"/>
      <c r="I968" s="136"/>
      <c r="J968" s="136"/>
      <c r="K968" s="137"/>
    </row>
    <row r="969" spans="1:11" s="35" customFormat="1" ht="38.25" x14ac:dyDescent="0.2">
      <c r="A969" s="237"/>
      <c r="B969" s="130"/>
      <c r="C969" s="132"/>
      <c r="D969" s="169" t="s">
        <v>210</v>
      </c>
      <c r="E969" s="176" t="s">
        <v>205</v>
      </c>
      <c r="F969" s="190"/>
      <c r="G969" s="135"/>
      <c r="H969" s="298"/>
      <c r="I969" s="136"/>
      <c r="J969" s="136"/>
      <c r="K969" s="137"/>
    </row>
    <row r="970" spans="1:11" s="35" customFormat="1" ht="25.5" x14ac:dyDescent="0.2">
      <c r="A970" s="237"/>
      <c r="B970" s="130"/>
      <c r="C970" s="132"/>
      <c r="D970" s="169" t="s">
        <v>241</v>
      </c>
      <c r="E970" s="176" t="s">
        <v>206</v>
      </c>
      <c r="F970" s="395"/>
      <c r="G970" s="135"/>
      <c r="H970" s="298"/>
      <c r="I970" s="136"/>
      <c r="J970" s="136"/>
      <c r="K970" s="137"/>
    </row>
    <row r="971" spans="1:11" s="35" customFormat="1" ht="25.5" x14ac:dyDescent="0.2">
      <c r="A971" s="237"/>
      <c r="B971" s="130"/>
      <c r="C971" s="132"/>
      <c r="D971" s="169" t="s">
        <v>242</v>
      </c>
      <c r="E971" s="176" t="s">
        <v>220</v>
      </c>
      <c r="F971" s="395"/>
      <c r="G971" s="135"/>
      <c r="H971" s="298"/>
      <c r="I971" s="136"/>
      <c r="J971" s="136"/>
      <c r="K971" s="137"/>
    </row>
    <row r="972" spans="1:11" s="35" customFormat="1" x14ac:dyDescent="0.2">
      <c r="A972" s="237"/>
      <c r="B972" s="130"/>
      <c r="C972" s="132"/>
      <c r="D972" s="132"/>
      <c r="E972" s="396" t="s">
        <v>221</v>
      </c>
      <c r="F972" s="395"/>
      <c r="G972" s="135"/>
      <c r="H972" s="298"/>
      <c r="I972" s="136"/>
      <c r="J972" s="136"/>
      <c r="K972" s="137"/>
    </row>
    <row r="973" spans="1:11" s="35" customFormat="1" x14ac:dyDescent="0.2">
      <c r="A973" s="237"/>
      <c r="B973" s="130"/>
      <c r="C973" s="132"/>
      <c r="D973" s="132"/>
      <c r="E973" s="396" t="s">
        <v>222</v>
      </c>
      <c r="F973" s="395"/>
      <c r="G973" s="135"/>
      <c r="H973" s="298"/>
      <c r="I973" s="136"/>
      <c r="J973" s="136"/>
      <c r="K973" s="137"/>
    </row>
    <row r="974" spans="1:11" s="35" customFormat="1" x14ac:dyDescent="0.2">
      <c r="A974" s="237"/>
      <c r="B974" s="130"/>
      <c r="C974" s="132"/>
      <c r="D974" s="132"/>
      <c r="E974" s="396" t="s">
        <v>223</v>
      </c>
      <c r="F974" s="395"/>
      <c r="G974" s="135"/>
      <c r="H974" s="298"/>
      <c r="I974" s="136"/>
      <c r="J974" s="136"/>
      <c r="K974" s="137"/>
    </row>
    <row r="975" spans="1:11" s="35" customFormat="1" x14ac:dyDescent="0.2">
      <c r="A975" s="237"/>
      <c r="B975" s="130"/>
      <c r="C975" s="132"/>
      <c r="D975" s="132"/>
      <c r="E975" s="396" t="s">
        <v>224</v>
      </c>
      <c r="F975" s="395"/>
      <c r="G975" s="135"/>
      <c r="H975" s="298"/>
      <c r="I975" s="136"/>
      <c r="J975" s="136"/>
      <c r="K975" s="137"/>
    </row>
    <row r="976" spans="1:11" s="35" customFormat="1" x14ac:dyDescent="0.2">
      <c r="A976" s="237"/>
      <c r="B976" s="130"/>
      <c r="C976" s="132"/>
      <c r="D976" s="132"/>
      <c r="E976" s="396" t="s">
        <v>225</v>
      </c>
      <c r="F976" s="395"/>
      <c r="G976" s="135"/>
      <c r="H976" s="298"/>
      <c r="I976" s="136"/>
      <c r="J976" s="136"/>
      <c r="K976" s="137"/>
    </row>
    <row r="977" spans="1:11" s="35" customFormat="1" x14ac:dyDescent="0.2">
      <c r="A977" s="237"/>
      <c r="B977" s="130"/>
      <c r="C977" s="132"/>
      <c r="D977" s="132"/>
      <c r="E977" s="396" t="s">
        <v>226</v>
      </c>
      <c r="F977" s="395"/>
      <c r="G977" s="135"/>
      <c r="H977" s="298"/>
      <c r="I977" s="136"/>
      <c r="J977" s="136"/>
      <c r="K977" s="137"/>
    </row>
    <row r="978" spans="1:11" s="35" customFormat="1" x14ac:dyDescent="0.2">
      <c r="A978" s="237"/>
      <c r="B978" s="130"/>
      <c r="C978" s="132"/>
      <c r="D978" s="132"/>
      <c r="E978" s="396" t="s">
        <v>227</v>
      </c>
      <c r="F978" s="395"/>
      <c r="G978" s="135"/>
      <c r="H978" s="298"/>
      <c r="I978" s="136"/>
      <c r="J978" s="136"/>
      <c r="K978" s="137"/>
    </row>
    <row r="979" spans="1:11" s="35" customFormat="1" x14ac:dyDescent="0.2">
      <c r="A979" s="237"/>
      <c r="B979" s="130"/>
      <c r="C979" s="132"/>
      <c r="D979" s="132"/>
      <c r="E979" s="396" t="s">
        <v>228</v>
      </c>
      <c r="F979" s="395"/>
      <c r="G979" s="135"/>
      <c r="H979" s="298"/>
      <c r="I979" s="136"/>
      <c r="J979" s="136"/>
      <c r="K979" s="137"/>
    </row>
    <row r="980" spans="1:11" s="35" customFormat="1" x14ac:dyDescent="0.2">
      <c r="A980" s="237"/>
      <c r="B980" s="130"/>
      <c r="C980" s="132"/>
      <c r="D980" s="132"/>
      <c r="E980" s="396" t="s">
        <v>229</v>
      </c>
      <c r="F980" s="395"/>
      <c r="G980" s="135"/>
      <c r="H980" s="298"/>
      <c r="I980" s="136"/>
      <c r="J980" s="136"/>
      <c r="K980" s="137"/>
    </row>
    <row r="981" spans="1:11" s="35" customFormat="1" x14ac:dyDescent="0.2">
      <c r="A981" s="237"/>
      <c r="B981" s="130"/>
      <c r="C981" s="132"/>
      <c r="D981" s="132"/>
      <c r="E981" s="396" t="s">
        <v>230</v>
      </c>
      <c r="F981" s="395"/>
      <c r="G981" s="135"/>
      <c r="H981" s="298"/>
      <c r="I981" s="136"/>
      <c r="J981" s="136"/>
      <c r="K981" s="137"/>
    </row>
    <row r="982" spans="1:11" s="35" customFormat="1" x14ac:dyDescent="0.2">
      <c r="A982" s="237"/>
      <c r="B982" s="130"/>
      <c r="C982" s="132"/>
      <c r="D982" s="132"/>
      <c r="E982" s="396" t="s">
        <v>231</v>
      </c>
      <c r="F982" s="395"/>
      <c r="G982" s="135"/>
      <c r="H982" s="298"/>
      <c r="I982" s="136"/>
      <c r="J982" s="136"/>
      <c r="K982" s="137"/>
    </row>
    <row r="983" spans="1:11" s="35" customFormat="1" x14ac:dyDescent="0.2">
      <c r="A983" s="237"/>
      <c r="B983" s="130"/>
      <c r="C983" s="132"/>
      <c r="D983" s="132"/>
      <c r="E983" s="396" t="s">
        <v>232</v>
      </c>
      <c r="F983" s="395"/>
      <c r="G983" s="135"/>
      <c r="H983" s="298"/>
      <c r="I983" s="136"/>
      <c r="J983" s="136"/>
      <c r="K983" s="137"/>
    </row>
    <row r="984" spans="1:11" s="35" customFormat="1" x14ac:dyDescent="0.2">
      <c r="A984" s="237"/>
      <c r="B984" s="130"/>
      <c r="C984" s="132"/>
      <c r="D984" s="132"/>
      <c r="E984" s="396" t="s">
        <v>233</v>
      </c>
      <c r="F984" s="395"/>
      <c r="G984" s="135"/>
      <c r="H984" s="298"/>
      <c r="I984" s="136"/>
      <c r="J984" s="136"/>
      <c r="K984" s="137"/>
    </row>
    <row r="985" spans="1:11" s="35" customFormat="1" x14ac:dyDescent="0.2">
      <c r="A985" s="237"/>
      <c r="B985" s="130"/>
      <c r="C985" s="132"/>
      <c r="D985" s="132"/>
      <c r="E985" s="396" t="s">
        <v>234</v>
      </c>
      <c r="F985" s="395"/>
      <c r="G985" s="135"/>
      <c r="H985" s="298"/>
      <c r="I985" s="136"/>
      <c r="J985" s="136"/>
      <c r="K985" s="137"/>
    </row>
    <row r="986" spans="1:11" s="35" customFormat="1" x14ac:dyDescent="0.2">
      <c r="A986" s="237"/>
      <c r="B986" s="130"/>
      <c r="C986" s="132"/>
      <c r="D986" s="132"/>
      <c r="E986" s="396" t="s">
        <v>235</v>
      </c>
      <c r="F986" s="395"/>
      <c r="G986" s="135"/>
      <c r="H986" s="298"/>
      <c r="I986" s="136"/>
      <c r="J986" s="136"/>
      <c r="K986" s="137"/>
    </row>
    <row r="987" spans="1:11" s="35" customFormat="1" ht="130.5" customHeight="1" x14ac:dyDescent="0.2">
      <c r="A987" s="237"/>
      <c r="B987" s="130"/>
      <c r="C987" s="132"/>
      <c r="D987" s="169" t="s">
        <v>243</v>
      </c>
      <c r="E987" s="176" t="s">
        <v>238</v>
      </c>
      <c r="F987" s="395"/>
      <c r="G987" s="135"/>
      <c r="H987" s="298"/>
      <c r="I987" s="136"/>
      <c r="J987" s="136"/>
      <c r="K987" s="137"/>
    </row>
    <row r="988" spans="1:11" s="35" customFormat="1" ht="38.25" x14ac:dyDescent="0.2">
      <c r="A988" s="237"/>
      <c r="B988" s="130"/>
      <c r="C988" s="132"/>
      <c r="D988" s="169" t="s">
        <v>244</v>
      </c>
      <c r="E988" s="176" t="s">
        <v>239</v>
      </c>
      <c r="F988" s="395"/>
      <c r="G988" s="135"/>
      <c r="H988" s="298"/>
      <c r="I988" s="136"/>
      <c r="J988" s="136"/>
      <c r="K988" s="137"/>
    </row>
    <row r="989" spans="1:11" s="35" customFormat="1" ht="25.5" x14ac:dyDescent="0.2">
      <c r="A989" s="237"/>
      <c r="B989" s="130"/>
      <c r="C989" s="132"/>
      <c r="D989" s="169" t="s">
        <v>245</v>
      </c>
      <c r="E989" s="176" t="s">
        <v>240</v>
      </c>
      <c r="F989" s="395"/>
      <c r="G989" s="135"/>
      <c r="H989" s="298"/>
      <c r="I989" s="136"/>
      <c r="J989" s="136"/>
      <c r="K989" s="137"/>
    </row>
    <row r="990" spans="1:11" s="35" customFormat="1" x14ac:dyDescent="0.2">
      <c r="A990" s="237"/>
      <c r="B990" s="130"/>
      <c r="C990" s="132"/>
      <c r="D990" s="169"/>
      <c r="E990" s="176"/>
      <c r="F990" s="395"/>
      <c r="G990" s="135"/>
      <c r="H990" s="298"/>
      <c r="I990" s="136"/>
      <c r="J990" s="136"/>
      <c r="K990" s="137"/>
    </row>
    <row r="991" spans="1:11" s="42" customFormat="1" x14ac:dyDescent="0.2">
      <c r="A991" s="140" t="s">
        <v>12</v>
      </c>
      <c r="B991" s="372" t="s">
        <v>211</v>
      </c>
      <c r="C991" s="142"/>
      <c r="D991" s="142"/>
      <c r="E991" s="373"/>
      <c r="F991" s="393"/>
      <c r="G991" s="234"/>
      <c r="H991" s="394"/>
      <c r="I991" s="236"/>
      <c r="J991" s="236"/>
      <c r="K991" s="137"/>
    </row>
    <row r="992" spans="1:11" s="35" customFormat="1" ht="12" customHeight="1" x14ac:dyDescent="0.2">
      <c r="A992" s="129"/>
      <c r="B992" s="130"/>
      <c r="C992" s="132"/>
      <c r="D992" s="132"/>
      <c r="E992" s="176"/>
      <c r="F992" s="397"/>
      <c r="G992" s="135"/>
      <c r="H992" s="298"/>
      <c r="I992" s="136"/>
      <c r="J992" s="136"/>
      <c r="K992" s="137"/>
    </row>
    <row r="993" spans="1:12" s="35" customFormat="1" ht="12" customHeight="1" x14ac:dyDescent="0.2">
      <c r="A993" s="129"/>
      <c r="B993" s="130"/>
      <c r="C993" s="132"/>
      <c r="D993" s="398" t="s">
        <v>663</v>
      </c>
      <c r="E993" s="176"/>
      <c r="F993" s="397"/>
      <c r="G993" s="135"/>
      <c r="H993" s="298"/>
      <c r="I993" s="136"/>
      <c r="J993" s="136"/>
      <c r="K993" s="137"/>
    </row>
    <row r="994" spans="1:12" s="35" customFormat="1" ht="68.25" customHeight="1" x14ac:dyDescent="0.2">
      <c r="A994" s="129"/>
      <c r="B994" s="130"/>
      <c r="C994" s="132"/>
      <c r="D994" s="132"/>
      <c r="E994" s="176" t="s">
        <v>664</v>
      </c>
      <c r="F994" s="397"/>
      <c r="G994" s="135"/>
      <c r="H994" s="298"/>
      <c r="I994" s="136"/>
      <c r="J994" s="136"/>
      <c r="K994" s="137"/>
    </row>
    <row r="995" spans="1:12" s="35" customFormat="1" ht="12" customHeight="1" x14ac:dyDescent="0.2">
      <c r="A995" s="129"/>
      <c r="B995" s="130"/>
      <c r="C995" s="132"/>
      <c r="D995" s="132"/>
      <c r="E995" s="139"/>
      <c r="F995" s="397"/>
      <c r="G995" s="135"/>
      <c r="H995" s="298"/>
      <c r="I995" s="136"/>
      <c r="J995" s="136"/>
      <c r="K995" s="137"/>
    </row>
    <row r="996" spans="1:12" s="174" customFormat="1" ht="12" customHeight="1" x14ac:dyDescent="0.2">
      <c r="A996" s="129" t="s">
        <v>265</v>
      </c>
      <c r="B996" s="130"/>
      <c r="C996" s="132"/>
      <c r="D996" s="132"/>
      <c r="E996" s="139" t="s">
        <v>665</v>
      </c>
      <c r="G996" s="135" t="s">
        <v>11</v>
      </c>
      <c r="H996" s="298">
        <v>1</v>
      </c>
      <c r="I996" s="136"/>
      <c r="J996" s="136"/>
      <c r="K996" s="137"/>
      <c r="L996" s="175"/>
    </row>
    <row r="997" spans="1:12" s="174" customFormat="1" ht="12" customHeight="1" x14ac:dyDescent="0.2">
      <c r="A997" s="129" t="s">
        <v>666</v>
      </c>
      <c r="B997" s="130"/>
      <c r="C997" s="132"/>
      <c r="D997" s="132"/>
      <c r="E997" s="176" t="s">
        <v>418</v>
      </c>
      <c r="G997" s="135" t="s">
        <v>11</v>
      </c>
      <c r="H997" s="177">
        <f>4+(4*3)</f>
        <v>16</v>
      </c>
      <c r="I997" s="136"/>
      <c r="J997" s="136"/>
      <c r="K997" s="137"/>
      <c r="L997" s="175"/>
    </row>
    <row r="998" spans="1:12" s="174" customFormat="1" ht="12" customHeight="1" x14ac:dyDescent="0.2">
      <c r="A998" s="129" t="s">
        <v>667</v>
      </c>
      <c r="B998" s="130"/>
      <c r="C998" s="132"/>
      <c r="D998" s="132"/>
      <c r="E998" s="176" t="s">
        <v>365</v>
      </c>
      <c r="G998" s="135" t="s">
        <v>11</v>
      </c>
      <c r="H998" s="177">
        <v>1</v>
      </c>
      <c r="I998" s="136"/>
      <c r="J998" s="136"/>
      <c r="K998" s="137"/>
      <c r="L998" s="175"/>
    </row>
    <row r="999" spans="1:12" s="35" customFormat="1" ht="12" customHeight="1" x14ac:dyDescent="0.2">
      <c r="A999" s="129"/>
      <c r="B999" s="130"/>
      <c r="C999" s="132"/>
      <c r="D999" s="132"/>
      <c r="E999" s="176"/>
      <c r="F999" s="397"/>
      <c r="G999" s="135"/>
      <c r="H999" s="177"/>
      <c r="I999" s="136"/>
      <c r="J999" s="136"/>
      <c r="K999" s="137"/>
    </row>
    <row r="1000" spans="1:12" s="35" customFormat="1" ht="12" customHeight="1" x14ac:dyDescent="0.2">
      <c r="A1000" s="129"/>
      <c r="B1000" s="130"/>
      <c r="C1000" s="132"/>
      <c r="D1000" s="398" t="s">
        <v>215</v>
      </c>
      <c r="E1000" s="139"/>
      <c r="F1000" s="397"/>
      <c r="G1000" s="135"/>
      <c r="H1000" s="298"/>
      <c r="I1000" s="136"/>
      <c r="J1000" s="136"/>
      <c r="K1000" s="137"/>
    </row>
    <row r="1001" spans="1:12" s="35" customFormat="1" ht="91.5" customHeight="1" x14ac:dyDescent="0.2">
      <c r="A1001" s="129"/>
      <c r="B1001" s="130"/>
      <c r="C1001" s="132"/>
      <c r="D1001" s="132"/>
      <c r="E1001" s="176" t="s">
        <v>212</v>
      </c>
      <c r="F1001" s="397"/>
      <c r="G1001" s="135"/>
      <c r="H1001" s="298"/>
      <c r="I1001" s="136"/>
      <c r="J1001" s="136"/>
      <c r="K1001" s="137"/>
    </row>
    <row r="1002" spans="1:12" s="173" customFormat="1" ht="12" customHeight="1" x14ac:dyDescent="0.2">
      <c r="A1002" s="129"/>
      <c r="B1002" s="130"/>
      <c r="C1002" s="132"/>
      <c r="D1002" s="132"/>
      <c r="E1002" s="139"/>
      <c r="F1002" s="397"/>
      <c r="G1002" s="135"/>
      <c r="H1002" s="298"/>
      <c r="I1002" s="136"/>
      <c r="J1002" s="136"/>
      <c r="K1002" s="137"/>
    </row>
    <row r="1003" spans="1:12" s="35" customFormat="1" ht="90.75" customHeight="1" x14ac:dyDescent="0.2">
      <c r="A1003" s="129"/>
      <c r="B1003" s="130"/>
      <c r="C1003" s="132"/>
      <c r="D1003" s="132"/>
      <c r="E1003" s="176" t="s">
        <v>213</v>
      </c>
      <c r="F1003" s="397"/>
      <c r="G1003" s="135"/>
      <c r="H1003" s="298"/>
      <c r="I1003" s="136"/>
      <c r="J1003" s="136"/>
      <c r="K1003" s="137"/>
    </row>
    <row r="1004" spans="1:12" s="35" customFormat="1" ht="12" customHeight="1" x14ac:dyDescent="0.2">
      <c r="A1004" s="129"/>
      <c r="B1004" s="130"/>
      <c r="C1004" s="132"/>
      <c r="D1004" s="132"/>
      <c r="E1004" s="139"/>
      <c r="F1004" s="397"/>
      <c r="G1004" s="135"/>
      <c r="H1004" s="298"/>
      <c r="I1004" s="136"/>
      <c r="J1004" s="136"/>
      <c r="K1004" s="137"/>
    </row>
    <row r="1005" spans="1:12" s="174" customFormat="1" ht="12" customHeight="1" x14ac:dyDescent="0.2">
      <c r="A1005" s="129"/>
      <c r="B1005" s="130"/>
      <c r="C1005" s="132"/>
      <c r="D1005" s="178"/>
      <c r="E1005" s="179" t="s">
        <v>214</v>
      </c>
      <c r="G1005" s="135"/>
      <c r="H1005" s="177"/>
      <c r="I1005" s="136"/>
      <c r="J1005" s="136"/>
      <c r="K1005" s="137"/>
      <c r="L1005" s="175"/>
    </row>
    <row r="1006" spans="1:12" s="35" customFormat="1" ht="12" customHeight="1" x14ac:dyDescent="0.2">
      <c r="A1006" s="129" t="s">
        <v>668</v>
      </c>
      <c r="B1006" s="130"/>
      <c r="C1006" s="132"/>
      <c r="D1006" s="178"/>
      <c r="E1006" s="338" t="s">
        <v>669</v>
      </c>
      <c r="F1006" s="174"/>
      <c r="G1006" s="135" t="s">
        <v>5</v>
      </c>
      <c r="H1006" s="177">
        <v>1</v>
      </c>
      <c r="I1006" s="136"/>
      <c r="J1006" s="136"/>
      <c r="K1006" s="137"/>
      <c r="L1006" s="171"/>
    </row>
    <row r="1007" spans="1:12" s="174" customFormat="1" x14ac:dyDescent="0.2">
      <c r="A1007" s="129" t="s">
        <v>789</v>
      </c>
      <c r="B1007" s="130"/>
      <c r="C1007" s="132"/>
      <c r="D1007" s="132"/>
      <c r="E1007" s="176" t="s">
        <v>292</v>
      </c>
      <c r="G1007" s="135" t="s">
        <v>5</v>
      </c>
      <c r="H1007" s="177">
        <v>1</v>
      </c>
      <c r="I1007" s="136"/>
      <c r="J1007" s="136"/>
      <c r="K1007" s="137"/>
      <c r="L1007" s="175"/>
    </row>
    <row r="1008" spans="1:12" s="174" customFormat="1" x14ac:dyDescent="0.2">
      <c r="A1008" s="129" t="s">
        <v>790</v>
      </c>
      <c r="B1008" s="130"/>
      <c r="C1008" s="132"/>
      <c r="D1008" s="180"/>
      <c r="E1008" s="176" t="s">
        <v>366</v>
      </c>
      <c r="G1008" s="135" t="s">
        <v>5</v>
      </c>
      <c r="H1008" s="177">
        <v>1</v>
      </c>
      <c r="I1008" s="136"/>
      <c r="J1008" s="136"/>
      <c r="K1008" s="137"/>
      <c r="L1008" s="175"/>
    </row>
    <row r="1009" spans="1:12" s="174" customFormat="1" x14ac:dyDescent="0.2">
      <c r="A1009" s="129"/>
      <c r="B1009" s="130"/>
      <c r="C1009" s="132"/>
      <c r="D1009" s="180"/>
      <c r="E1009" s="176"/>
      <c r="G1009" s="135"/>
      <c r="H1009" s="177"/>
      <c r="I1009" s="136"/>
      <c r="J1009" s="136"/>
      <c r="K1009" s="137"/>
      <c r="L1009" s="181"/>
    </row>
    <row r="1010" spans="1:12" s="35" customFormat="1" x14ac:dyDescent="0.2">
      <c r="A1010" s="140" t="s">
        <v>297</v>
      </c>
      <c r="B1010" s="372" t="s">
        <v>216</v>
      </c>
      <c r="C1010" s="132"/>
      <c r="D1010" s="178"/>
      <c r="E1010" s="176"/>
      <c r="F1010" s="397"/>
      <c r="G1010" s="135"/>
      <c r="H1010" s="177"/>
      <c r="I1010" s="136"/>
      <c r="J1010" s="136"/>
      <c r="K1010" s="137"/>
    </row>
    <row r="1011" spans="1:12" s="35" customFormat="1" ht="25.5" x14ac:dyDescent="0.2">
      <c r="A1011" s="129" t="s">
        <v>457</v>
      </c>
      <c r="B1011" s="130"/>
      <c r="C1011" s="132"/>
      <c r="D1011" s="132"/>
      <c r="E1011" s="176" t="s">
        <v>293</v>
      </c>
      <c r="F1011" s="397"/>
      <c r="G1011" s="135" t="s">
        <v>5</v>
      </c>
      <c r="H1011" s="177">
        <v>1</v>
      </c>
      <c r="I1011" s="136"/>
      <c r="J1011" s="136"/>
      <c r="K1011" s="137"/>
    </row>
    <row r="1012" spans="1:12" s="35" customFormat="1" x14ac:dyDescent="0.2">
      <c r="A1012" s="129"/>
      <c r="B1012" s="130"/>
      <c r="C1012" s="132"/>
      <c r="D1012" s="132"/>
      <c r="E1012" s="176"/>
      <c r="F1012" s="397"/>
      <c r="G1012" s="135"/>
      <c r="H1012" s="177"/>
      <c r="I1012" s="136"/>
      <c r="J1012" s="136"/>
      <c r="K1012" s="137"/>
    </row>
    <row r="1013" spans="1:12" s="35" customFormat="1" x14ac:dyDescent="0.2">
      <c r="A1013" s="140" t="s">
        <v>458</v>
      </c>
      <c r="B1013" s="372" t="s">
        <v>217</v>
      </c>
      <c r="C1013" s="132"/>
      <c r="D1013" s="132"/>
      <c r="E1013" s="176"/>
      <c r="F1013" s="397"/>
      <c r="G1013" s="135"/>
      <c r="H1013" s="177"/>
      <c r="I1013" s="136"/>
      <c r="J1013" s="136"/>
      <c r="K1013" s="137"/>
    </row>
    <row r="1014" spans="1:12" s="35" customFormat="1" ht="42" customHeight="1" x14ac:dyDescent="0.2">
      <c r="A1014" s="129"/>
      <c r="B1014" s="130"/>
      <c r="C1014" s="132"/>
      <c r="D1014" s="132"/>
      <c r="E1014" s="176" t="s">
        <v>390</v>
      </c>
      <c r="F1014" s="397"/>
      <c r="G1014" s="135"/>
      <c r="H1014" s="177"/>
      <c r="I1014" s="136"/>
      <c r="J1014" s="136"/>
      <c r="K1014" s="137"/>
    </row>
    <row r="1015" spans="1:12" s="35" customFormat="1" x14ac:dyDescent="0.2">
      <c r="A1015" s="129"/>
      <c r="B1015" s="130"/>
      <c r="C1015" s="132"/>
      <c r="D1015" s="132"/>
      <c r="E1015" s="176"/>
      <c r="F1015" s="397"/>
      <c r="G1015" s="135"/>
      <c r="H1015" s="177"/>
      <c r="I1015" s="136"/>
      <c r="J1015" s="136"/>
      <c r="K1015" s="137"/>
    </row>
    <row r="1016" spans="1:12" s="35" customFormat="1" ht="38.25" x14ac:dyDescent="0.2">
      <c r="A1016" s="129" t="s">
        <v>791</v>
      </c>
      <c r="B1016" s="130"/>
      <c r="C1016" s="132"/>
      <c r="D1016" s="132"/>
      <c r="E1016" s="176" t="s">
        <v>391</v>
      </c>
      <c r="F1016" s="397"/>
      <c r="G1016" s="135" t="s">
        <v>11</v>
      </c>
      <c r="H1016" s="177">
        <f>SUM(H1026:H1041)</f>
        <v>508</v>
      </c>
      <c r="I1016" s="136"/>
      <c r="J1016" s="136"/>
      <c r="K1016" s="137"/>
    </row>
    <row r="1017" spans="1:12" s="35" customFormat="1" x14ac:dyDescent="0.2">
      <c r="A1017" s="129"/>
      <c r="B1017" s="130"/>
      <c r="C1017" s="132"/>
      <c r="D1017" s="132"/>
      <c r="E1017" s="176"/>
      <c r="F1017" s="397"/>
      <c r="G1017" s="135"/>
      <c r="H1017" s="177"/>
      <c r="I1017" s="136"/>
      <c r="J1017" s="136"/>
      <c r="K1017" s="137"/>
    </row>
    <row r="1018" spans="1:12" s="35" customFormat="1" ht="39.75" customHeight="1" x14ac:dyDescent="0.2">
      <c r="A1018" s="129" t="s">
        <v>792</v>
      </c>
      <c r="B1018" s="130"/>
      <c r="C1018" s="132"/>
      <c r="D1018" s="132"/>
      <c r="E1018" s="176" t="s">
        <v>392</v>
      </c>
      <c r="F1018" s="397"/>
      <c r="G1018" s="135" t="s">
        <v>11</v>
      </c>
      <c r="H1018" s="177">
        <f>SUM(H1043:H1053)</f>
        <v>352</v>
      </c>
      <c r="I1018" s="136"/>
      <c r="J1018" s="136"/>
      <c r="K1018" s="137"/>
    </row>
    <row r="1019" spans="1:12" s="35" customFormat="1" x14ac:dyDescent="0.2">
      <c r="A1019" s="129"/>
      <c r="B1019" s="130"/>
      <c r="C1019" s="132"/>
      <c r="D1019" s="132"/>
      <c r="E1019" s="176"/>
      <c r="F1019" s="397"/>
      <c r="G1019" s="135"/>
      <c r="H1019" s="177"/>
      <c r="I1019" s="136"/>
      <c r="J1019" s="136"/>
      <c r="K1019" s="137"/>
    </row>
    <row r="1020" spans="1:12" s="35" customFormat="1" x14ac:dyDescent="0.2">
      <c r="A1020" s="140" t="s">
        <v>793</v>
      </c>
      <c r="B1020" s="372" t="s">
        <v>388</v>
      </c>
      <c r="C1020" s="132"/>
      <c r="D1020" s="132"/>
      <c r="E1020" s="176"/>
      <c r="F1020" s="174"/>
      <c r="G1020" s="135"/>
      <c r="H1020" s="177"/>
      <c r="I1020" s="136"/>
      <c r="J1020" s="136"/>
      <c r="K1020" s="137"/>
    </row>
    <row r="1021" spans="1:12" s="35" customFormat="1" ht="51" x14ac:dyDescent="0.2">
      <c r="A1021" s="129"/>
      <c r="B1021" s="130"/>
      <c r="C1021" s="132"/>
      <c r="D1021" s="132"/>
      <c r="E1021" s="176" t="s">
        <v>219</v>
      </c>
      <c r="F1021" s="174"/>
      <c r="G1021" s="135"/>
      <c r="H1021" s="177"/>
      <c r="I1021" s="136"/>
      <c r="J1021" s="136"/>
      <c r="K1021" s="137"/>
    </row>
    <row r="1022" spans="1:12" s="35" customFormat="1" x14ac:dyDescent="0.2">
      <c r="A1022" s="129"/>
      <c r="B1022" s="130"/>
      <c r="C1022" s="132"/>
      <c r="D1022" s="132"/>
      <c r="E1022" s="176" t="s">
        <v>387</v>
      </c>
      <c r="F1022" s="174"/>
      <c r="G1022" s="135"/>
      <c r="H1022" s="177"/>
      <c r="I1022" s="136"/>
      <c r="J1022" s="136"/>
      <c r="K1022" s="137"/>
    </row>
    <row r="1023" spans="1:12" s="35" customFormat="1" x14ac:dyDescent="0.2">
      <c r="A1023" s="129"/>
      <c r="B1023" s="130"/>
      <c r="C1023" s="132"/>
      <c r="D1023" s="132"/>
      <c r="E1023" s="182" t="s">
        <v>431</v>
      </c>
      <c r="F1023" s="174"/>
      <c r="G1023" s="135"/>
      <c r="H1023" s="177"/>
      <c r="I1023" s="136"/>
      <c r="J1023" s="136"/>
      <c r="K1023" s="137"/>
    </row>
    <row r="1024" spans="1:12" s="35" customFormat="1" x14ac:dyDescent="0.2">
      <c r="A1024" s="129"/>
      <c r="B1024" s="130"/>
      <c r="C1024" s="132"/>
      <c r="D1024" s="132"/>
      <c r="E1024" s="182"/>
      <c r="F1024" s="174"/>
      <c r="G1024" s="135"/>
      <c r="H1024" s="177"/>
      <c r="I1024" s="136"/>
      <c r="J1024" s="136"/>
      <c r="K1024" s="137"/>
    </row>
    <row r="1025" spans="1:12" s="35" customFormat="1" x14ac:dyDescent="0.2">
      <c r="A1025" s="129"/>
      <c r="B1025" s="387" t="s">
        <v>389</v>
      </c>
      <c r="C1025" s="132"/>
      <c r="D1025" s="132"/>
      <c r="E1025" s="176"/>
      <c r="F1025" s="174"/>
      <c r="G1025" s="135"/>
      <c r="H1025" s="177"/>
      <c r="I1025" s="136"/>
      <c r="J1025" s="136"/>
      <c r="K1025" s="137"/>
    </row>
    <row r="1026" spans="1:12" s="35" customFormat="1" x14ac:dyDescent="0.2">
      <c r="A1026" s="129" t="s">
        <v>794</v>
      </c>
      <c r="B1026" s="130"/>
      <c r="C1026" s="132"/>
      <c r="D1026" s="132"/>
      <c r="E1026" s="176" t="s">
        <v>433</v>
      </c>
      <c r="F1026" s="174"/>
      <c r="G1026" s="135" t="s">
        <v>11</v>
      </c>
      <c r="H1026" s="177"/>
      <c r="I1026" s="136"/>
      <c r="J1026" s="136"/>
      <c r="K1026" s="137"/>
    </row>
    <row r="1027" spans="1:12" s="35" customFormat="1" x14ac:dyDescent="0.2">
      <c r="A1027" s="129" t="s">
        <v>795</v>
      </c>
      <c r="B1027" s="130"/>
      <c r="C1027" s="132"/>
      <c r="D1027" s="132"/>
      <c r="E1027" s="176" t="s">
        <v>511</v>
      </c>
      <c r="F1027" s="174"/>
      <c r="G1027" s="135" t="s">
        <v>11</v>
      </c>
      <c r="H1027" s="177">
        <f>9+(8*3)</f>
        <v>33</v>
      </c>
      <c r="I1027" s="136"/>
      <c r="J1027" s="136"/>
      <c r="K1027" s="137"/>
    </row>
    <row r="1028" spans="1:12" s="35" customFormat="1" x14ac:dyDescent="0.2">
      <c r="A1028" s="129" t="s">
        <v>796</v>
      </c>
      <c r="B1028" s="130"/>
      <c r="C1028" s="132"/>
      <c r="D1028" s="132"/>
      <c r="E1028" s="176" t="s">
        <v>512</v>
      </c>
      <c r="F1028" s="174"/>
      <c r="G1028" s="135" t="s">
        <v>11</v>
      </c>
      <c r="H1028" s="177">
        <f>32+(32*3)</f>
        <v>128</v>
      </c>
      <c r="I1028" s="136"/>
      <c r="J1028" s="136"/>
      <c r="K1028" s="137"/>
    </row>
    <row r="1029" spans="1:12" s="35" customFormat="1" x14ac:dyDescent="0.2">
      <c r="A1029" s="129" t="s">
        <v>797</v>
      </c>
      <c r="B1029" s="130"/>
      <c r="C1029" s="132"/>
      <c r="D1029" s="132"/>
      <c r="E1029" s="176" t="s">
        <v>672</v>
      </c>
      <c r="F1029" s="174"/>
      <c r="G1029" s="135" t="s">
        <v>11</v>
      </c>
      <c r="H1029" s="177">
        <f>(3*4)</f>
        <v>12</v>
      </c>
      <c r="I1029" s="136"/>
      <c r="J1029" s="136"/>
      <c r="K1029" s="137"/>
    </row>
    <row r="1030" spans="1:12" s="35" customFormat="1" x14ac:dyDescent="0.2">
      <c r="A1030" s="129" t="s">
        <v>798</v>
      </c>
      <c r="B1030" s="130"/>
      <c r="C1030" s="132"/>
      <c r="D1030" s="132"/>
      <c r="E1030" s="176" t="s">
        <v>671</v>
      </c>
      <c r="F1030" s="174"/>
      <c r="G1030" s="135" t="s">
        <v>11</v>
      </c>
      <c r="H1030" s="177">
        <f>1+(2*3)</f>
        <v>7</v>
      </c>
      <c r="I1030" s="136"/>
      <c r="J1030" s="136"/>
      <c r="K1030" s="137"/>
    </row>
    <row r="1031" spans="1:12" s="35" customFormat="1" x14ac:dyDescent="0.2">
      <c r="A1031" s="129" t="s">
        <v>799</v>
      </c>
      <c r="B1031" s="130"/>
      <c r="C1031" s="132"/>
      <c r="D1031" s="132"/>
      <c r="E1031" s="176" t="s">
        <v>432</v>
      </c>
      <c r="F1031" s="174"/>
      <c r="G1031" s="135" t="s">
        <v>11</v>
      </c>
      <c r="H1031" s="177">
        <f>23+(9*3)</f>
        <v>50</v>
      </c>
      <c r="I1031" s="136"/>
      <c r="J1031" s="136"/>
      <c r="K1031" s="137"/>
    </row>
    <row r="1032" spans="1:12" s="35" customFormat="1" x14ac:dyDescent="0.2">
      <c r="A1032" s="129" t="s">
        <v>800</v>
      </c>
      <c r="B1032" s="130"/>
      <c r="C1032" s="132"/>
      <c r="D1032" s="132"/>
      <c r="E1032" s="176" t="s">
        <v>434</v>
      </c>
      <c r="F1032" s="174"/>
      <c r="G1032" s="135" t="s">
        <v>11</v>
      </c>
      <c r="H1032" s="177">
        <v>16</v>
      </c>
      <c r="I1032" s="136"/>
      <c r="J1032" s="136"/>
      <c r="K1032" s="137"/>
    </row>
    <row r="1033" spans="1:12" s="35" customFormat="1" x14ac:dyDescent="0.2">
      <c r="A1033" s="129" t="s">
        <v>801</v>
      </c>
      <c r="B1033" s="130"/>
      <c r="C1033" s="132"/>
      <c r="D1033" s="132"/>
      <c r="E1033" s="176" t="s">
        <v>294</v>
      </c>
      <c r="F1033" s="174"/>
      <c r="G1033" s="135" t="s">
        <v>11</v>
      </c>
      <c r="H1033" s="177">
        <f>16*4</f>
        <v>64</v>
      </c>
      <c r="I1033" s="136"/>
      <c r="J1033" s="136"/>
      <c r="K1033" s="137"/>
    </row>
    <row r="1034" spans="1:12" s="35" customFormat="1" x14ac:dyDescent="0.2">
      <c r="A1034" s="129" t="s">
        <v>802</v>
      </c>
      <c r="B1034" s="130"/>
      <c r="C1034" s="132"/>
      <c r="D1034" s="132"/>
      <c r="E1034" s="176" t="s">
        <v>674</v>
      </c>
      <c r="F1034" s="174"/>
      <c r="G1034" s="135" t="s">
        <v>11</v>
      </c>
      <c r="H1034" s="177">
        <v>1</v>
      </c>
      <c r="I1034" s="136"/>
      <c r="J1034" s="136"/>
      <c r="K1034" s="137"/>
    </row>
    <row r="1035" spans="1:12" s="40" customFormat="1" x14ac:dyDescent="0.2">
      <c r="A1035" s="129" t="s">
        <v>803</v>
      </c>
      <c r="B1035" s="130"/>
      <c r="C1035" s="132"/>
      <c r="D1035" s="132"/>
      <c r="E1035" s="176" t="s">
        <v>321</v>
      </c>
      <c r="F1035" s="174"/>
      <c r="G1035" s="135" t="s">
        <v>11</v>
      </c>
      <c r="H1035" s="177">
        <f>8+(9*3)</f>
        <v>35</v>
      </c>
      <c r="I1035" s="136"/>
      <c r="J1035" s="136"/>
      <c r="K1035" s="137"/>
      <c r="L1035" s="183">
        <f>H1035*1</f>
        <v>35</v>
      </c>
    </row>
    <row r="1036" spans="1:12" s="40" customFormat="1" x14ac:dyDescent="0.2">
      <c r="A1036" s="129" t="s">
        <v>804</v>
      </c>
      <c r="B1036" s="130"/>
      <c r="C1036" s="132"/>
      <c r="D1036" s="132"/>
      <c r="E1036" s="176" t="s">
        <v>320</v>
      </c>
      <c r="F1036" s="174"/>
      <c r="G1036" s="135" t="s">
        <v>11</v>
      </c>
      <c r="H1036" s="177">
        <f>12+(9*3)</f>
        <v>39</v>
      </c>
      <c r="I1036" s="136"/>
      <c r="J1036" s="136"/>
      <c r="K1036" s="137"/>
      <c r="L1036" s="183">
        <f>H1036*2</f>
        <v>78</v>
      </c>
    </row>
    <row r="1037" spans="1:12" s="40" customFormat="1" x14ac:dyDescent="0.2">
      <c r="A1037" s="129" t="s">
        <v>805</v>
      </c>
      <c r="B1037" s="130"/>
      <c r="C1037" s="132"/>
      <c r="D1037" s="132"/>
      <c r="E1037" s="176" t="s">
        <v>367</v>
      </c>
      <c r="F1037" s="174"/>
      <c r="G1037" s="135" t="s">
        <v>11</v>
      </c>
      <c r="H1037" s="177">
        <f>3+(1*3)</f>
        <v>6</v>
      </c>
      <c r="I1037" s="136"/>
      <c r="J1037" s="136"/>
      <c r="K1037" s="137"/>
      <c r="L1037" s="183">
        <f>H1037*3</f>
        <v>18</v>
      </c>
    </row>
    <row r="1038" spans="1:12" s="40" customFormat="1" x14ac:dyDescent="0.2">
      <c r="A1038" s="129" t="s">
        <v>806</v>
      </c>
      <c r="B1038" s="130"/>
      <c r="C1038" s="132"/>
      <c r="D1038" s="132"/>
      <c r="E1038" s="176" t="s">
        <v>295</v>
      </c>
      <c r="F1038" s="174"/>
      <c r="G1038" s="135" t="s">
        <v>11</v>
      </c>
      <c r="H1038" s="177">
        <f>10+(9*3)</f>
        <v>37</v>
      </c>
      <c r="I1038" s="136"/>
      <c r="J1038" s="136"/>
      <c r="K1038" s="137"/>
      <c r="L1038" s="183">
        <f>H1038*4</f>
        <v>148</v>
      </c>
    </row>
    <row r="1039" spans="1:12" s="40" customFormat="1" ht="12" customHeight="1" x14ac:dyDescent="0.2">
      <c r="A1039" s="129" t="s">
        <v>807</v>
      </c>
      <c r="B1039" s="130"/>
      <c r="C1039" s="132"/>
      <c r="D1039" s="399"/>
      <c r="E1039" s="176" t="s">
        <v>296</v>
      </c>
      <c r="F1039" s="174"/>
      <c r="G1039" s="135" t="s">
        <v>11</v>
      </c>
      <c r="H1039" s="177">
        <f>2+(2*3)</f>
        <v>8</v>
      </c>
      <c r="I1039" s="136"/>
      <c r="J1039" s="136"/>
      <c r="K1039" s="233"/>
      <c r="L1039" s="183">
        <f>H1039*5</f>
        <v>40</v>
      </c>
    </row>
    <row r="1040" spans="1:12" s="35" customFormat="1" ht="12" customHeight="1" x14ac:dyDescent="0.2">
      <c r="A1040" s="129" t="s">
        <v>808</v>
      </c>
      <c r="B1040" s="130"/>
      <c r="C1040" s="132"/>
      <c r="D1040" s="399"/>
      <c r="E1040" s="176" t="s">
        <v>513</v>
      </c>
      <c r="F1040" s="174"/>
      <c r="G1040" s="135" t="s">
        <v>11</v>
      </c>
      <c r="H1040" s="177">
        <f>7*4</f>
        <v>28</v>
      </c>
      <c r="I1040" s="136"/>
      <c r="J1040" s="136"/>
      <c r="K1040" s="233"/>
    </row>
    <row r="1041" spans="1:12" s="35" customFormat="1" ht="12" customHeight="1" x14ac:dyDescent="0.2">
      <c r="A1041" s="129" t="s">
        <v>809</v>
      </c>
      <c r="B1041" s="130"/>
      <c r="C1041" s="132"/>
      <c r="D1041" s="399"/>
      <c r="E1041" s="176" t="s">
        <v>675</v>
      </c>
      <c r="F1041" s="174"/>
      <c r="G1041" s="135" t="s">
        <v>11</v>
      </c>
      <c r="H1041" s="177">
        <f>11+(11*3)</f>
        <v>44</v>
      </c>
      <c r="I1041" s="136"/>
      <c r="J1041" s="136"/>
      <c r="K1041" s="233"/>
    </row>
    <row r="1042" spans="1:12" s="35" customFormat="1" ht="12" customHeight="1" x14ac:dyDescent="0.2">
      <c r="A1042" s="129" t="s">
        <v>810</v>
      </c>
      <c r="B1042" s="130"/>
      <c r="C1042" s="132"/>
      <c r="D1042" s="399"/>
      <c r="E1042" s="176" t="s">
        <v>890</v>
      </c>
      <c r="F1042" s="174"/>
      <c r="G1042" s="135" t="s">
        <v>11</v>
      </c>
      <c r="H1042" s="177">
        <v>1</v>
      </c>
      <c r="I1042" s="136"/>
      <c r="J1042" s="136"/>
      <c r="K1042" s="233"/>
    </row>
    <row r="1043" spans="1:12" s="35" customFormat="1" ht="12" customHeight="1" x14ac:dyDescent="0.2">
      <c r="A1043" s="129"/>
      <c r="B1043" s="387" t="s">
        <v>670</v>
      </c>
      <c r="C1043" s="132"/>
      <c r="D1043" s="399"/>
      <c r="E1043" s="176"/>
      <c r="F1043" s="174"/>
      <c r="G1043" s="135"/>
      <c r="H1043" s="177"/>
      <c r="I1043" s="136"/>
      <c r="J1043" s="136"/>
      <c r="K1043" s="233"/>
    </row>
    <row r="1044" spans="1:12" s="35" customFormat="1" x14ac:dyDescent="0.2">
      <c r="A1044" s="129" t="s">
        <v>810</v>
      </c>
      <c r="B1044" s="130"/>
      <c r="C1044" s="132"/>
      <c r="D1044" s="132">
        <v>13</v>
      </c>
      <c r="E1044" s="176" t="s">
        <v>521</v>
      </c>
      <c r="F1044" s="174"/>
      <c r="G1044" s="135" t="s">
        <v>11</v>
      </c>
      <c r="H1044" s="177">
        <f>39+(38*3)</f>
        <v>153</v>
      </c>
      <c r="I1044" s="136"/>
      <c r="J1044" s="136"/>
      <c r="K1044" s="137"/>
    </row>
    <row r="1045" spans="1:12" s="35" customFormat="1" x14ac:dyDescent="0.2">
      <c r="A1045" s="129" t="s">
        <v>811</v>
      </c>
      <c r="B1045" s="130"/>
      <c r="C1045" s="132"/>
      <c r="D1045" s="132">
        <v>13</v>
      </c>
      <c r="E1045" s="176" t="s">
        <v>867</v>
      </c>
      <c r="F1045" s="174"/>
      <c r="G1045" s="135" t="s">
        <v>11</v>
      </c>
      <c r="H1045" s="177">
        <f>16+(15*3)</f>
        <v>61</v>
      </c>
      <c r="I1045" s="136"/>
      <c r="J1045" s="136"/>
      <c r="K1045" s="137"/>
    </row>
    <row r="1046" spans="1:12" s="35" customFormat="1" ht="12" customHeight="1" x14ac:dyDescent="0.2">
      <c r="A1046" s="129" t="s">
        <v>812</v>
      </c>
      <c r="B1046" s="130"/>
      <c r="C1046" s="132"/>
      <c r="D1046" s="399"/>
      <c r="E1046" s="176" t="s">
        <v>522</v>
      </c>
      <c r="F1046" s="174"/>
      <c r="G1046" s="135" t="s">
        <v>11</v>
      </c>
      <c r="H1046" s="177">
        <v>16</v>
      </c>
      <c r="I1046" s="136"/>
      <c r="J1046" s="136"/>
      <c r="K1046" s="233"/>
      <c r="L1046" s="171"/>
    </row>
    <row r="1047" spans="1:12" s="35" customFormat="1" ht="12" customHeight="1" x14ac:dyDescent="0.2">
      <c r="A1047" s="129" t="s">
        <v>813</v>
      </c>
      <c r="B1047" s="130"/>
      <c r="C1047" s="132"/>
      <c r="D1047" s="399"/>
      <c r="E1047" s="176" t="s">
        <v>523</v>
      </c>
      <c r="F1047" s="174"/>
      <c r="G1047" s="135" t="s">
        <v>11</v>
      </c>
      <c r="H1047" s="177">
        <v>16</v>
      </c>
      <c r="I1047" s="136"/>
      <c r="J1047" s="136"/>
      <c r="K1047" s="233"/>
      <c r="L1047" s="171"/>
    </row>
    <row r="1048" spans="1:12" s="35" customFormat="1" ht="15" customHeight="1" x14ac:dyDescent="0.2">
      <c r="A1048" s="129" t="s">
        <v>814</v>
      </c>
      <c r="B1048" s="130"/>
      <c r="C1048" s="132"/>
      <c r="D1048" s="399"/>
      <c r="E1048" s="176" t="s">
        <v>528</v>
      </c>
      <c r="F1048" s="174"/>
      <c r="G1048" s="135" t="s">
        <v>11</v>
      </c>
      <c r="H1048" s="177">
        <v>1</v>
      </c>
      <c r="I1048" s="136"/>
      <c r="J1048" s="136"/>
      <c r="K1048" s="233"/>
      <c r="L1048" s="171"/>
    </row>
    <row r="1049" spans="1:12" s="35" customFormat="1" ht="14.25" customHeight="1" x14ac:dyDescent="0.2">
      <c r="A1049" s="129" t="s">
        <v>815</v>
      </c>
      <c r="B1049" s="130"/>
      <c r="C1049" s="132"/>
      <c r="D1049" s="399"/>
      <c r="E1049" s="176" t="s">
        <v>524</v>
      </c>
      <c r="F1049" s="174"/>
      <c r="G1049" s="135" t="s">
        <v>11</v>
      </c>
      <c r="H1049" s="177">
        <f>8+(8*3)</f>
        <v>32</v>
      </c>
      <c r="I1049" s="136"/>
      <c r="J1049" s="136"/>
      <c r="K1049" s="233"/>
      <c r="L1049" s="171"/>
    </row>
    <row r="1050" spans="1:12" s="35" customFormat="1" ht="12" customHeight="1" x14ac:dyDescent="0.2">
      <c r="A1050" s="129" t="s">
        <v>816</v>
      </c>
      <c r="B1050" s="130"/>
      <c r="C1050" s="132"/>
      <c r="D1050" s="399"/>
      <c r="E1050" s="126" t="s">
        <v>525</v>
      </c>
      <c r="F1050" s="174"/>
      <c r="G1050" s="135" t="s">
        <v>11</v>
      </c>
      <c r="H1050" s="177">
        <f>8*4</f>
        <v>32</v>
      </c>
      <c r="I1050" s="136"/>
      <c r="J1050" s="136"/>
      <c r="K1050" s="233"/>
      <c r="L1050" s="171"/>
    </row>
    <row r="1051" spans="1:12" s="35" customFormat="1" ht="12" customHeight="1" x14ac:dyDescent="0.2">
      <c r="A1051" s="129" t="s">
        <v>817</v>
      </c>
      <c r="B1051" s="130"/>
      <c r="C1051" s="132"/>
      <c r="D1051" s="399"/>
      <c r="E1051" s="126" t="s">
        <v>526</v>
      </c>
      <c r="F1051" s="174"/>
      <c r="G1051" s="135" t="s">
        <v>11</v>
      </c>
      <c r="H1051" s="177">
        <f>4*4</f>
        <v>16</v>
      </c>
      <c r="I1051" s="136"/>
      <c r="J1051" s="136"/>
      <c r="K1051" s="233"/>
      <c r="L1051" s="171"/>
    </row>
    <row r="1052" spans="1:12" s="35" customFormat="1" ht="12" customHeight="1" x14ac:dyDescent="0.2">
      <c r="A1052" s="129" t="s">
        <v>818</v>
      </c>
      <c r="B1052" s="130"/>
      <c r="C1052" s="132"/>
      <c r="D1052" s="399"/>
      <c r="E1052" s="126" t="s">
        <v>527</v>
      </c>
      <c r="F1052" s="174"/>
      <c r="G1052" s="135" t="s">
        <v>11</v>
      </c>
      <c r="H1052" s="177">
        <f>4*4</f>
        <v>16</v>
      </c>
      <c r="I1052" s="136"/>
      <c r="J1052" s="136"/>
      <c r="K1052" s="233"/>
      <c r="L1052" s="171"/>
    </row>
    <row r="1053" spans="1:12" s="35" customFormat="1" ht="12" customHeight="1" x14ac:dyDescent="0.2">
      <c r="A1053" s="129" t="s">
        <v>819</v>
      </c>
      <c r="B1053" s="130"/>
      <c r="C1053" s="132"/>
      <c r="D1053" s="399"/>
      <c r="E1053" s="126" t="s">
        <v>673</v>
      </c>
      <c r="F1053" s="174"/>
      <c r="G1053" s="135" t="s">
        <v>11</v>
      </c>
      <c r="H1053" s="177">
        <f>3+(2*3)</f>
        <v>9</v>
      </c>
      <c r="I1053" s="136"/>
      <c r="J1053" s="136"/>
      <c r="K1053" s="233"/>
      <c r="L1053" s="184"/>
    </row>
    <row r="1054" spans="1:12" s="35" customFormat="1" ht="12" customHeight="1" x14ac:dyDescent="0.2">
      <c r="A1054" s="129"/>
      <c r="B1054" s="130"/>
      <c r="C1054" s="132"/>
      <c r="D1054" s="399"/>
      <c r="E1054" s="126"/>
      <c r="F1054" s="174"/>
      <c r="G1054" s="135"/>
      <c r="H1054" s="177"/>
      <c r="I1054" s="136"/>
      <c r="J1054" s="136"/>
      <c r="K1054" s="233"/>
      <c r="L1054" s="184"/>
    </row>
    <row r="1055" spans="1:12" s="35" customFormat="1" ht="12" customHeight="1" x14ac:dyDescent="0.2">
      <c r="A1055" s="129"/>
      <c r="B1055" s="130"/>
      <c r="C1055" s="132"/>
      <c r="D1055" s="399"/>
      <c r="E1055" s="126"/>
      <c r="F1055" s="174"/>
      <c r="G1055" s="135"/>
      <c r="H1055" s="177"/>
      <c r="I1055" s="136"/>
      <c r="J1055" s="136"/>
      <c r="K1055" s="233"/>
      <c r="L1055" s="184"/>
    </row>
    <row r="1056" spans="1:12" s="35" customFormat="1" ht="12" customHeight="1" x14ac:dyDescent="0.2">
      <c r="A1056" s="129"/>
      <c r="B1056" s="130"/>
      <c r="C1056" s="132"/>
      <c r="D1056" s="399"/>
      <c r="E1056" s="126"/>
      <c r="F1056" s="174"/>
      <c r="G1056" s="135"/>
      <c r="H1056" s="177"/>
      <c r="I1056" s="136"/>
      <c r="J1056" s="136"/>
      <c r="K1056" s="233"/>
      <c r="L1056" s="184"/>
    </row>
    <row r="1057" spans="1:12" s="35" customFormat="1" ht="12" customHeight="1" x14ac:dyDescent="0.2">
      <c r="A1057" s="129"/>
      <c r="B1057" s="130"/>
      <c r="C1057" s="132"/>
      <c r="D1057" s="399"/>
      <c r="E1057" s="126"/>
      <c r="F1057" s="174"/>
      <c r="G1057" s="135"/>
      <c r="H1057" s="177"/>
      <c r="I1057" s="136"/>
      <c r="J1057" s="136"/>
      <c r="K1057" s="233"/>
      <c r="L1057" s="184"/>
    </row>
    <row r="1058" spans="1:12" s="35" customFormat="1" ht="12" customHeight="1" x14ac:dyDescent="0.2">
      <c r="A1058" s="129"/>
      <c r="B1058" s="130"/>
      <c r="C1058" s="132"/>
      <c r="D1058" s="399"/>
      <c r="E1058" s="126"/>
      <c r="F1058" s="174"/>
      <c r="G1058" s="135"/>
      <c r="H1058" s="177"/>
      <c r="I1058" s="136"/>
      <c r="J1058" s="136"/>
      <c r="K1058" s="233"/>
      <c r="L1058" s="184"/>
    </row>
    <row r="1059" spans="1:12" s="35" customFormat="1" ht="12" customHeight="1" x14ac:dyDescent="0.2">
      <c r="A1059" s="129"/>
      <c r="B1059" s="130"/>
      <c r="C1059" s="132"/>
      <c r="D1059" s="400"/>
      <c r="E1059" s="401"/>
      <c r="F1059" s="397"/>
      <c r="G1059" s="135"/>
      <c r="H1059" s="298"/>
      <c r="I1059" s="136"/>
      <c r="J1059" s="136"/>
      <c r="K1059" s="233"/>
    </row>
    <row r="1060" spans="1:12" s="28" customFormat="1" ht="15" customHeight="1" x14ac:dyDescent="0.2">
      <c r="A1060" s="224" t="s">
        <v>820</v>
      </c>
      <c r="B1060" s="225"/>
      <c r="C1060" s="218"/>
      <c r="D1060" s="218"/>
      <c r="E1060" s="219" t="s">
        <v>145</v>
      </c>
      <c r="F1060" s="226"/>
      <c r="G1060" s="227"/>
      <c r="H1060" s="392"/>
      <c r="I1060" s="229"/>
      <c r="J1060" s="229"/>
      <c r="K1060" s="243"/>
    </row>
    <row r="1061" spans="1:12" s="28" customFormat="1" ht="15" customHeight="1" x14ac:dyDescent="0.2">
      <c r="A1061" s="224" t="s">
        <v>91</v>
      </c>
      <c r="B1061" s="225"/>
      <c r="C1061" s="218"/>
      <c r="D1061" s="218"/>
      <c r="E1061" s="219" t="s">
        <v>821</v>
      </c>
      <c r="F1061" s="226"/>
      <c r="G1061" s="227"/>
      <c r="H1061" s="392"/>
      <c r="I1061" s="229"/>
      <c r="J1061" s="229"/>
      <c r="K1061" s="230"/>
    </row>
    <row r="1062" spans="1:12" s="42" customFormat="1" ht="12" customHeight="1" x14ac:dyDescent="0.2">
      <c r="A1062" s="140"/>
      <c r="B1062" s="200"/>
      <c r="C1062" s="142"/>
      <c r="D1062" s="142"/>
      <c r="E1062" s="373"/>
      <c r="F1062" s="393"/>
      <c r="G1062" s="234"/>
      <c r="H1062" s="394"/>
      <c r="I1062" s="236"/>
      <c r="J1062" s="236"/>
      <c r="K1062" s="233"/>
    </row>
    <row r="1063" spans="1:12" s="42" customFormat="1" ht="12" customHeight="1" x14ac:dyDescent="0.2">
      <c r="A1063" s="140" t="s">
        <v>92</v>
      </c>
      <c r="B1063" s="372" t="s">
        <v>10</v>
      </c>
      <c r="C1063" s="142"/>
      <c r="D1063" s="142"/>
      <c r="E1063" s="373"/>
      <c r="F1063" s="393"/>
      <c r="G1063" s="234"/>
      <c r="H1063" s="394"/>
      <c r="I1063" s="236"/>
      <c r="J1063" s="236"/>
      <c r="K1063" s="233"/>
    </row>
    <row r="1064" spans="1:12" s="35" customFormat="1" ht="63.75" x14ac:dyDescent="0.2">
      <c r="A1064" s="237"/>
      <c r="B1064" s="239"/>
      <c r="C1064" s="132"/>
      <c r="D1064" s="169" t="s">
        <v>149</v>
      </c>
      <c r="E1064" s="176" t="s">
        <v>337</v>
      </c>
      <c r="F1064" s="190"/>
      <c r="G1064" s="135"/>
      <c r="H1064" s="298"/>
      <c r="I1064" s="136"/>
      <c r="J1064" s="136"/>
      <c r="K1064" s="233"/>
    </row>
    <row r="1065" spans="1:12" s="35" customFormat="1" x14ac:dyDescent="0.2">
      <c r="A1065" s="237"/>
      <c r="B1065" s="239"/>
      <c r="C1065" s="132"/>
      <c r="D1065" s="169" t="s">
        <v>151</v>
      </c>
      <c r="E1065" s="176" t="s">
        <v>338</v>
      </c>
      <c r="F1065" s="190"/>
      <c r="G1065" s="135"/>
      <c r="H1065" s="298"/>
      <c r="I1065" s="136"/>
      <c r="J1065" s="136"/>
      <c r="K1065" s="233"/>
    </row>
    <row r="1066" spans="1:12" s="35" customFormat="1" x14ac:dyDescent="0.2">
      <c r="A1066" s="237"/>
      <c r="B1066" s="239"/>
      <c r="C1066" s="132"/>
      <c r="D1066" s="169" t="s">
        <v>152</v>
      </c>
      <c r="E1066" s="176" t="s">
        <v>339</v>
      </c>
      <c r="F1066" s="190"/>
      <c r="G1066" s="135"/>
      <c r="H1066" s="298"/>
      <c r="I1066" s="136"/>
      <c r="J1066" s="136"/>
      <c r="K1066" s="233"/>
    </row>
    <row r="1067" spans="1:12" s="35" customFormat="1" ht="25.5" x14ac:dyDescent="0.2">
      <c r="A1067" s="237"/>
      <c r="B1067" s="239"/>
      <c r="C1067" s="132"/>
      <c r="D1067" s="169" t="s">
        <v>159</v>
      </c>
      <c r="E1067" s="176" t="s">
        <v>340</v>
      </c>
      <c r="F1067" s="190"/>
      <c r="G1067" s="135"/>
      <c r="H1067" s="298"/>
      <c r="I1067" s="136"/>
      <c r="J1067" s="136"/>
      <c r="K1067" s="137"/>
    </row>
    <row r="1068" spans="1:12" s="35" customFormat="1" x14ac:dyDescent="0.2">
      <c r="A1068" s="237"/>
      <c r="B1068" s="239"/>
      <c r="C1068" s="132"/>
      <c r="D1068" s="169"/>
      <c r="E1068" s="402"/>
      <c r="F1068" s="190"/>
      <c r="G1068" s="135"/>
      <c r="H1068" s="298"/>
      <c r="I1068" s="136"/>
      <c r="J1068" s="136"/>
      <c r="K1068" s="137"/>
    </row>
    <row r="1069" spans="1:12" s="42" customFormat="1" ht="12" customHeight="1" x14ac:dyDescent="0.2">
      <c r="A1069" s="140" t="s">
        <v>93</v>
      </c>
      <c r="B1069" s="372" t="s">
        <v>323</v>
      </c>
      <c r="C1069" s="142"/>
      <c r="D1069" s="142"/>
      <c r="E1069" s="373"/>
      <c r="F1069" s="190"/>
      <c r="G1069" s="234"/>
      <c r="H1069" s="394"/>
      <c r="I1069" s="236"/>
      <c r="J1069" s="236"/>
      <c r="K1069" s="233"/>
    </row>
    <row r="1070" spans="1:12" s="35" customFormat="1" ht="38.25" x14ac:dyDescent="0.2">
      <c r="A1070" s="237"/>
      <c r="B1070" s="130"/>
      <c r="C1070" s="132"/>
      <c r="D1070" s="169"/>
      <c r="E1070" s="176" t="s">
        <v>324</v>
      </c>
      <c r="F1070" s="190"/>
      <c r="G1070" s="135"/>
      <c r="H1070" s="298"/>
      <c r="I1070" s="136"/>
      <c r="J1070" s="136"/>
      <c r="K1070" s="137"/>
    </row>
    <row r="1071" spans="1:12" s="35" customFormat="1" x14ac:dyDescent="0.2">
      <c r="A1071" s="237"/>
      <c r="B1071" s="130"/>
      <c r="C1071" s="132"/>
      <c r="D1071" s="403"/>
      <c r="E1071" s="176"/>
      <c r="F1071" s="190"/>
      <c r="G1071" s="135"/>
      <c r="H1071" s="298"/>
      <c r="I1071" s="136"/>
      <c r="J1071" s="136"/>
      <c r="K1071" s="137"/>
    </row>
    <row r="1072" spans="1:12" s="35" customFormat="1" ht="12" customHeight="1" x14ac:dyDescent="0.2">
      <c r="A1072" s="129"/>
      <c r="B1072" s="130"/>
      <c r="C1072" s="132"/>
      <c r="D1072" s="398" t="s">
        <v>325</v>
      </c>
      <c r="E1072" s="139"/>
      <c r="F1072" s="190"/>
      <c r="G1072" s="135"/>
      <c r="H1072" s="298"/>
      <c r="I1072" s="136"/>
      <c r="J1072" s="136"/>
      <c r="K1072" s="137"/>
    </row>
    <row r="1073" spans="1:11" s="35" customFormat="1" ht="25.5" x14ac:dyDescent="0.2">
      <c r="A1073" s="129" t="s">
        <v>266</v>
      </c>
      <c r="B1073" s="130"/>
      <c r="C1073" s="132"/>
      <c r="D1073" s="169"/>
      <c r="E1073" s="176" t="s">
        <v>435</v>
      </c>
      <c r="F1073" s="190"/>
      <c r="G1073" s="135" t="s">
        <v>5</v>
      </c>
      <c r="H1073" s="298">
        <v>1</v>
      </c>
      <c r="I1073" s="136"/>
      <c r="J1073" s="136"/>
      <c r="K1073" s="137"/>
    </row>
    <row r="1074" spans="1:11" s="35" customFormat="1" x14ac:dyDescent="0.2">
      <c r="A1074" s="237"/>
      <c r="B1074" s="130"/>
      <c r="C1074" s="132"/>
      <c r="D1074" s="169"/>
      <c r="E1074" s="404"/>
      <c r="F1074" s="190"/>
      <c r="G1074" s="135"/>
      <c r="H1074" s="298"/>
      <c r="I1074" s="136"/>
      <c r="J1074" s="136"/>
      <c r="K1074" s="137"/>
    </row>
    <row r="1075" spans="1:11" s="35" customFormat="1" ht="12" customHeight="1" x14ac:dyDescent="0.2">
      <c r="A1075" s="129"/>
      <c r="B1075" s="130"/>
      <c r="C1075" s="132"/>
      <c r="D1075" s="398" t="s">
        <v>326</v>
      </c>
      <c r="E1075" s="139"/>
      <c r="F1075" s="190"/>
      <c r="G1075" s="135"/>
      <c r="H1075" s="298"/>
      <c r="I1075" s="136"/>
      <c r="J1075" s="136"/>
      <c r="K1075" s="137"/>
    </row>
    <row r="1076" spans="1:11" s="35" customFormat="1" x14ac:dyDescent="0.2">
      <c r="A1076" s="129" t="s">
        <v>298</v>
      </c>
      <c r="B1076" s="130"/>
      <c r="C1076" s="132"/>
      <c r="D1076" s="132"/>
      <c r="E1076" s="176" t="s">
        <v>421</v>
      </c>
      <c r="F1076" s="190"/>
      <c r="G1076" s="135" t="s">
        <v>5</v>
      </c>
      <c r="H1076" s="298">
        <v>1</v>
      </c>
      <c r="I1076" s="136"/>
      <c r="J1076" s="136"/>
      <c r="K1076" s="137"/>
    </row>
    <row r="1077" spans="1:11" s="35" customFormat="1" ht="25.5" x14ac:dyDescent="0.2">
      <c r="A1077" s="129" t="s">
        <v>299</v>
      </c>
      <c r="B1077" s="130"/>
      <c r="C1077" s="132"/>
      <c r="D1077" s="132"/>
      <c r="E1077" s="176" t="s">
        <v>327</v>
      </c>
      <c r="F1077" s="190"/>
      <c r="G1077" s="135" t="s">
        <v>5</v>
      </c>
      <c r="H1077" s="298">
        <v>1</v>
      </c>
      <c r="I1077" s="136"/>
      <c r="J1077" s="136"/>
      <c r="K1077" s="137"/>
    </row>
    <row r="1078" spans="1:11" s="35" customFormat="1" ht="39.75" customHeight="1" x14ac:dyDescent="0.2">
      <c r="A1078" s="129" t="s">
        <v>300</v>
      </c>
      <c r="B1078" s="130"/>
      <c r="C1078" s="132"/>
      <c r="D1078" s="132"/>
      <c r="E1078" s="176" t="s">
        <v>437</v>
      </c>
      <c r="F1078" s="190"/>
      <c r="G1078" s="135" t="s">
        <v>5</v>
      </c>
      <c r="H1078" s="298">
        <v>1</v>
      </c>
      <c r="I1078" s="136"/>
      <c r="J1078" s="136"/>
      <c r="K1078" s="137"/>
    </row>
    <row r="1079" spans="1:11" s="35" customFormat="1" ht="25.5" x14ac:dyDescent="0.2">
      <c r="A1079" s="129" t="s">
        <v>822</v>
      </c>
      <c r="B1079" s="130"/>
      <c r="C1079" s="132"/>
      <c r="D1079" s="132"/>
      <c r="E1079" s="176" t="s">
        <v>436</v>
      </c>
      <c r="F1079" s="190"/>
      <c r="G1079" s="135" t="s">
        <v>5</v>
      </c>
      <c r="H1079" s="298">
        <v>1</v>
      </c>
      <c r="I1079" s="136"/>
      <c r="J1079" s="136"/>
      <c r="K1079" s="137"/>
    </row>
    <row r="1080" spans="1:11" s="35" customFormat="1" x14ac:dyDescent="0.2">
      <c r="A1080" s="237"/>
      <c r="B1080" s="130"/>
      <c r="C1080" s="132"/>
      <c r="D1080" s="132"/>
      <c r="E1080" s="176"/>
      <c r="F1080" s="190"/>
      <c r="G1080" s="135"/>
      <c r="H1080" s="298"/>
      <c r="I1080" s="136"/>
      <c r="J1080" s="136"/>
      <c r="K1080" s="137"/>
    </row>
    <row r="1081" spans="1:11" s="42" customFormat="1" ht="12" customHeight="1" x14ac:dyDescent="0.2">
      <c r="A1081" s="140" t="s">
        <v>267</v>
      </c>
      <c r="B1081" s="372" t="s">
        <v>328</v>
      </c>
      <c r="C1081" s="142"/>
      <c r="D1081" s="142"/>
      <c r="E1081" s="373"/>
      <c r="F1081" s="190"/>
      <c r="G1081" s="234"/>
      <c r="H1081" s="394"/>
      <c r="I1081" s="236"/>
      <c r="J1081" s="236"/>
      <c r="K1081" s="233"/>
    </row>
    <row r="1082" spans="1:11" s="35" customFormat="1" ht="51" x14ac:dyDescent="0.2">
      <c r="A1082" s="129" t="s">
        <v>345</v>
      </c>
      <c r="B1082" s="130"/>
      <c r="C1082" s="132"/>
      <c r="D1082" s="132"/>
      <c r="E1082" s="176" t="s">
        <v>329</v>
      </c>
      <c r="F1082" s="190"/>
      <c r="G1082" s="135" t="s">
        <v>5</v>
      </c>
      <c r="H1082" s="298">
        <v>1</v>
      </c>
      <c r="I1082" s="136"/>
      <c r="J1082" s="136"/>
      <c r="K1082" s="137"/>
    </row>
    <row r="1083" spans="1:11" s="35" customFormat="1" x14ac:dyDescent="0.2">
      <c r="A1083" s="237"/>
      <c r="B1083" s="130"/>
      <c r="C1083" s="132"/>
      <c r="D1083" s="132"/>
      <c r="E1083" s="176"/>
      <c r="F1083" s="190"/>
      <c r="G1083" s="135"/>
      <c r="H1083" s="298"/>
      <c r="I1083" s="136"/>
      <c r="J1083" s="136"/>
      <c r="K1083" s="137"/>
    </row>
    <row r="1084" spans="1:11" s="35" customFormat="1" x14ac:dyDescent="0.2">
      <c r="A1084" s="129" t="s">
        <v>823</v>
      </c>
      <c r="B1084" s="130"/>
      <c r="C1084" s="132"/>
      <c r="D1084" s="132"/>
      <c r="E1084" s="176" t="s">
        <v>895</v>
      </c>
      <c r="F1084" s="190"/>
      <c r="G1084" s="135" t="s">
        <v>5</v>
      </c>
      <c r="H1084" s="298">
        <v>1</v>
      </c>
      <c r="I1084" s="136"/>
      <c r="J1084" s="136"/>
      <c r="K1084" s="137"/>
    </row>
    <row r="1085" spans="1:11" s="35" customFormat="1" x14ac:dyDescent="0.2">
      <c r="A1085" s="237"/>
      <c r="B1085" s="130"/>
      <c r="C1085" s="132"/>
      <c r="D1085" s="169"/>
      <c r="E1085" s="405"/>
      <c r="F1085" s="190"/>
      <c r="G1085" s="135"/>
      <c r="H1085" s="298"/>
      <c r="I1085" s="136"/>
      <c r="J1085" s="136"/>
      <c r="K1085" s="137"/>
    </row>
    <row r="1086" spans="1:11" s="42" customFormat="1" ht="12" customHeight="1" x14ac:dyDescent="0.2">
      <c r="A1086" s="140" t="s">
        <v>344</v>
      </c>
      <c r="B1086" s="372" t="s">
        <v>218</v>
      </c>
      <c r="C1086" s="142"/>
      <c r="D1086" s="142"/>
      <c r="E1086" s="373"/>
      <c r="F1086" s="190"/>
      <c r="G1086" s="234"/>
      <c r="H1086" s="394"/>
      <c r="I1086" s="236"/>
      <c r="J1086" s="236"/>
      <c r="K1086" s="233"/>
    </row>
    <row r="1087" spans="1:11" s="35" customFormat="1" x14ac:dyDescent="0.2">
      <c r="A1087" s="237"/>
      <c r="B1087" s="130"/>
      <c r="C1087" s="132"/>
      <c r="D1087" s="169"/>
      <c r="E1087" s="176" t="s">
        <v>330</v>
      </c>
      <c r="F1087" s="190"/>
      <c r="G1087" s="135"/>
      <c r="H1087" s="298"/>
      <c r="I1087" s="136"/>
      <c r="J1087" s="136"/>
      <c r="K1087" s="137"/>
    </row>
    <row r="1088" spans="1:11" s="35" customFormat="1" x14ac:dyDescent="0.2">
      <c r="A1088" s="129" t="s">
        <v>346</v>
      </c>
      <c r="B1088" s="130"/>
      <c r="C1088" s="132"/>
      <c r="D1088" s="169"/>
      <c r="E1088" s="176" t="s">
        <v>331</v>
      </c>
      <c r="F1088" s="190"/>
      <c r="G1088" s="135" t="s">
        <v>11</v>
      </c>
      <c r="H1088" s="177">
        <f>4*4</f>
        <v>16</v>
      </c>
      <c r="I1088" s="136"/>
      <c r="J1088" s="136"/>
      <c r="K1088" s="137"/>
    </row>
    <row r="1089" spans="1:11" s="35" customFormat="1" x14ac:dyDescent="0.2">
      <c r="A1089" s="129" t="s">
        <v>347</v>
      </c>
      <c r="B1089" s="130"/>
      <c r="C1089" s="132"/>
      <c r="D1089" s="169"/>
      <c r="E1089" s="176" t="s">
        <v>332</v>
      </c>
      <c r="F1089" s="190"/>
      <c r="G1089" s="135" t="s">
        <v>11</v>
      </c>
      <c r="H1089" s="177">
        <f>4*4</f>
        <v>16</v>
      </c>
      <c r="I1089" s="136"/>
      <c r="J1089" s="136"/>
      <c r="K1089" s="137"/>
    </row>
    <row r="1090" spans="1:11" s="42" customFormat="1" x14ac:dyDescent="0.2">
      <c r="A1090" s="129" t="s">
        <v>824</v>
      </c>
      <c r="B1090" s="372"/>
      <c r="C1090" s="142"/>
      <c r="D1090" s="200"/>
      <c r="E1090" s="176" t="s">
        <v>333</v>
      </c>
      <c r="F1090" s="190"/>
      <c r="G1090" s="135" t="s">
        <v>11</v>
      </c>
      <c r="H1090" s="177">
        <v>16</v>
      </c>
      <c r="I1090" s="236"/>
      <c r="J1090" s="236"/>
      <c r="K1090" s="137"/>
    </row>
    <row r="1091" spans="1:11" s="35" customFormat="1" ht="12" customHeight="1" x14ac:dyDescent="0.2">
      <c r="A1091" s="129" t="s">
        <v>825</v>
      </c>
      <c r="B1091" s="130"/>
      <c r="C1091" s="132"/>
      <c r="D1091" s="132"/>
      <c r="E1091" s="176" t="s">
        <v>334</v>
      </c>
      <c r="F1091" s="190"/>
      <c r="G1091" s="135" t="s">
        <v>11</v>
      </c>
      <c r="H1091" s="177">
        <v>16</v>
      </c>
      <c r="I1091" s="136"/>
      <c r="J1091" s="136"/>
      <c r="K1091" s="137"/>
    </row>
    <row r="1092" spans="1:11" s="35" customFormat="1" ht="12" customHeight="1" x14ac:dyDescent="0.2">
      <c r="A1092" s="129" t="s">
        <v>826</v>
      </c>
      <c r="B1092" s="130"/>
      <c r="C1092" s="132"/>
      <c r="D1092" s="132"/>
      <c r="E1092" s="176" t="s">
        <v>322</v>
      </c>
      <c r="F1092" s="190"/>
      <c r="G1092" s="135" t="s">
        <v>11</v>
      </c>
      <c r="H1092" s="177">
        <f>4+(5*3)</f>
        <v>19</v>
      </c>
      <c r="I1092" s="136"/>
      <c r="J1092" s="136"/>
      <c r="K1092" s="137"/>
    </row>
    <row r="1093" spans="1:11" s="35" customFormat="1" ht="12" customHeight="1" x14ac:dyDescent="0.2">
      <c r="A1093" s="129" t="s">
        <v>827</v>
      </c>
      <c r="B1093" s="130"/>
      <c r="C1093" s="132"/>
      <c r="D1093" s="180"/>
      <c r="E1093" s="176" t="s">
        <v>343</v>
      </c>
      <c r="F1093" s="190"/>
      <c r="G1093" s="135" t="s">
        <v>11</v>
      </c>
      <c r="H1093" s="177">
        <f>5+(4*3)</f>
        <v>17</v>
      </c>
      <c r="I1093" s="136"/>
      <c r="J1093" s="136"/>
      <c r="K1093" s="137"/>
    </row>
    <row r="1094" spans="1:11" s="35" customFormat="1" ht="12" customHeight="1" x14ac:dyDescent="0.2">
      <c r="A1094" s="129" t="s">
        <v>828</v>
      </c>
      <c r="B1094" s="130"/>
      <c r="C1094" s="132"/>
      <c r="D1094" s="398"/>
      <c r="E1094" s="176" t="s">
        <v>336</v>
      </c>
      <c r="F1094" s="397"/>
      <c r="G1094" s="135" t="s">
        <v>11</v>
      </c>
      <c r="H1094" s="177">
        <v>16</v>
      </c>
      <c r="I1094" s="136"/>
      <c r="J1094" s="136"/>
      <c r="K1094" s="137"/>
    </row>
    <row r="1095" spans="1:11" s="35" customFormat="1" x14ac:dyDescent="0.2">
      <c r="A1095" s="129" t="s">
        <v>829</v>
      </c>
      <c r="B1095" s="130">
        <v>1375</v>
      </c>
      <c r="C1095" s="132" t="s">
        <v>126</v>
      </c>
      <c r="D1095" s="169">
        <v>600</v>
      </c>
      <c r="E1095" s="176" t="s">
        <v>353</v>
      </c>
      <c r="F1095" s="190"/>
      <c r="G1095" s="135" t="s">
        <v>11</v>
      </c>
      <c r="H1095" s="177">
        <f>2*4</f>
        <v>8</v>
      </c>
      <c r="I1095" s="136"/>
      <c r="J1095" s="136"/>
      <c r="K1095" s="137"/>
    </row>
    <row r="1096" spans="1:11" s="35" customFormat="1" x14ac:dyDescent="0.2">
      <c r="A1096" s="129" t="s">
        <v>830</v>
      </c>
      <c r="B1096" s="130"/>
      <c r="C1096" s="132"/>
      <c r="D1096" s="169"/>
      <c r="E1096" s="176" t="s">
        <v>368</v>
      </c>
      <c r="F1096" s="340"/>
      <c r="G1096" s="135" t="s">
        <v>11</v>
      </c>
      <c r="H1096" s="177">
        <v>1</v>
      </c>
      <c r="I1096" s="136"/>
      <c r="J1096" s="136"/>
      <c r="K1096" s="137"/>
    </row>
    <row r="1097" spans="1:11" s="35" customFormat="1" ht="12" customHeight="1" x14ac:dyDescent="0.2">
      <c r="A1097" s="129"/>
      <c r="B1097" s="130"/>
      <c r="C1097" s="132"/>
      <c r="D1097" s="132"/>
      <c r="E1097" s="139"/>
      <c r="F1097" s="397"/>
      <c r="G1097" s="135"/>
      <c r="H1097" s="298"/>
      <c r="I1097" s="136"/>
      <c r="J1097" s="136"/>
      <c r="K1097" s="137"/>
    </row>
    <row r="1098" spans="1:11" s="35" customFormat="1" ht="12" customHeight="1" x14ac:dyDescent="0.2">
      <c r="A1098" s="129"/>
      <c r="B1098" s="130"/>
      <c r="C1098" s="132"/>
      <c r="D1098" s="398" t="s">
        <v>341</v>
      </c>
      <c r="E1098" s="139"/>
      <c r="F1098" s="397"/>
      <c r="G1098" s="135"/>
      <c r="H1098" s="298"/>
      <c r="I1098" s="136"/>
      <c r="J1098" s="136"/>
      <c r="K1098" s="137"/>
    </row>
    <row r="1099" spans="1:11" s="35" customFormat="1" x14ac:dyDescent="0.2">
      <c r="A1099" s="129" t="s">
        <v>831</v>
      </c>
      <c r="B1099" s="130"/>
      <c r="C1099" s="132"/>
      <c r="D1099" s="169"/>
      <c r="E1099" s="176" t="s">
        <v>331</v>
      </c>
      <c r="F1099" s="395"/>
      <c r="G1099" s="135" t="s">
        <v>11</v>
      </c>
      <c r="H1099" s="177">
        <v>1</v>
      </c>
      <c r="I1099" s="136"/>
      <c r="J1099" s="136"/>
      <c r="K1099" s="137"/>
    </row>
    <row r="1100" spans="1:11" s="35" customFormat="1" x14ac:dyDescent="0.2">
      <c r="A1100" s="129" t="s">
        <v>832</v>
      </c>
      <c r="B1100" s="130"/>
      <c r="C1100" s="132"/>
      <c r="D1100" s="169"/>
      <c r="E1100" s="176" t="s">
        <v>332</v>
      </c>
      <c r="F1100" s="395"/>
      <c r="G1100" s="135" t="s">
        <v>11</v>
      </c>
      <c r="H1100" s="177">
        <v>1</v>
      </c>
      <c r="I1100" s="136"/>
      <c r="J1100" s="136"/>
      <c r="K1100" s="137"/>
    </row>
    <row r="1101" spans="1:11" s="42" customFormat="1" x14ac:dyDescent="0.2">
      <c r="A1101" s="129" t="s">
        <v>833</v>
      </c>
      <c r="B1101" s="372"/>
      <c r="C1101" s="142"/>
      <c r="D1101" s="200"/>
      <c r="E1101" s="176" t="s">
        <v>333</v>
      </c>
      <c r="F1101" s="393"/>
      <c r="G1101" s="135" t="s">
        <v>11</v>
      </c>
      <c r="H1101" s="177">
        <v>1</v>
      </c>
      <c r="I1101" s="236"/>
      <c r="J1101" s="236"/>
      <c r="K1101" s="137"/>
    </row>
    <row r="1102" spans="1:11" s="35" customFormat="1" ht="12" customHeight="1" x14ac:dyDescent="0.2">
      <c r="A1102" s="129" t="s">
        <v>834</v>
      </c>
      <c r="B1102" s="130"/>
      <c r="C1102" s="132"/>
      <c r="D1102" s="132"/>
      <c r="E1102" s="176" t="s">
        <v>334</v>
      </c>
      <c r="F1102" s="397"/>
      <c r="G1102" s="135" t="s">
        <v>11</v>
      </c>
      <c r="H1102" s="177">
        <v>1</v>
      </c>
      <c r="I1102" s="136"/>
      <c r="J1102" s="136"/>
      <c r="K1102" s="137"/>
    </row>
    <row r="1103" spans="1:11" s="35" customFormat="1" ht="12" customHeight="1" x14ac:dyDescent="0.2">
      <c r="A1103" s="129" t="s">
        <v>835</v>
      </c>
      <c r="B1103" s="130"/>
      <c r="C1103" s="132"/>
      <c r="D1103" s="132"/>
      <c r="E1103" s="176" t="s">
        <v>343</v>
      </c>
      <c r="F1103" s="397"/>
      <c r="G1103" s="135" t="s">
        <v>11</v>
      </c>
      <c r="H1103" s="177">
        <v>1</v>
      </c>
      <c r="I1103" s="136"/>
      <c r="J1103" s="136"/>
      <c r="K1103" s="137"/>
    </row>
    <row r="1104" spans="1:11" s="35" customFormat="1" ht="12" customHeight="1" x14ac:dyDescent="0.2">
      <c r="A1104" s="129" t="s">
        <v>836</v>
      </c>
      <c r="B1104" s="130">
        <v>510</v>
      </c>
      <c r="C1104" s="132" t="s">
        <v>126</v>
      </c>
      <c r="D1104" s="132">
        <v>1110</v>
      </c>
      <c r="E1104" s="176" t="s">
        <v>335</v>
      </c>
      <c r="F1104" s="397"/>
      <c r="G1104" s="135" t="s">
        <v>11</v>
      </c>
      <c r="H1104" s="177">
        <v>1</v>
      </c>
      <c r="I1104" s="136"/>
      <c r="J1104" s="136"/>
      <c r="K1104" s="137"/>
    </row>
    <row r="1105" spans="1:11" s="35" customFormat="1" ht="12" customHeight="1" x14ac:dyDescent="0.2">
      <c r="A1105" s="129" t="s">
        <v>837</v>
      </c>
      <c r="B1105" s="130"/>
      <c r="C1105" s="132"/>
      <c r="D1105" s="398"/>
      <c r="E1105" s="176" t="s">
        <v>336</v>
      </c>
      <c r="F1105" s="397"/>
      <c r="G1105" s="135" t="s">
        <v>11</v>
      </c>
      <c r="H1105" s="177">
        <v>1</v>
      </c>
      <c r="I1105" s="136"/>
      <c r="J1105" s="136"/>
      <c r="K1105" s="137"/>
    </row>
    <row r="1106" spans="1:11" s="35" customFormat="1" ht="12" customHeight="1" x14ac:dyDescent="0.2">
      <c r="A1106" s="129" t="s">
        <v>838</v>
      </c>
      <c r="B1106" s="130"/>
      <c r="C1106" s="132"/>
      <c r="D1106" s="192"/>
      <c r="E1106" s="139" t="s">
        <v>868</v>
      </c>
      <c r="F1106" s="397"/>
      <c r="G1106" s="135" t="s">
        <v>342</v>
      </c>
      <c r="H1106" s="298">
        <v>1</v>
      </c>
      <c r="I1106" s="136"/>
      <c r="J1106" s="136"/>
      <c r="K1106" s="137"/>
    </row>
    <row r="1107" spans="1:11" s="35" customFormat="1" ht="12" customHeight="1" x14ac:dyDescent="0.2">
      <c r="A1107" s="129"/>
      <c r="B1107" s="130"/>
      <c r="C1107" s="132"/>
      <c r="D1107" s="192"/>
      <c r="E1107" s="139"/>
      <c r="F1107" s="397"/>
      <c r="G1107" s="135"/>
      <c r="H1107" s="298"/>
      <c r="I1107" s="136"/>
      <c r="J1107" s="136"/>
      <c r="K1107" s="137"/>
    </row>
    <row r="1108" spans="1:11" s="35" customFormat="1" ht="12" customHeight="1" x14ac:dyDescent="0.2">
      <c r="A1108" s="129"/>
      <c r="B1108" s="130"/>
      <c r="C1108" s="132"/>
      <c r="D1108" s="192"/>
      <c r="E1108" s="139"/>
      <c r="F1108" s="397"/>
      <c r="G1108" s="135"/>
      <c r="H1108" s="298"/>
      <c r="I1108" s="136"/>
      <c r="J1108" s="136"/>
      <c r="K1108" s="137"/>
    </row>
    <row r="1109" spans="1:11" s="35" customFormat="1" ht="12" customHeight="1" x14ac:dyDescent="0.2">
      <c r="A1109" s="129"/>
      <c r="B1109" s="130"/>
      <c r="C1109" s="132"/>
      <c r="D1109" s="192"/>
      <c r="E1109" s="139"/>
      <c r="F1109" s="397"/>
      <c r="G1109" s="135"/>
      <c r="H1109" s="298"/>
      <c r="I1109" s="136"/>
      <c r="J1109" s="136"/>
      <c r="K1109" s="137"/>
    </row>
    <row r="1110" spans="1:11" s="35" customFormat="1" ht="12" customHeight="1" x14ac:dyDescent="0.2">
      <c r="A1110" s="129"/>
      <c r="B1110" s="130"/>
      <c r="C1110" s="132"/>
      <c r="D1110" s="192"/>
      <c r="E1110" s="139"/>
      <c r="F1110" s="397"/>
      <c r="G1110" s="135"/>
      <c r="H1110" s="298"/>
      <c r="I1110" s="136"/>
      <c r="J1110" s="136"/>
      <c r="K1110" s="137"/>
    </row>
    <row r="1111" spans="1:11" s="35" customFormat="1" ht="12" customHeight="1" x14ac:dyDescent="0.2">
      <c r="A1111" s="129"/>
      <c r="B1111" s="130"/>
      <c r="C1111" s="132"/>
      <c r="D1111" s="192"/>
      <c r="E1111" s="139"/>
      <c r="F1111" s="397"/>
      <c r="G1111" s="135"/>
      <c r="H1111" s="298"/>
      <c r="I1111" s="136"/>
      <c r="J1111" s="136"/>
      <c r="K1111" s="137"/>
    </row>
    <row r="1112" spans="1:11" s="35" customFormat="1" ht="12" customHeight="1" x14ac:dyDescent="0.2">
      <c r="A1112" s="129"/>
      <c r="B1112" s="130"/>
      <c r="C1112" s="132"/>
      <c r="D1112" s="192"/>
      <c r="E1112" s="139"/>
      <c r="F1112" s="397"/>
      <c r="G1112" s="135"/>
      <c r="H1112" s="298"/>
      <c r="I1112" s="136"/>
      <c r="J1112" s="136"/>
      <c r="K1112" s="137"/>
    </row>
    <row r="1113" spans="1:11" s="35" customFormat="1" ht="12" customHeight="1" x14ac:dyDescent="0.2">
      <c r="A1113" s="129"/>
      <c r="B1113" s="130"/>
      <c r="C1113" s="132"/>
      <c r="D1113" s="192"/>
      <c r="E1113" s="139"/>
      <c r="F1113" s="397"/>
      <c r="G1113" s="135"/>
      <c r="H1113" s="298"/>
      <c r="I1113" s="136"/>
      <c r="J1113" s="136"/>
      <c r="K1113" s="137"/>
    </row>
    <row r="1114" spans="1:11" s="35" customFormat="1" ht="12" customHeight="1" x14ac:dyDescent="0.2">
      <c r="A1114" s="129"/>
      <c r="B1114" s="130"/>
      <c r="C1114" s="132"/>
      <c r="D1114" s="192"/>
      <c r="E1114" s="139"/>
      <c r="F1114" s="397"/>
      <c r="G1114" s="135"/>
      <c r="H1114" s="298"/>
      <c r="I1114" s="136"/>
      <c r="J1114" s="136"/>
      <c r="K1114" s="137"/>
    </row>
    <row r="1115" spans="1:11" s="35" customFormat="1" ht="12" customHeight="1" x14ac:dyDescent="0.2">
      <c r="A1115" s="129"/>
      <c r="B1115" s="130"/>
      <c r="C1115" s="132"/>
      <c r="D1115" s="192"/>
      <c r="E1115" s="139"/>
      <c r="F1115" s="397"/>
      <c r="G1115" s="135"/>
      <c r="H1115" s="298"/>
      <c r="I1115" s="136"/>
      <c r="J1115" s="136"/>
      <c r="K1115" s="137"/>
    </row>
    <row r="1116" spans="1:11" s="35" customFormat="1" ht="12" customHeight="1" x14ac:dyDescent="0.2">
      <c r="A1116" s="129"/>
      <c r="B1116" s="130"/>
      <c r="C1116" s="132"/>
      <c r="D1116" s="192"/>
      <c r="E1116" s="139"/>
      <c r="F1116" s="397"/>
      <c r="G1116" s="135"/>
      <c r="H1116" s="298"/>
      <c r="I1116" s="136"/>
      <c r="J1116" s="136"/>
      <c r="K1116" s="137"/>
    </row>
    <row r="1117" spans="1:11" s="35" customFormat="1" ht="12" customHeight="1" x14ac:dyDescent="0.2">
      <c r="A1117" s="129"/>
      <c r="B1117" s="130"/>
      <c r="C1117" s="132"/>
      <c r="D1117" s="400"/>
      <c r="E1117" s="401"/>
      <c r="F1117" s="397"/>
      <c r="G1117" s="135"/>
      <c r="H1117" s="298"/>
      <c r="I1117" s="136"/>
      <c r="J1117" s="136"/>
      <c r="K1117" s="233"/>
    </row>
    <row r="1118" spans="1:11" s="35" customFormat="1" ht="12" customHeight="1" x14ac:dyDescent="0.2">
      <c r="A1118" s="129"/>
      <c r="B1118" s="130"/>
      <c r="C1118" s="132"/>
      <c r="D1118" s="400"/>
      <c r="E1118" s="401"/>
      <c r="F1118" s="397"/>
      <c r="G1118" s="135"/>
      <c r="H1118" s="298"/>
      <c r="I1118" s="136"/>
      <c r="J1118" s="136"/>
      <c r="K1118" s="233"/>
    </row>
    <row r="1119" spans="1:11" s="35" customFormat="1" ht="12" customHeight="1" x14ac:dyDescent="0.2">
      <c r="A1119" s="129"/>
      <c r="B1119" s="130"/>
      <c r="C1119" s="132"/>
      <c r="D1119" s="400"/>
      <c r="E1119" s="401"/>
      <c r="F1119" s="397"/>
      <c r="G1119" s="135"/>
      <c r="H1119" s="298"/>
      <c r="I1119" s="136"/>
      <c r="J1119" s="136"/>
      <c r="K1119" s="233"/>
    </row>
    <row r="1120" spans="1:11" s="35" customFormat="1" ht="12" customHeight="1" x14ac:dyDescent="0.2">
      <c r="A1120" s="129"/>
      <c r="B1120" s="130"/>
      <c r="C1120" s="132"/>
      <c r="D1120" s="400"/>
      <c r="E1120" s="401"/>
      <c r="F1120" s="397"/>
      <c r="G1120" s="135"/>
      <c r="H1120" s="298"/>
      <c r="I1120" s="136"/>
      <c r="J1120" s="136"/>
      <c r="K1120" s="233"/>
    </row>
    <row r="1121" spans="1:11" s="28" customFormat="1" ht="15" customHeight="1" x14ac:dyDescent="0.2">
      <c r="A1121" s="224" t="s">
        <v>348</v>
      </c>
      <c r="B1121" s="225"/>
      <c r="C1121" s="218"/>
      <c r="D1121" s="218"/>
      <c r="E1121" s="219" t="s">
        <v>146</v>
      </c>
      <c r="F1121" s="226"/>
      <c r="G1121" s="227"/>
      <c r="H1121" s="392"/>
      <c r="I1121" s="229"/>
      <c r="J1121" s="229"/>
      <c r="K1121" s="243"/>
    </row>
    <row r="1122" spans="1:11" s="35" customFormat="1" x14ac:dyDescent="0.2">
      <c r="A1122" s="224" t="s">
        <v>349</v>
      </c>
      <c r="B1122" s="225"/>
      <c r="C1122" s="218"/>
      <c r="D1122" s="218"/>
      <c r="E1122" s="219" t="s">
        <v>839</v>
      </c>
      <c r="F1122" s="226"/>
      <c r="G1122" s="227"/>
      <c r="H1122" s="392"/>
      <c r="I1122" s="229"/>
      <c r="J1122" s="229"/>
      <c r="K1122" s="230"/>
    </row>
    <row r="1123" spans="1:11" s="42" customFormat="1" ht="12" customHeight="1" x14ac:dyDescent="0.2">
      <c r="A1123" s="237"/>
      <c r="B1123" s="130"/>
      <c r="C1123" s="132"/>
      <c r="D1123" s="132"/>
      <c r="E1123" s="338"/>
      <c r="F1123" s="174"/>
      <c r="G1123" s="135"/>
      <c r="H1123" s="298"/>
      <c r="I1123" s="136"/>
      <c r="J1123" s="136"/>
      <c r="K1123" s="233"/>
    </row>
    <row r="1124" spans="1:11" s="35" customFormat="1" ht="12" customHeight="1" x14ac:dyDescent="0.2">
      <c r="A1124" s="140" t="s">
        <v>350</v>
      </c>
      <c r="B1124" s="372" t="s">
        <v>10</v>
      </c>
      <c r="C1124" s="142"/>
      <c r="D1124" s="142"/>
      <c r="E1124" s="373"/>
      <c r="F1124" s="374"/>
      <c r="G1124" s="234"/>
      <c r="H1124" s="394"/>
      <c r="I1124" s="236"/>
      <c r="J1124" s="236"/>
      <c r="K1124" s="233"/>
    </row>
    <row r="1125" spans="1:11" s="35" customFormat="1" ht="12" customHeight="1" x14ac:dyDescent="0.2">
      <c r="A1125" s="129"/>
      <c r="B1125" s="130"/>
      <c r="C1125" s="132"/>
      <c r="D1125" s="132"/>
      <c r="E1125" s="401"/>
      <c r="F1125" s="174"/>
      <c r="G1125" s="135"/>
      <c r="H1125" s="298"/>
      <c r="I1125" s="136"/>
      <c r="J1125" s="136"/>
      <c r="K1125" s="233"/>
    </row>
    <row r="1126" spans="1:11" s="35" customFormat="1" ht="38.25" x14ac:dyDescent="0.2">
      <c r="A1126" s="237"/>
      <c r="B1126" s="239"/>
      <c r="C1126" s="132"/>
      <c r="D1126" s="169" t="s">
        <v>149</v>
      </c>
      <c r="E1126" s="170" t="s">
        <v>370</v>
      </c>
      <c r="F1126" s="340"/>
      <c r="G1126" s="135"/>
      <c r="H1126" s="298"/>
      <c r="I1126" s="136"/>
      <c r="J1126" s="136"/>
      <c r="K1126" s="233"/>
    </row>
    <row r="1127" spans="1:11" s="35" customFormat="1" ht="25.5" x14ac:dyDescent="0.2">
      <c r="A1127" s="237"/>
      <c r="B1127" s="239"/>
      <c r="C1127" s="132"/>
      <c r="D1127" s="169" t="s">
        <v>151</v>
      </c>
      <c r="E1127" s="170" t="s">
        <v>371</v>
      </c>
      <c r="F1127" s="340"/>
      <c r="G1127" s="135"/>
      <c r="H1127" s="298"/>
      <c r="I1127" s="136"/>
      <c r="J1127" s="136"/>
      <c r="K1127" s="233"/>
    </row>
    <row r="1128" spans="1:11" s="35" customFormat="1" ht="25.5" x14ac:dyDescent="0.2">
      <c r="A1128" s="237"/>
      <c r="B1128" s="239"/>
      <c r="C1128" s="132"/>
      <c r="D1128" s="169" t="s">
        <v>152</v>
      </c>
      <c r="E1128" s="170" t="s">
        <v>372</v>
      </c>
      <c r="F1128" s="340"/>
      <c r="G1128" s="135"/>
      <c r="H1128" s="298"/>
      <c r="I1128" s="136"/>
      <c r="J1128" s="136"/>
      <c r="K1128" s="233"/>
    </row>
    <row r="1129" spans="1:11" s="35" customFormat="1" x14ac:dyDescent="0.2">
      <c r="A1129" s="237"/>
      <c r="B1129" s="239"/>
      <c r="C1129" s="132"/>
      <c r="D1129" s="169" t="s">
        <v>159</v>
      </c>
      <c r="E1129" s="170" t="s">
        <v>373</v>
      </c>
      <c r="F1129" s="340"/>
      <c r="G1129" s="135"/>
      <c r="H1129" s="298"/>
      <c r="I1129" s="136"/>
      <c r="J1129" s="136"/>
      <c r="K1129" s="233"/>
    </row>
    <row r="1130" spans="1:11" s="185" customFormat="1" x14ac:dyDescent="0.2">
      <c r="A1130" s="129"/>
      <c r="B1130" s="130"/>
      <c r="C1130" s="132"/>
      <c r="D1130" s="132"/>
      <c r="E1130" s="406"/>
      <c r="F1130" s="407"/>
      <c r="G1130" s="135"/>
      <c r="H1130" s="177"/>
      <c r="I1130" s="298"/>
      <c r="J1130" s="298"/>
      <c r="K1130" s="299"/>
    </row>
    <row r="1131" spans="1:11" s="185" customFormat="1" ht="14.25" customHeight="1" x14ac:dyDescent="0.2">
      <c r="A1131" s="297"/>
      <c r="B1131" s="130"/>
      <c r="C1131" s="132"/>
      <c r="D1131" s="132"/>
      <c r="E1131" s="408"/>
      <c r="F1131" s="407"/>
      <c r="G1131" s="135"/>
      <c r="H1131" s="205"/>
      <c r="I1131" s="298"/>
      <c r="J1131" s="298"/>
      <c r="K1131" s="299"/>
    </row>
    <row r="1132" spans="1:11" s="185" customFormat="1" ht="14.25" customHeight="1" x14ac:dyDescent="0.2">
      <c r="A1132" s="409" t="s">
        <v>422</v>
      </c>
      <c r="B1132" s="372" t="s">
        <v>374</v>
      </c>
      <c r="C1132" s="132"/>
      <c r="D1132" s="410"/>
      <c r="E1132" s="408"/>
      <c r="F1132" s="407"/>
      <c r="G1132" s="135"/>
      <c r="H1132" s="205"/>
      <c r="I1132" s="298"/>
      <c r="J1132" s="298"/>
      <c r="K1132" s="299"/>
    </row>
    <row r="1133" spans="1:11" s="185" customFormat="1" x14ac:dyDescent="0.2">
      <c r="A1133" s="129" t="s">
        <v>423</v>
      </c>
      <c r="B1133" s="130"/>
      <c r="C1133" s="132"/>
      <c r="D1133" s="132"/>
      <c r="E1133" s="369" t="s">
        <v>375</v>
      </c>
      <c r="F1133" s="407"/>
      <c r="G1133" s="135" t="s">
        <v>11</v>
      </c>
      <c r="H1133" s="177">
        <v>4</v>
      </c>
      <c r="I1133" s="298"/>
      <c r="J1133" s="298"/>
      <c r="K1133" s="299"/>
    </row>
    <row r="1134" spans="1:11" s="185" customFormat="1" x14ac:dyDescent="0.2">
      <c r="A1134" s="129" t="s">
        <v>424</v>
      </c>
      <c r="B1134" s="130"/>
      <c r="C1134" s="132"/>
      <c r="D1134" s="132"/>
      <c r="E1134" s="369" t="s">
        <v>376</v>
      </c>
      <c r="F1134" s="407"/>
      <c r="G1134" s="135" t="s">
        <v>11</v>
      </c>
      <c r="H1134" s="177">
        <v>4</v>
      </c>
      <c r="I1134" s="298"/>
      <c r="J1134" s="298"/>
      <c r="K1134" s="299"/>
    </row>
    <row r="1135" spans="1:11" s="35" customFormat="1" ht="12" customHeight="1" x14ac:dyDescent="0.2">
      <c r="A1135" s="129"/>
      <c r="B1135" s="130"/>
      <c r="C1135" s="132"/>
      <c r="D1135" s="132"/>
      <c r="E1135" s="401"/>
      <c r="F1135" s="174"/>
      <c r="G1135" s="135"/>
      <c r="H1135" s="298"/>
      <c r="I1135" s="136"/>
      <c r="J1135" s="136"/>
      <c r="K1135" s="137"/>
    </row>
    <row r="1136" spans="1:11" s="35" customFormat="1" ht="12" customHeight="1" x14ac:dyDescent="0.2">
      <c r="A1136" s="129"/>
      <c r="B1136" s="130"/>
      <c r="C1136" s="132"/>
      <c r="D1136" s="132"/>
      <c r="E1136" s="401"/>
      <c r="F1136" s="174"/>
      <c r="G1136" s="135"/>
      <c r="H1136" s="298"/>
      <c r="I1136" s="136"/>
      <c r="J1136" s="136"/>
      <c r="K1136" s="137"/>
    </row>
    <row r="1137" spans="1:11" s="35" customFormat="1" ht="12" customHeight="1" x14ac:dyDescent="0.2">
      <c r="A1137" s="129"/>
      <c r="B1137" s="130"/>
      <c r="C1137" s="132"/>
      <c r="D1137" s="132"/>
      <c r="E1137" s="401"/>
      <c r="F1137" s="174"/>
      <c r="G1137" s="135"/>
      <c r="H1137" s="298"/>
      <c r="I1137" s="136"/>
      <c r="J1137" s="136"/>
      <c r="K1137" s="137"/>
    </row>
    <row r="1138" spans="1:11" s="35" customFormat="1" ht="12" customHeight="1" x14ac:dyDescent="0.2">
      <c r="A1138" s="129"/>
      <c r="B1138" s="130"/>
      <c r="C1138" s="132"/>
      <c r="D1138" s="132"/>
      <c r="E1138" s="401"/>
      <c r="F1138" s="174"/>
      <c r="G1138" s="135"/>
      <c r="H1138" s="298"/>
      <c r="I1138" s="136"/>
      <c r="J1138" s="136"/>
      <c r="K1138" s="137"/>
    </row>
    <row r="1139" spans="1:11" s="35" customFormat="1" ht="12" customHeight="1" x14ac:dyDescent="0.2">
      <c r="A1139" s="129"/>
      <c r="B1139" s="130"/>
      <c r="C1139" s="132"/>
      <c r="D1139" s="132"/>
      <c r="E1139" s="401"/>
      <c r="F1139" s="174"/>
      <c r="G1139" s="135"/>
      <c r="H1139" s="298"/>
      <c r="I1139" s="136"/>
      <c r="J1139" s="136"/>
      <c r="K1139" s="137"/>
    </row>
    <row r="1140" spans="1:11" s="35" customFormat="1" ht="12" customHeight="1" x14ac:dyDescent="0.2">
      <c r="A1140" s="129"/>
      <c r="B1140" s="130"/>
      <c r="C1140" s="132"/>
      <c r="D1140" s="132"/>
      <c r="E1140" s="401"/>
      <c r="F1140" s="174"/>
      <c r="G1140" s="135"/>
      <c r="H1140" s="298"/>
      <c r="I1140" s="136"/>
      <c r="J1140" s="136"/>
      <c r="K1140" s="137"/>
    </row>
    <row r="1141" spans="1:11" s="35" customFormat="1" ht="12" customHeight="1" x14ac:dyDescent="0.2">
      <c r="A1141" s="129"/>
      <c r="B1141" s="130"/>
      <c r="C1141" s="132"/>
      <c r="D1141" s="132"/>
      <c r="E1141" s="401"/>
      <c r="F1141" s="174"/>
      <c r="G1141" s="135"/>
      <c r="H1141" s="298"/>
      <c r="I1141" s="136"/>
      <c r="J1141" s="136"/>
      <c r="K1141" s="137"/>
    </row>
    <row r="1142" spans="1:11" s="35" customFormat="1" ht="12" customHeight="1" x14ac:dyDescent="0.2">
      <c r="A1142" s="129"/>
      <c r="B1142" s="130"/>
      <c r="C1142" s="132"/>
      <c r="D1142" s="132"/>
      <c r="E1142" s="401"/>
      <c r="F1142" s="174"/>
      <c r="G1142" s="135"/>
      <c r="H1142" s="298"/>
      <c r="I1142" s="136"/>
      <c r="J1142" s="136"/>
      <c r="K1142" s="137"/>
    </row>
    <row r="1143" spans="1:11" s="35" customFormat="1" ht="12" customHeight="1" x14ac:dyDescent="0.2">
      <c r="A1143" s="129"/>
      <c r="B1143" s="130"/>
      <c r="C1143" s="132"/>
      <c r="D1143" s="132"/>
      <c r="E1143" s="401"/>
      <c r="F1143" s="174"/>
      <c r="G1143" s="135"/>
      <c r="H1143" s="298"/>
      <c r="I1143" s="136"/>
      <c r="J1143" s="136"/>
      <c r="K1143" s="137"/>
    </row>
    <row r="1144" spans="1:11" s="35" customFormat="1" ht="12" customHeight="1" x14ac:dyDescent="0.2">
      <c r="A1144" s="129"/>
      <c r="B1144" s="130"/>
      <c r="C1144" s="132"/>
      <c r="D1144" s="132"/>
      <c r="E1144" s="401"/>
      <c r="F1144" s="174"/>
      <c r="G1144" s="135"/>
      <c r="H1144" s="298"/>
      <c r="I1144" s="136"/>
      <c r="J1144" s="136"/>
      <c r="K1144" s="137"/>
    </row>
    <row r="1145" spans="1:11" s="35" customFormat="1" ht="12" customHeight="1" x14ac:dyDescent="0.2">
      <c r="A1145" s="129"/>
      <c r="B1145" s="130"/>
      <c r="C1145" s="132"/>
      <c r="D1145" s="132"/>
      <c r="E1145" s="401"/>
      <c r="F1145" s="174"/>
      <c r="G1145" s="135"/>
      <c r="H1145" s="298"/>
      <c r="I1145" s="136"/>
      <c r="J1145" s="136"/>
      <c r="K1145" s="137"/>
    </row>
    <row r="1146" spans="1:11" s="35" customFormat="1" ht="12" customHeight="1" x14ac:dyDescent="0.2">
      <c r="A1146" s="129"/>
      <c r="B1146" s="130"/>
      <c r="C1146" s="132"/>
      <c r="D1146" s="132"/>
      <c r="E1146" s="401"/>
      <c r="F1146" s="174"/>
      <c r="G1146" s="135"/>
      <c r="H1146" s="298"/>
      <c r="I1146" s="136"/>
      <c r="J1146" s="136"/>
      <c r="K1146" s="137"/>
    </row>
    <row r="1147" spans="1:11" s="35" customFormat="1" ht="12" customHeight="1" x14ac:dyDescent="0.2">
      <c r="A1147" s="129"/>
      <c r="B1147" s="130"/>
      <c r="C1147" s="132"/>
      <c r="D1147" s="132"/>
      <c r="E1147" s="401"/>
      <c r="F1147" s="174"/>
      <c r="G1147" s="135"/>
      <c r="H1147" s="298"/>
      <c r="I1147" s="136"/>
      <c r="J1147" s="136"/>
      <c r="K1147" s="137"/>
    </row>
    <row r="1148" spans="1:11" s="35" customFormat="1" ht="12" customHeight="1" x14ac:dyDescent="0.2">
      <c r="A1148" s="129"/>
      <c r="B1148" s="130"/>
      <c r="C1148" s="132"/>
      <c r="D1148" s="132"/>
      <c r="E1148" s="401"/>
      <c r="F1148" s="174"/>
      <c r="G1148" s="135"/>
      <c r="H1148" s="298"/>
      <c r="I1148" s="136"/>
      <c r="J1148" s="136"/>
      <c r="K1148" s="137"/>
    </row>
    <row r="1149" spans="1:11" s="35" customFormat="1" ht="12" customHeight="1" x14ac:dyDescent="0.2">
      <c r="A1149" s="129"/>
      <c r="B1149" s="130"/>
      <c r="C1149" s="132"/>
      <c r="D1149" s="132"/>
      <c r="E1149" s="401"/>
      <c r="F1149" s="174"/>
      <c r="G1149" s="135"/>
      <c r="H1149" s="298"/>
      <c r="I1149" s="136"/>
      <c r="J1149" s="136"/>
      <c r="K1149" s="137"/>
    </row>
    <row r="1150" spans="1:11" s="35" customFormat="1" ht="12" customHeight="1" x14ac:dyDescent="0.2">
      <c r="A1150" s="129"/>
      <c r="B1150" s="130"/>
      <c r="C1150" s="132"/>
      <c r="D1150" s="132"/>
      <c r="E1150" s="401"/>
      <c r="F1150" s="174"/>
      <c r="G1150" s="135"/>
      <c r="H1150" s="298"/>
      <c r="I1150" s="136"/>
      <c r="J1150" s="136"/>
      <c r="K1150" s="137"/>
    </row>
    <row r="1151" spans="1:11" s="35" customFormat="1" ht="12" customHeight="1" x14ac:dyDescent="0.2">
      <c r="A1151" s="129"/>
      <c r="B1151" s="130"/>
      <c r="C1151" s="132"/>
      <c r="D1151" s="132"/>
      <c r="E1151" s="401"/>
      <c r="F1151" s="174"/>
      <c r="G1151" s="135"/>
      <c r="H1151" s="298"/>
      <c r="I1151" s="136"/>
      <c r="J1151" s="136"/>
      <c r="K1151" s="137"/>
    </row>
    <row r="1152" spans="1:11" s="35" customFormat="1" ht="12" customHeight="1" x14ac:dyDescent="0.2">
      <c r="A1152" s="129"/>
      <c r="B1152" s="130"/>
      <c r="C1152" s="132"/>
      <c r="D1152" s="132"/>
      <c r="E1152" s="401"/>
      <c r="F1152" s="174"/>
      <c r="G1152" s="135"/>
      <c r="H1152" s="298"/>
      <c r="I1152" s="136"/>
      <c r="J1152" s="136"/>
      <c r="K1152" s="137"/>
    </row>
    <row r="1153" spans="1:11" s="35" customFormat="1" ht="12" customHeight="1" x14ac:dyDescent="0.2">
      <c r="A1153" s="129"/>
      <c r="B1153" s="130"/>
      <c r="C1153" s="132"/>
      <c r="D1153" s="132"/>
      <c r="E1153" s="401"/>
      <c r="F1153" s="174"/>
      <c r="G1153" s="135"/>
      <c r="H1153" s="298"/>
      <c r="I1153" s="136"/>
      <c r="J1153" s="136"/>
      <c r="K1153" s="137"/>
    </row>
    <row r="1154" spans="1:11" s="35" customFormat="1" ht="12" customHeight="1" x14ac:dyDescent="0.2">
      <c r="A1154" s="129"/>
      <c r="B1154" s="130"/>
      <c r="C1154" s="132"/>
      <c r="D1154" s="132"/>
      <c r="E1154" s="401"/>
      <c r="F1154" s="174"/>
      <c r="G1154" s="135"/>
      <c r="H1154" s="298"/>
      <c r="I1154" s="136"/>
      <c r="J1154" s="136"/>
      <c r="K1154" s="137"/>
    </row>
    <row r="1155" spans="1:11" s="35" customFormat="1" ht="12" customHeight="1" x14ac:dyDescent="0.2">
      <c r="A1155" s="129"/>
      <c r="B1155" s="130"/>
      <c r="C1155" s="132"/>
      <c r="D1155" s="132"/>
      <c r="E1155" s="401"/>
      <c r="F1155" s="174"/>
      <c r="G1155" s="135"/>
      <c r="H1155" s="298"/>
      <c r="I1155" s="136"/>
      <c r="J1155" s="136"/>
      <c r="K1155" s="137"/>
    </row>
    <row r="1156" spans="1:11" s="35" customFormat="1" ht="12" customHeight="1" x14ac:dyDescent="0.2">
      <c r="A1156" s="129"/>
      <c r="B1156" s="130"/>
      <c r="C1156" s="132"/>
      <c r="D1156" s="132"/>
      <c r="E1156" s="401"/>
      <c r="F1156" s="174"/>
      <c r="G1156" s="135"/>
      <c r="H1156" s="298"/>
      <c r="I1156" s="136"/>
      <c r="J1156" s="136"/>
      <c r="K1156" s="137"/>
    </row>
    <row r="1157" spans="1:11" s="35" customFormat="1" ht="12" customHeight="1" x14ac:dyDescent="0.2">
      <c r="A1157" s="129"/>
      <c r="B1157" s="130"/>
      <c r="C1157" s="132"/>
      <c r="D1157" s="132"/>
      <c r="E1157" s="401"/>
      <c r="F1157" s="174"/>
      <c r="G1157" s="135"/>
      <c r="H1157" s="298"/>
      <c r="I1157" s="136"/>
      <c r="J1157" s="136"/>
      <c r="K1157" s="137"/>
    </row>
    <row r="1158" spans="1:11" s="35" customFormat="1" ht="12" customHeight="1" x14ac:dyDescent="0.2">
      <c r="A1158" s="129"/>
      <c r="B1158" s="130"/>
      <c r="C1158" s="132"/>
      <c r="D1158" s="132"/>
      <c r="E1158" s="401"/>
      <c r="F1158" s="174"/>
      <c r="G1158" s="135"/>
      <c r="H1158" s="298"/>
      <c r="I1158" s="136"/>
      <c r="J1158" s="136"/>
      <c r="K1158" s="137"/>
    </row>
    <row r="1159" spans="1:11" s="35" customFormat="1" ht="12" customHeight="1" x14ac:dyDescent="0.2">
      <c r="A1159" s="129"/>
      <c r="B1159" s="130"/>
      <c r="C1159" s="132"/>
      <c r="D1159" s="132"/>
      <c r="E1159" s="401"/>
      <c r="F1159" s="174"/>
      <c r="G1159" s="135"/>
      <c r="H1159" s="298"/>
      <c r="I1159" s="136"/>
      <c r="J1159" s="136"/>
      <c r="K1159" s="137"/>
    </row>
    <row r="1160" spans="1:11" s="35" customFormat="1" ht="12" customHeight="1" x14ac:dyDescent="0.2">
      <c r="A1160" s="129"/>
      <c r="B1160" s="130"/>
      <c r="C1160" s="132"/>
      <c r="D1160" s="132"/>
      <c r="E1160" s="401"/>
      <c r="F1160" s="174"/>
      <c r="G1160" s="135"/>
      <c r="H1160" s="298"/>
      <c r="I1160" s="136"/>
      <c r="J1160" s="136"/>
      <c r="K1160" s="137"/>
    </row>
    <row r="1161" spans="1:11" s="35" customFormat="1" ht="12" customHeight="1" x14ac:dyDescent="0.2">
      <c r="A1161" s="129"/>
      <c r="B1161" s="130"/>
      <c r="C1161" s="132"/>
      <c r="D1161" s="132"/>
      <c r="E1161" s="401"/>
      <c r="F1161" s="174"/>
      <c r="G1161" s="135"/>
      <c r="H1161" s="298"/>
      <c r="I1161" s="136"/>
      <c r="J1161" s="136"/>
      <c r="K1161" s="137"/>
    </row>
    <row r="1162" spans="1:11" s="35" customFormat="1" ht="12" customHeight="1" x14ac:dyDescent="0.2">
      <c r="A1162" s="129"/>
      <c r="B1162" s="130"/>
      <c r="C1162" s="132"/>
      <c r="D1162" s="132"/>
      <c r="E1162" s="401"/>
      <c r="F1162" s="174"/>
      <c r="G1162" s="135"/>
      <c r="H1162" s="298"/>
      <c r="I1162" s="136"/>
      <c r="J1162" s="136"/>
      <c r="K1162" s="137"/>
    </row>
    <row r="1163" spans="1:11" s="35" customFormat="1" ht="12" customHeight="1" x14ac:dyDescent="0.2">
      <c r="A1163" s="129"/>
      <c r="B1163" s="130"/>
      <c r="C1163" s="132"/>
      <c r="D1163" s="132"/>
      <c r="E1163" s="401"/>
      <c r="F1163" s="174"/>
      <c r="G1163" s="135"/>
      <c r="H1163" s="298"/>
      <c r="I1163" s="136"/>
      <c r="J1163" s="136"/>
      <c r="K1163" s="137"/>
    </row>
    <row r="1164" spans="1:11" s="35" customFormat="1" ht="12" customHeight="1" x14ac:dyDescent="0.2">
      <c r="A1164" s="129"/>
      <c r="B1164" s="130"/>
      <c r="C1164" s="132"/>
      <c r="D1164" s="132"/>
      <c r="E1164" s="401"/>
      <c r="F1164" s="174"/>
      <c r="G1164" s="135"/>
      <c r="H1164" s="298"/>
      <c r="I1164" s="136"/>
      <c r="J1164" s="136"/>
      <c r="K1164" s="137"/>
    </row>
    <row r="1165" spans="1:11" s="35" customFormat="1" ht="12" customHeight="1" x14ac:dyDescent="0.2">
      <c r="A1165" s="129"/>
      <c r="B1165" s="130"/>
      <c r="C1165" s="132"/>
      <c r="D1165" s="132"/>
      <c r="E1165" s="401"/>
      <c r="F1165" s="174"/>
      <c r="G1165" s="135"/>
      <c r="H1165" s="298"/>
      <c r="I1165" s="136"/>
      <c r="J1165" s="136"/>
      <c r="K1165" s="137"/>
    </row>
    <row r="1166" spans="1:11" s="28" customFormat="1" ht="15" customHeight="1" x14ac:dyDescent="0.2">
      <c r="A1166" s="224" t="s">
        <v>351</v>
      </c>
      <c r="B1166" s="225"/>
      <c r="C1166" s="218"/>
      <c r="D1166" s="218"/>
      <c r="E1166" s="219" t="s">
        <v>352</v>
      </c>
      <c r="F1166" s="226"/>
      <c r="G1166" s="227"/>
      <c r="H1166" s="392"/>
      <c r="I1166" s="229"/>
      <c r="J1166" s="229"/>
      <c r="K1166" s="243"/>
    </row>
    <row r="1167" spans="1:11" ht="12" customHeight="1" x14ac:dyDescent="0.2">
      <c r="A1167" s="224" t="s">
        <v>369</v>
      </c>
      <c r="B1167" s="225"/>
      <c r="C1167" s="218"/>
      <c r="D1167" s="218"/>
      <c r="E1167" s="219" t="s">
        <v>840</v>
      </c>
      <c r="F1167" s="226"/>
      <c r="G1167" s="227"/>
      <c r="H1167" s="228"/>
      <c r="I1167" s="229"/>
      <c r="J1167" s="229"/>
      <c r="K1167" s="230"/>
    </row>
    <row r="1168" spans="1:11" ht="12" customHeight="1" x14ac:dyDescent="0.2">
      <c r="G1168" s="135"/>
      <c r="H1168" s="148"/>
      <c r="I1168" s="136"/>
      <c r="J1168" s="136"/>
      <c r="K1168" s="233"/>
    </row>
    <row r="1169" spans="1:11" ht="12" customHeight="1" x14ac:dyDescent="0.2">
      <c r="A1169" s="140" t="s">
        <v>377</v>
      </c>
      <c r="B1169" s="141" t="s">
        <v>9</v>
      </c>
      <c r="C1169" s="142"/>
      <c r="D1169" s="142"/>
      <c r="E1169" s="143"/>
      <c r="F1169" s="198"/>
      <c r="G1169" s="234"/>
      <c r="H1169" s="235"/>
      <c r="I1169" s="236"/>
      <c r="J1169" s="236"/>
      <c r="K1169" s="233"/>
    </row>
    <row r="1170" spans="1:11" ht="12" customHeight="1" x14ac:dyDescent="0.2">
      <c r="A1170" s="129" t="s">
        <v>841</v>
      </c>
      <c r="E1170" s="139" t="s">
        <v>7</v>
      </c>
      <c r="G1170" s="135"/>
      <c r="H1170" s="148"/>
      <c r="I1170" s="136"/>
      <c r="J1170" s="136"/>
      <c r="K1170" s="233"/>
    </row>
    <row r="1171" spans="1:11" ht="12" customHeight="1" x14ac:dyDescent="0.2">
      <c r="A1171" s="129" t="s">
        <v>842</v>
      </c>
      <c r="E1171" s="139" t="s">
        <v>177</v>
      </c>
      <c r="G1171" s="135"/>
      <c r="H1171" s="148"/>
      <c r="I1171" s="136"/>
      <c r="J1171" s="136"/>
      <c r="K1171" s="233"/>
    </row>
    <row r="1172" spans="1:11" ht="12" customHeight="1" x14ac:dyDescent="0.2">
      <c r="A1172" s="129" t="s">
        <v>843</v>
      </c>
      <c r="E1172" s="139" t="s">
        <v>176</v>
      </c>
      <c r="G1172" s="135"/>
      <c r="H1172" s="148"/>
      <c r="I1172" s="136"/>
      <c r="J1172" s="136"/>
      <c r="K1172" s="233"/>
    </row>
    <row r="1173" spans="1:11" ht="12" customHeight="1" x14ac:dyDescent="0.2">
      <c r="A1173" s="129" t="s">
        <v>844</v>
      </c>
      <c r="E1173" s="139" t="s">
        <v>185</v>
      </c>
      <c r="G1173" s="135"/>
      <c r="H1173" s="148"/>
      <c r="I1173" s="136"/>
      <c r="J1173" s="136"/>
      <c r="K1173" s="233"/>
    </row>
    <row r="1174" spans="1:11" ht="12" customHeight="1" x14ac:dyDescent="0.2">
      <c r="A1174" s="129" t="s">
        <v>845</v>
      </c>
      <c r="E1174" s="139" t="s">
        <v>257</v>
      </c>
      <c r="G1174" s="135"/>
      <c r="H1174" s="148"/>
      <c r="I1174" s="136"/>
      <c r="J1174" s="136"/>
      <c r="K1174" s="137"/>
    </row>
    <row r="1175" spans="1:11" ht="12" customHeight="1" x14ac:dyDescent="0.2">
      <c r="A1175" s="129" t="s">
        <v>846</v>
      </c>
      <c r="E1175" s="139" t="s">
        <v>689</v>
      </c>
      <c r="G1175" s="135"/>
      <c r="H1175" s="148"/>
      <c r="I1175" s="136"/>
      <c r="J1175" s="136"/>
      <c r="K1175" s="137"/>
    </row>
    <row r="1176" spans="1:11" ht="12" customHeight="1" x14ac:dyDescent="0.2">
      <c r="A1176" s="129" t="s">
        <v>847</v>
      </c>
      <c r="E1176" s="139" t="s">
        <v>705</v>
      </c>
      <c r="G1176" s="135"/>
      <c r="H1176" s="148"/>
      <c r="I1176" s="136"/>
      <c r="J1176" s="136"/>
      <c r="K1176" s="137"/>
    </row>
    <row r="1177" spans="1:11" ht="12" customHeight="1" x14ac:dyDescent="0.2">
      <c r="A1177" s="129" t="s">
        <v>848</v>
      </c>
      <c r="E1177" s="139" t="s">
        <v>720</v>
      </c>
      <c r="G1177" s="135"/>
      <c r="H1177" s="148"/>
      <c r="I1177" s="136"/>
      <c r="J1177" s="136"/>
      <c r="K1177" s="137"/>
    </row>
    <row r="1178" spans="1:11" ht="12" customHeight="1" x14ac:dyDescent="0.2">
      <c r="A1178" s="129" t="s">
        <v>849</v>
      </c>
      <c r="E1178" s="139" t="s">
        <v>734</v>
      </c>
      <c r="G1178" s="135"/>
      <c r="H1178" s="148"/>
      <c r="I1178" s="136"/>
      <c r="J1178" s="136"/>
      <c r="K1178" s="137"/>
    </row>
    <row r="1179" spans="1:11" ht="12" customHeight="1" x14ac:dyDescent="0.2">
      <c r="A1179" s="129" t="s">
        <v>850</v>
      </c>
      <c r="E1179" s="139" t="s">
        <v>771</v>
      </c>
      <c r="G1179" s="135"/>
      <c r="H1179" s="148"/>
      <c r="I1179" s="136"/>
      <c r="J1179" s="136"/>
      <c r="K1179" s="233"/>
    </row>
    <row r="1180" spans="1:11" ht="12" customHeight="1" x14ac:dyDescent="0.2">
      <c r="A1180" s="129" t="s">
        <v>851</v>
      </c>
      <c r="E1180" s="139" t="s">
        <v>772</v>
      </c>
      <c r="G1180" s="135"/>
      <c r="H1180" s="148"/>
      <c r="I1180" s="136"/>
      <c r="J1180" s="136"/>
      <c r="K1180" s="233"/>
    </row>
    <row r="1181" spans="1:11" ht="12" customHeight="1" x14ac:dyDescent="0.2">
      <c r="A1181" s="129" t="s">
        <v>852</v>
      </c>
      <c r="E1181" s="139" t="s">
        <v>782</v>
      </c>
      <c r="G1181" s="135"/>
      <c r="H1181" s="148"/>
      <c r="I1181" s="136"/>
      <c r="J1181" s="136"/>
      <c r="K1181" s="233"/>
    </row>
    <row r="1182" spans="1:11" ht="12" customHeight="1" x14ac:dyDescent="0.2">
      <c r="A1182" s="129" t="s">
        <v>853</v>
      </c>
      <c r="E1182" s="139" t="s">
        <v>788</v>
      </c>
      <c r="G1182" s="135"/>
      <c r="H1182" s="148"/>
      <c r="I1182" s="136"/>
      <c r="J1182" s="136"/>
      <c r="K1182" s="233"/>
    </row>
    <row r="1183" spans="1:11" ht="12" customHeight="1" x14ac:dyDescent="0.2">
      <c r="A1183" s="129" t="s">
        <v>854</v>
      </c>
      <c r="E1183" s="139" t="s">
        <v>821</v>
      </c>
      <c r="G1183" s="135"/>
      <c r="H1183" s="148"/>
      <c r="I1183" s="136"/>
      <c r="J1183" s="136"/>
      <c r="K1183" s="233"/>
    </row>
    <row r="1184" spans="1:11" ht="12" customHeight="1" x14ac:dyDescent="0.2">
      <c r="A1184" s="129" t="s">
        <v>855</v>
      </c>
      <c r="E1184" s="139" t="s">
        <v>839</v>
      </c>
      <c r="G1184" s="135"/>
      <c r="H1184" s="148"/>
      <c r="I1184" s="136"/>
      <c r="J1184" s="136"/>
      <c r="K1184" s="233"/>
    </row>
    <row r="1185" spans="1:11" ht="12" customHeight="1" x14ac:dyDescent="0.2">
      <c r="A1185" s="129"/>
      <c r="E1185" s="139"/>
      <c r="G1185" s="135"/>
      <c r="H1185" s="148"/>
      <c r="I1185" s="136"/>
      <c r="J1185" s="136"/>
      <c r="K1185" s="233"/>
    </row>
    <row r="1186" spans="1:11" ht="12" customHeight="1" x14ac:dyDescent="0.2">
      <c r="B1186" s="239"/>
      <c r="E1186" s="411" t="s">
        <v>4</v>
      </c>
      <c r="F1186" s="412"/>
      <c r="G1186" s="227"/>
      <c r="H1186" s="228"/>
      <c r="I1186" s="229"/>
      <c r="J1186" s="229"/>
      <c r="K1186" s="242"/>
    </row>
    <row r="1187" spans="1:11" s="28" customFormat="1" ht="15" customHeight="1" x14ac:dyDescent="0.2">
      <c r="A1187" s="237"/>
      <c r="B1187" s="130"/>
      <c r="C1187" s="132"/>
      <c r="D1187" s="132"/>
      <c r="E1187" s="193"/>
      <c r="F1187" s="134"/>
      <c r="G1187" s="135"/>
      <c r="H1187" s="148"/>
      <c r="I1187" s="136"/>
      <c r="J1187" s="136"/>
      <c r="K1187" s="233"/>
    </row>
    <row r="1188" spans="1:11" s="28" customFormat="1" ht="15" customHeight="1" x14ac:dyDescent="0.2">
      <c r="A1188" s="237"/>
      <c r="B1188" s="130"/>
      <c r="C1188" s="132"/>
      <c r="D1188" s="132"/>
      <c r="E1188" s="193"/>
      <c r="F1188" s="134"/>
      <c r="G1188" s="135"/>
      <c r="H1188" s="148"/>
      <c r="I1188" s="136"/>
      <c r="J1188" s="136"/>
      <c r="K1188" s="233"/>
    </row>
    <row r="1189" spans="1:11" x14ac:dyDescent="0.2">
      <c r="G1189" s="135"/>
      <c r="H1189" s="148"/>
      <c r="I1189" s="136"/>
      <c r="J1189" s="136"/>
      <c r="K1189" s="233"/>
    </row>
    <row r="1190" spans="1:11" s="32" customFormat="1" ht="12" customHeight="1" x14ac:dyDescent="0.2">
      <c r="A1190" s="140" t="s">
        <v>378</v>
      </c>
      <c r="B1190" s="141" t="s">
        <v>8</v>
      </c>
      <c r="C1190" s="142"/>
      <c r="D1190" s="142"/>
      <c r="E1190" s="143"/>
      <c r="F1190" s="198"/>
      <c r="G1190" s="234"/>
      <c r="H1190" s="235"/>
      <c r="I1190" s="236"/>
      <c r="J1190" s="236"/>
      <c r="K1190" s="233"/>
    </row>
    <row r="1191" spans="1:11" ht="12" customHeight="1" x14ac:dyDescent="0.2">
      <c r="A1191" s="129" t="s">
        <v>379</v>
      </c>
      <c r="E1191" s="139" t="s">
        <v>7</v>
      </c>
      <c r="G1191" s="135"/>
      <c r="H1191" s="148"/>
      <c r="I1191" s="136"/>
      <c r="J1191" s="136"/>
      <c r="K1191" s="233"/>
    </row>
    <row r="1192" spans="1:11" ht="12" customHeight="1" x14ac:dyDescent="0.2">
      <c r="A1192" s="129" t="s">
        <v>380</v>
      </c>
      <c r="E1192" s="139" t="s">
        <v>177</v>
      </c>
      <c r="G1192" s="135"/>
      <c r="H1192" s="148"/>
      <c r="I1192" s="136"/>
      <c r="J1192" s="136"/>
      <c r="K1192" s="233"/>
    </row>
    <row r="1193" spans="1:11" ht="12" customHeight="1" x14ac:dyDescent="0.2">
      <c r="A1193" s="129" t="s">
        <v>381</v>
      </c>
      <c r="E1193" s="139" t="s">
        <v>176</v>
      </c>
      <c r="G1193" s="135"/>
      <c r="H1193" s="148"/>
      <c r="I1193" s="136"/>
      <c r="J1193" s="136"/>
      <c r="K1193" s="233"/>
    </row>
    <row r="1194" spans="1:11" ht="12" customHeight="1" x14ac:dyDescent="0.2">
      <c r="A1194" s="129" t="s">
        <v>382</v>
      </c>
      <c r="E1194" s="139" t="s">
        <v>185</v>
      </c>
      <c r="G1194" s="135"/>
      <c r="H1194" s="148"/>
      <c r="I1194" s="136"/>
      <c r="J1194" s="136"/>
      <c r="K1194" s="233"/>
    </row>
    <row r="1195" spans="1:11" ht="12" customHeight="1" x14ac:dyDescent="0.2">
      <c r="A1195" s="129" t="s">
        <v>383</v>
      </c>
      <c r="E1195" s="139" t="s">
        <v>257</v>
      </c>
      <c r="G1195" s="135"/>
      <c r="H1195" s="148"/>
      <c r="I1195" s="136"/>
      <c r="J1195" s="136"/>
      <c r="K1195" s="137"/>
    </row>
    <row r="1196" spans="1:11" ht="12" customHeight="1" x14ac:dyDescent="0.2">
      <c r="A1196" s="129" t="s">
        <v>384</v>
      </c>
      <c r="E1196" s="139" t="s">
        <v>689</v>
      </c>
      <c r="G1196" s="135"/>
      <c r="H1196" s="148"/>
      <c r="I1196" s="136"/>
      <c r="J1196" s="136"/>
      <c r="K1196" s="137"/>
    </row>
    <row r="1197" spans="1:11" ht="12" customHeight="1" x14ac:dyDescent="0.2">
      <c r="A1197" s="129" t="s">
        <v>856</v>
      </c>
      <c r="E1197" s="139" t="s">
        <v>705</v>
      </c>
      <c r="G1197" s="135"/>
      <c r="H1197" s="148"/>
      <c r="I1197" s="136"/>
      <c r="J1197" s="136"/>
      <c r="K1197" s="137"/>
    </row>
    <row r="1198" spans="1:11" ht="12" customHeight="1" x14ac:dyDescent="0.2">
      <c r="A1198" s="129" t="s">
        <v>857</v>
      </c>
      <c r="E1198" s="139" t="s">
        <v>720</v>
      </c>
      <c r="G1198" s="135"/>
      <c r="H1198" s="148"/>
      <c r="I1198" s="136"/>
      <c r="J1198" s="136"/>
      <c r="K1198" s="137"/>
    </row>
    <row r="1199" spans="1:11" ht="12" customHeight="1" x14ac:dyDescent="0.2">
      <c r="A1199" s="129" t="s">
        <v>858</v>
      </c>
      <c r="E1199" s="139" t="s">
        <v>734</v>
      </c>
      <c r="G1199" s="135"/>
      <c r="H1199" s="148"/>
      <c r="I1199" s="136"/>
      <c r="J1199" s="136"/>
      <c r="K1199" s="137"/>
    </row>
    <row r="1200" spans="1:11" ht="12" customHeight="1" x14ac:dyDescent="0.2">
      <c r="A1200" s="129" t="s">
        <v>859</v>
      </c>
      <c r="E1200" s="139" t="s">
        <v>771</v>
      </c>
      <c r="G1200" s="135"/>
      <c r="H1200" s="148"/>
      <c r="I1200" s="136"/>
      <c r="J1200" s="136"/>
      <c r="K1200" s="233"/>
    </row>
    <row r="1201" spans="1:11" ht="12" customHeight="1" x14ac:dyDescent="0.2">
      <c r="A1201" s="129" t="s">
        <v>860</v>
      </c>
      <c r="E1201" s="139" t="s">
        <v>772</v>
      </c>
      <c r="G1201" s="135"/>
      <c r="H1201" s="148"/>
      <c r="I1201" s="136"/>
      <c r="J1201" s="136"/>
      <c r="K1201" s="233"/>
    </row>
    <row r="1202" spans="1:11" ht="12" customHeight="1" x14ac:dyDescent="0.2">
      <c r="A1202" s="129" t="s">
        <v>861</v>
      </c>
      <c r="E1202" s="139" t="s">
        <v>782</v>
      </c>
      <c r="G1202" s="135"/>
      <c r="H1202" s="148"/>
      <c r="I1202" s="136"/>
      <c r="J1202" s="136"/>
      <c r="K1202" s="233"/>
    </row>
    <row r="1203" spans="1:11" ht="12" customHeight="1" x14ac:dyDescent="0.2">
      <c r="A1203" s="129" t="s">
        <v>862</v>
      </c>
      <c r="E1203" s="139" t="s">
        <v>788</v>
      </c>
      <c r="G1203" s="135"/>
      <c r="H1203" s="148"/>
      <c r="I1203" s="136"/>
      <c r="J1203" s="136"/>
      <c r="K1203" s="233"/>
    </row>
    <row r="1204" spans="1:11" ht="12" customHeight="1" x14ac:dyDescent="0.2">
      <c r="A1204" s="129" t="s">
        <v>863</v>
      </c>
      <c r="E1204" s="139" t="s">
        <v>821</v>
      </c>
      <c r="G1204" s="135"/>
      <c r="H1204" s="148"/>
      <c r="I1204" s="136"/>
      <c r="J1204" s="136"/>
      <c r="K1204" s="233"/>
    </row>
    <row r="1205" spans="1:11" ht="12" customHeight="1" x14ac:dyDescent="0.2">
      <c r="A1205" s="129" t="s">
        <v>864</v>
      </c>
      <c r="E1205" s="139" t="s">
        <v>839</v>
      </c>
      <c r="G1205" s="135"/>
      <c r="H1205" s="148"/>
      <c r="I1205" s="136"/>
      <c r="J1205" s="136"/>
      <c r="K1205" s="233"/>
    </row>
    <row r="1206" spans="1:11" ht="12" customHeight="1" x14ac:dyDescent="0.2">
      <c r="A1206" s="129"/>
      <c r="E1206" s="413"/>
      <c r="F1206" s="414"/>
      <c r="G1206" s="135"/>
      <c r="H1206" s="148"/>
      <c r="I1206" s="136"/>
      <c r="J1206" s="136"/>
      <c r="K1206" s="137"/>
    </row>
    <row r="1207" spans="1:11" ht="12" customHeight="1" x14ac:dyDescent="0.2">
      <c r="B1207" s="239"/>
      <c r="E1207" s="411" t="s">
        <v>4</v>
      </c>
      <c r="F1207" s="412"/>
      <c r="G1207" s="227"/>
      <c r="H1207" s="228"/>
      <c r="I1207" s="229"/>
      <c r="J1207" s="229"/>
      <c r="K1207" s="242"/>
    </row>
    <row r="1208" spans="1:11" ht="12" customHeight="1" x14ac:dyDescent="0.2">
      <c r="G1208" s="135"/>
      <c r="H1208" s="148"/>
      <c r="I1208" s="136"/>
      <c r="J1208" s="136"/>
      <c r="K1208" s="233"/>
    </row>
    <row r="1209" spans="1:11" ht="12" customHeight="1" x14ac:dyDescent="0.2">
      <c r="G1209" s="135"/>
      <c r="H1209" s="148"/>
      <c r="I1209" s="136"/>
      <c r="J1209" s="136"/>
      <c r="K1209" s="233"/>
    </row>
    <row r="1210" spans="1:11" ht="12" customHeight="1" x14ac:dyDescent="0.2">
      <c r="G1210" s="135"/>
      <c r="H1210" s="148"/>
      <c r="I1210" s="136"/>
      <c r="J1210" s="136"/>
      <c r="K1210" s="233"/>
    </row>
    <row r="1211" spans="1:11" ht="12" customHeight="1" x14ac:dyDescent="0.2">
      <c r="G1211" s="135"/>
      <c r="H1211" s="148"/>
      <c r="I1211" s="136"/>
      <c r="J1211" s="136"/>
      <c r="K1211" s="233"/>
    </row>
    <row r="1212" spans="1:11" ht="12" customHeight="1" x14ac:dyDescent="0.2">
      <c r="G1212" s="135"/>
      <c r="H1212" s="148"/>
      <c r="I1212" s="136"/>
      <c r="J1212" s="136"/>
      <c r="K1212" s="233"/>
    </row>
    <row r="1213" spans="1:11" ht="12" customHeight="1" x14ac:dyDescent="0.2">
      <c r="G1213" s="135"/>
      <c r="H1213" s="148"/>
      <c r="I1213" s="136"/>
      <c r="J1213" s="136"/>
      <c r="K1213" s="233"/>
    </row>
    <row r="1214" spans="1:11" ht="12" customHeight="1" x14ac:dyDescent="0.2">
      <c r="G1214" s="135"/>
      <c r="H1214" s="148"/>
      <c r="I1214" s="136"/>
      <c r="J1214" s="136"/>
      <c r="K1214" s="233"/>
    </row>
    <row r="1215" spans="1:11" ht="12" customHeight="1" x14ac:dyDescent="0.2">
      <c r="G1215" s="135"/>
      <c r="H1215" s="148"/>
      <c r="I1215" s="136"/>
      <c r="J1215" s="136"/>
      <c r="K1215" s="233"/>
    </row>
    <row r="1216" spans="1:11" ht="12" customHeight="1" x14ac:dyDescent="0.2">
      <c r="G1216" s="135"/>
      <c r="H1216" s="148"/>
      <c r="I1216" s="136"/>
      <c r="J1216" s="136"/>
      <c r="K1216" s="233"/>
    </row>
    <row r="1217" spans="1:11" ht="12" customHeight="1" x14ac:dyDescent="0.2">
      <c r="G1217" s="135"/>
      <c r="H1217" s="148"/>
      <c r="I1217" s="136"/>
      <c r="J1217" s="136"/>
      <c r="K1217" s="233"/>
    </row>
    <row r="1218" spans="1:11" ht="12" customHeight="1" x14ac:dyDescent="0.2">
      <c r="G1218" s="135"/>
      <c r="H1218" s="148"/>
      <c r="I1218" s="136"/>
      <c r="J1218" s="136"/>
      <c r="K1218" s="233"/>
    </row>
    <row r="1219" spans="1:11" ht="12" customHeight="1" x14ac:dyDescent="0.2">
      <c r="G1219" s="135"/>
      <c r="H1219" s="148"/>
      <c r="I1219" s="136"/>
      <c r="J1219" s="136"/>
      <c r="K1219" s="233"/>
    </row>
    <row r="1220" spans="1:11" ht="12" customHeight="1" x14ac:dyDescent="0.2">
      <c r="G1220" s="135"/>
      <c r="H1220" s="148"/>
      <c r="I1220" s="136"/>
      <c r="J1220" s="136"/>
      <c r="K1220" s="233"/>
    </row>
    <row r="1221" spans="1:11" ht="12" customHeight="1" x14ac:dyDescent="0.2">
      <c r="G1221" s="135"/>
      <c r="H1221" s="148"/>
      <c r="I1221" s="136"/>
      <c r="J1221" s="136"/>
      <c r="K1221" s="233"/>
    </row>
    <row r="1222" spans="1:11" ht="12" customHeight="1" x14ac:dyDescent="0.2">
      <c r="G1222" s="135"/>
      <c r="H1222" s="148"/>
      <c r="I1222" s="136"/>
      <c r="J1222" s="136"/>
      <c r="K1222" s="233"/>
    </row>
    <row r="1223" spans="1:11" ht="12" customHeight="1" x14ac:dyDescent="0.2">
      <c r="G1223" s="135"/>
      <c r="H1223" s="148"/>
      <c r="I1223" s="136"/>
      <c r="J1223" s="136"/>
      <c r="K1223" s="233"/>
    </row>
    <row r="1224" spans="1:11" ht="12" customHeight="1" x14ac:dyDescent="0.2">
      <c r="G1224" s="135"/>
      <c r="H1224" s="148"/>
      <c r="I1224" s="136"/>
      <c r="J1224" s="136"/>
      <c r="K1224" s="233"/>
    </row>
    <row r="1225" spans="1:11" ht="12" customHeight="1" x14ac:dyDescent="0.2">
      <c r="G1225" s="135"/>
      <c r="H1225" s="148"/>
      <c r="I1225" s="136"/>
      <c r="J1225" s="136"/>
      <c r="K1225" s="233"/>
    </row>
    <row r="1226" spans="1:11" ht="12" customHeight="1" x14ac:dyDescent="0.2">
      <c r="G1226" s="135"/>
      <c r="H1226" s="148"/>
      <c r="I1226" s="136"/>
      <c r="J1226" s="136"/>
      <c r="K1226" s="233"/>
    </row>
    <row r="1227" spans="1:11" ht="12" customHeight="1" x14ac:dyDescent="0.2">
      <c r="G1227" s="135"/>
      <c r="H1227" s="148"/>
      <c r="I1227" s="136"/>
      <c r="J1227" s="136"/>
      <c r="K1227" s="233"/>
    </row>
    <row r="1228" spans="1:11" ht="12" customHeight="1" x14ac:dyDescent="0.2">
      <c r="G1228" s="135"/>
      <c r="H1228" s="148"/>
      <c r="I1228" s="136"/>
      <c r="J1228" s="136"/>
      <c r="K1228" s="233"/>
    </row>
    <row r="1229" spans="1:11" ht="12" customHeight="1" x14ac:dyDescent="0.2">
      <c r="G1229" s="135"/>
      <c r="H1229" s="148"/>
      <c r="I1229" s="136"/>
      <c r="J1229" s="136"/>
      <c r="K1229" s="233"/>
    </row>
    <row r="1230" spans="1:11" ht="12" customHeight="1" x14ac:dyDescent="0.2">
      <c r="G1230" s="135"/>
      <c r="H1230" s="148"/>
      <c r="I1230" s="136"/>
      <c r="J1230" s="136"/>
      <c r="K1230" s="233"/>
    </row>
    <row r="1231" spans="1:11" ht="12" customHeight="1" x14ac:dyDescent="0.2">
      <c r="G1231" s="135"/>
      <c r="H1231" s="148"/>
      <c r="I1231" s="136"/>
      <c r="J1231" s="136"/>
      <c r="K1231" s="233"/>
    </row>
    <row r="1232" spans="1:11" ht="12" customHeight="1" x14ac:dyDescent="0.2">
      <c r="A1232" s="224" t="s">
        <v>385</v>
      </c>
      <c r="B1232" s="225"/>
      <c r="C1232" s="218"/>
      <c r="D1232" s="218"/>
      <c r="E1232" s="219" t="s">
        <v>386</v>
      </c>
      <c r="F1232" s="220"/>
      <c r="G1232" s="221"/>
      <c r="H1232" s="222"/>
      <c r="I1232" s="242"/>
      <c r="J1232" s="242"/>
      <c r="K1232" s="243"/>
    </row>
    <row r="1233" spans="11:11" ht="12" customHeight="1" x14ac:dyDescent="0.2"/>
    <row r="1234" spans="11:11" ht="12" customHeight="1" x14ac:dyDescent="0.2">
      <c r="K1234" s="415"/>
    </row>
    <row r="1235" spans="11:11" ht="12" customHeight="1" x14ac:dyDescent="0.2">
      <c r="K1235" s="415"/>
    </row>
    <row r="1236" spans="11:11" ht="12" customHeight="1" x14ac:dyDescent="0.2">
      <c r="K1236" s="415"/>
    </row>
    <row r="1237" spans="11:11" ht="12" customHeight="1" x14ac:dyDescent="0.2"/>
    <row r="1238" spans="11:11" ht="12" customHeight="1" x14ac:dyDescent="0.2">
      <c r="K1238" s="416"/>
    </row>
    <row r="1239" spans="11:11" ht="12" customHeight="1" x14ac:dyDescent="0.2">
      <c r="K1239" s="417"/>
    </row>
    <row r="1240" spans="11:11" ht="12" customHeight="1" x14ac:dyDescent="0.2">
      <c r="K1240" s="415"/>
    </row>
    <row r="1241" spans="11:11" ht="12" customHeight="1" x14ac:dyDescent="0.2">
      <c r="K1241" s="418"/>
    </row>
    <row r="1242" spans="11:11" ht="12" customHeight="1" x14ac:dyDescent="0.2"/>
    <row r="1243" spans="11:11" ht="12" customHeight="1" x14ac:dyDescent="0.2"/>
    <row r="1244" spans="11:11" ht="13.5" customHeight="1" x14ac:dyDescent="0.2">
      <c r="K1244" s="415"/>
    </row>
    <row r="1245" spans="11:11" ht="12" customHeight="1" x14ac:dyDescent="0.2"/>
    <row r="1246" spans="11:11" ht="12" customHeight="1" x14ac:dyDescent="0.2"/>
    <row r="1247" spans="11:11" ht="12" customHeight="1" x14ac:dyDescent="0.2"/>
    <row r="1248" spans="11:11" ht="12" customHeight="1" x14ac:dyDescent="0.2"/>
    <row r="1249" spans="1:11" ht="12" customHeight="1" x14ac:dyDescent="0.2"/>
    <row r="1250" spans="1:11" ht="12" customHeight="1" x14ac:dyDescent="0.2"/>
    <row r="1251" spans="1:11" s="186" customFormat="1" ht="12" customHeight="1" x14ac:dyDescent="0.2">
      <c r="A1251" s="237"/>
      <c r="B1251" s="130"/>
      <c r="C1251" s="132"/>
      <c r="D1251" s="132"/>
      <c r="E1251" s="193"/>
      <c r="F1251" s="134"/>
      <c r="G1251" s="194"/>
      <c r="H1251" s="195"/>
      <c r="I1251" s="196"/>
      <c r="J1251" s="196"/>
      <c r="K1251" s="366"/>
    </row>
    <row r="1252" spans="1:11" s="186" customFormat="1" x14ac:dyDescent="0.2">
      <c r="A1252" s="237"/>
      <c r="B1252" s="130"/>
      <c r="C1252" s="132"/>
      <c r="D1252" s="132"/>
      <c r="E1252" s="193"/>
      <c r="F1252" s="134"/>
      <c r="G1252" s="194"/>
      <c r="H1252" s="195"/>
      <c r="I1252" s="196"/>
      <c r="J1252" s="196"/>
      <c r="K1252" s="366"/>
    </row>
    <row r="1254" spans="1:11" s="186" customFormat="1" x14ac:dyDescent="0.2">
      <c r="A1254" s="237"/>
      <c r="B1254" s="130"/>
      <c r="C1254" s="132"/>
      <c r="D1254" s="132"/>
      <c r="E1254" s="193"/>
      <c r="F1254" s="134"/>
      <c r="G1254" s="194"/>
      <c r="H1254" s="195"/>
      <c r="I1254" s="196"/>
      <c r="J1254" s="196"/>
      <c r="K1254" s="366"/>
    </row>
    <row r="1255" spans="1:11" s="186" customFormat="1" x14ac:dyDescent="0.2">
      <c r="A1255" s="237"/>
      <c r="B1255" s="130"/>
      <c r="C1255" s="132"/>
      <c r="D1255" s="132"/>
      <c r="E1255" s="193"/>
      <c r="F1255" s="134"/>
      <c r="G1255" s="194"/>
      <c r="H1255" s="195"/>
      <c r="I1255" s="196"/>
      <c r="J1255" s="196"/>
      <c r="K1255" s="366"/>
    </row>
    <row r="1256" spans="1:11" s="186" customFormat="1" x14ac:dyDescent="0.2">
      <c r="A1256" s="237"/>
      <c r="B1256" s="130"/>
      <c r="C1256" s="132"/>
      <c r="D1256" s="132"/>
      <c r="E1256" s="193"/>
      <c r="F1256" s="134"/>
      <c r="G1256" s="194"/>
      <c r="H1256" s="195"/>
      <c r="I1256" s="196"/>
      <c r="J1256" s="196"/>
      <c r="K1256" s="366"/>
    </row>
    <row r="1258" spans="1:11" s="186" customFormat="1" x14ac:dyDescent="0.2">
      <c r="A1258" s="237"/>
      <c r="B1258" s="130"/>
      <c r="C1258" s="132"/>
      <c r="D1258" s="132"/>
      <c r="E1258" s="193"/>
      <c r="F1258" s="134"/>
      <c r="G1258" s="194"/>
      <c r="H1258" s="195"/>
      <c r="I1258" s="196"/>
      <c r="J1258" s="196"/>
      <c r="K1258" s="366"/>
    </row>
    <row r="1259" spans="1:11" s="186" customFormat="1" x14ac:dyDescent="0.2">
      <c r="A1259" s="237"/>
      <c r="B1259" s="130"/>
      <c r="C1259" s="132"/>
      <c r="D1259" s="132"/>
      <c r="E1259" s="193"/>
      <c r="F1259" s="134"/>
      <c r="G1259" s="194"/>
      <c r="H1259" s="195"/>
      <c r="I1259" s="196"/>
      <c r="J1259" s="196"/>
      <c r="K1259" s="366"/>
    </row>
    <row r="1260" spans="1:11" s="186" customFormat="1" x14ac:dyDescent="0.2">
      <c r="A1260" s="237"/>
      <c r="B1260" s="130"/>
      <c r="C1260" s="132"/>
      <c r="D1260" s="132"/>
      <c r="E1260" s="193"/>
      <c r="F1260" s="134"/>
      <c r="G1260" s="194"/>
      <c r="H1260" s="195"/>
      <c r="I1260" s="196"/>
      <c r="J1260" s="196"/>
      <c r="K1260" s="366"/>
    </row>
    <row r="1261" spans="1:11" s="186" customFormat="1" x14ac:dyDescent="0.2">
      <c r="A1261" s="237"/>
      <c r="B1261" s="130"/>
      <c r="C1261" s="132"/>
      <c r="D1261" s="132"/>
      <c r="E1261" s="193"/>
      <c r="F1261" s="134"/>
      <c r="G1261" s="194"/>
      <c r="H1261" s="195"/>
      <c r="I1261" s="196"/>
      <c r="J1261" s="196"/>
      <c r="K1261" s="366"/>
    </row>
    <row r="1264" spans="1:11" s="186" customFormat="1" x14ac:dyDescent="0.2">
      <c r="A1264" s="237"/>
      <c r="B1264" s="130"/>
      <c r="C1264" s="132"/>
      <c r="D1264" s="132"/>
      <c r="E1264" s="193"/>
      <c r="F1264" s="134"/>
      <c r="G1264" s="194"/>
      <c r="H1264" s="195"/>
      <c r="I1264" s="196"/>
      <c r="J1264" s="196"/>
      <c r="K1264" s="366"/>
    </row>
  </sheetData>
  <sheetProtection selectLockedCells="1"/>
  <phoneticPr fontId="28" type="noConversion"/>
  <pageMargins left="0.7" right="0.7" top="0.75" bottom="0.75" header="0.3" footer="0.3"/>
  <pageSetup paperSize="9" scale="67" fitToHeight="0" orientation="portrait" r:id="rId1"/>
  <rowBreaks count="15" manualBreakCount="15">
    <brk id="84" max="16383" man="1"/>
    <brk id="153" max="16383" man="1"/>
    <brk id="347" max="16383" man="1"/>
    <brk id="407" max="16383" man="1"/>
    <brk id="482" max="16383" man="1"/>
    <brk id="545" max="16383" man="1"/>
    <brk id="608" max="16383" man="1"/>
    <brk id="671" max="16383" man="1"/>
    <brk id="758" max="16383" man="1"/>
    <brk id="822" max="16383" man="1"/>
    <brk id="875" max="16383" man="1"/>
    <brk id="953" max="16383" man="1"/>
    <brk id="1060" max="16383" man="1"/>
    <brk id="1121" max="16383" man="1"/>
    <brk id="116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56"/>
  <sheetViews>
    <sheetView topLeftCell="A5" zoomScale="130" zoomScaleNormal="130" workbookViewId="0">
      <selection activeCell="H50" sqref="H50"/>
    </sheetView>
  </sheetViews>
  <sheetFormatPr defaultRowHeight="12.75" x14ac:dyDescent="0.2"/>
  <cols>
    <col min="1" max="1" width="20.28515625" customWidth="1"/>
    <col min="2" max="2" width="9.140625" style="82"/>
    <col min="3" max="3" width="3.42578125" customWidth="1"/>
    <col min="4" max="4" width="9.140625" style="82"/>
  </cols>
  <sheetData>
    <row r="1" spans="1:13" x14ac:dyDescent="0.2">
      <c r="A1" s="45"/>
      <c r="B1" s="46"/>
      <c r="C1" s="45"/>
      <c r="D1" s="46"/>
      <c r="E1" s="45"/>
      <c r="F1" s="47"/>
      <c r="G1" s="48"/>
      <c r="H1" s="49"/>
      <c r="I1" s="45"/>
      <c r="J1" s="45"/>
      <c r="K1" s="47"/>
      <c r="L1" s="48"/>
      <c r="M1" s="49"/>
    </row>
    <row r="2" spans="1:13" ht="43.5" x14ac:dyDescent="0.2">
      <c r="A2" s="50"/>
      <c r="B2" s="51" t="s">
        <v>475</v>
      </c>
      <c r="C2" s="52" t="s">
        <v>355</v>
      </c>
      <c r="D2" s="53" t="s">
        <v>476</v>
      </c>
      <c r="E2" s="54" t="s">
        <v>477</v>
      </c>
      <c r="F2" s="55" t="s">
        <v>477</v>
      </c>
      <c r="G2" s="56"/>
      <c r="H2" s="56" t="s">
        <v>479</v>
      </c>
      <c r="I2" s="57" t="s">
        <v>480</v>
      </c>
      <c r="J2" s="54" t="s">
        <v>477</v>
      </c>
      <c r="K2" s="55" t="s">
        <v>477</v>
      </c>
      <c r="L2" s="56" t="s">
        <v>478</v>
      </c>
      <c r="M2" s="56" t="s">
        <v>479</v>
      </c>
    </row>
    <row r="3" spans="1:13" x14ac:dyDescent="0.2">
      <c r="A3" s="58"/>
      <c r="B3" s="59"/>
      <c r="C3" s="60"/>
      <c r="D3" s="61"/>
      <c r="E3" s="62" t="s">
        <v>481</v>
      </c>
      <c r="F3" s="63" t="s">
        <v>482</v>
      </c>
      <c r="G3" s="64"/>
      <c r="H3" s="65"/>
      <c r="I3" s="66"/>
      <c r="J3" s="62" t="s">
        <v>481</v>
      </c>
      <c r="K3" s="63" t="s">
        <v>482</v>
      </c>
      <c r="L3" s="64"/>
      <c r="M3" s="65"/>
    </row>
    <row r="4" spans="1:13" x14ac:dyDescent="0.2">
      <c r="A4" s="67" t="s">
        <v>6</v>
      </c>
      <c r="B4" s="68"/>
      <c r="C4" s="69"/>
      <c r="D4" s="70"/>
      <c r="E4" s="71"/>
      <c r="F4" s="72"/>
      <c r="G4" s="73"/>
      <c r="H4" s="74"/>
      <c r="I4" s="66"/>
      <c r="J4" s="71"/>
      <c r="K4" s="72"/>
      <c r="L4" s="73"/>
      <c r="M4" s="74"/>
    </row>
    <row r="5" spans="1:13" x14ac:dyDescent="0.2">
      <c r="A5" s="67" t="s">
        <v>483</v>
      </c>
      <c r="B5" s="75"/>
      <c r="C5" s="76"/>
      <c r="D5" s="70"/>
      <c r="E5" s="71"/>
      <c r="F5" s="72"/>
      <c r="G5" s="73"/>
      <c r="H5" s="74"/>
      <c r="I5" s="66"/>
      <c r="J5" s="71"/>
      <c r="K5" s="72"/>
      <c r="L5" s="73"/>
      <c r="M5" s="74"/>
    </row>
    <row r="6" spans="1:13" x14ac:dyDescent="0.2">
      <c r="A6" s="77" t="s">
        <v>484</v>
      </c>
      <c r="B6" s="75">
        <v>1</v>
      </c>
      <c r="C6" s="76" t="s">
        <v>126</v>
      </c>
      <c r="D6" s="70">
        <v>2.2999999999999998</v>
      </c>
      <c r="E6" s="71"/>
      <c r="F6" s="72">
        <v>8</v>
      </c>
      <c r="G6" s="73"/>
      <c r="H6" s="74"/>
      <c r="I6" s="66">
        <f>E6+F6+G6+H6</f>
        <v>8</v>
      </c>
      <c r="J6" s="71">
        <f>E6*D6*B6</f>
        <v>0</v>
      </c>
      <c r="K6" s="72">
        <f>F6*D6*B6</f>
        <v>18.399999999999999</v>
      </c>
      <c r="L6" s="73"/>
      <c r="M6" s="74">
        <f>H6*D6*B6</f>
        <v>0</v>
      </c>
    </row>
    <row r="7" spans="1:13" x14ac:dyDescent="0.2">
      <c r="A7" s="77" t="s">
        <v>485</v>
      </c>
      <c r="B7" s="75">
        <v>1</v>
      </c>
      <c r="C7" s="76" t="s">
        <v>126</v>
      </c>
      <c r="D7" s="70">
        <v>2.2999999999999998</v>
      </c>
      <c r="E7" s="71"/>
      <c r="F7" s="72">
        <v>3</v>
      </c>
      <c r="G7" s="73"/>
      <c r="H7" s="74"/>
      <c r="I7" s="66">
        <f t="shared" ref="I7:I15" si="0">E7+F7+G7+H7</f>
        <v>3</v>
      </c>
      <c r="J7" s="71">
        <f t="shared" ref="J7:J10" si="1">E7*D7*B7</f>
        <v>0</v>
      </c>
      <c r="K7" s="72">
        <f t="shared" ref="K7:K15" si="2">F7*D7*B7</f>
        <v>6.8999999999999995</v>
      </c>
      <c r="L7" s="73"/>
      <c r="M7" s="74">
        <f t="shared" ref="M7:M10" si="3">H7*D7*B7</f>
        <v>0</v>
      </c>
    </row>
    <row r="8" spans="1:13" s="125" customFormat="1" x14ac:dyDescent="0.2">
      <c r="A8" s="116" t="s">
        <v>486</v>
      </c>
      <c r="B8" s="117">
        <v>0.9</v>
      </c>
      <c r="C8" s="118" t="s">
        <v>126</v>
      </c>
      <c r="D8" s="119">
        <v>2.2000000000000002</v>
      </c>
      <c r="E8" s="120"/>
      <c r="F8" s="121">
        <v>1</v>
      </c>
      <c r="G8" s="122"/>
      <c r="H8" s="123"/>
      <c r="I8" s="124">
        <f t="shared" si="0"/>
        <v>1</v>
      </c>
      <c r="J8" s="120">
        <f t="shared" si="1"/>
        <v>0</v>
      </c>
      <c r="K8" s="121">
        <f t="shared" si="2"/>
        <v>1.9800000000000002</v>
      </c>
      <c r="L8" s="122"/>
      <c r="M8" s="123">
        <f t="shared" si="3"/>
        <v>0</v>
      </c>
    </row>
    <row r="9" spans="1:13" x14ac:dyDescent="0.2">
      <c r="A9" s="77" t="s">
        <v>487</v>
      </c>
      <c r="B9" s="75">
        <v>0.7</v>
      </c>
      <c r="C9" s="76" t="s">
        <v>126</v>
      </c>
      <c r="D9" s="70">
        <v>2</v>
      </c>
      <c r="E9" s="71"/>
      <c r="F9" s="72"/>
      <c r="G9" s="73"/>
      <c r="H9" s="74">
        <v>4</v>
      </c>
      <c r="I9" s="66">
        <f t="shared" si="0"/>
        <v>4</v>
      </c>
      <c r="J9" s="71">
        <f t="shared" si="1"/>
        <v>0</v>
      </c>
      <c r="K9" s="72">
        <f t="shared" si="2"/>
        <v>0</v>
      </c>
      <c r="L9" s="73"/>
      <c r="M9" s="74">
        <f t="shared" si="3"/>
        <v>5.6</v>
      </c>
    </row>
    <row r="10" spans="1:13" x14ac:dyDescent="0.2">
      <c r="A10" s="77" t="s">
        <v>488</v>
      </c>
      <c r="B10" s="75">
        <v>1</v>
      </c>
      <c r="C10" s="76" t="s">
        <v>126</v>
      </c>
      <c r="D10" s="70">
        <v>2.2999999999999998</v>
      </c>
      <c r="E10" s="71"/>
      <c r="F10" s="72">
        <v>1</v>
      </c>
      <c r="G10" s="73"/>
      <c r="H10" s="74"/>
      <c r="I10" s="66">
        <f t="shared" si="0"/>
        <v>1</v>
      </c>
      <c r="J10" s="71">
        <f t="shared" si="1"/>
        <v>0</v>
      </c>
      <c r="K10" s="72">
        <f t="shared" si="2"/>
        <v>2.2999999999999998</v>
      </c>
      <c r="L10" s="73"/>
      <c r="M10" s="74">
        <f t="shared" si="3"/>
        <v>0</v>
      </c>
    </row>
    <row r="11" spans="1:13" x14ac:dyDescent="0.2">
      <c r="A11" s="77"/>
      <c r="B11" s="75"/>
      <c r="C11" s="76"/>
      <c r="D11" s="70"/>
      <c r="E11" s="71"/>
      <c r="F11" s="72"/>
      <c r="G11" s="73"/>
      <c r="H11" s="74"/>
      <c r="I11" s="66"/>
      <c r="J11" s="78">
        <f>SUM(J6:J10)</f>
        <v>0</v>
      </c>
      <c r="K11" s="79">
        <f>SUM(K6:K10)</f>
        <v>29.58</v>
      </c>
      <c r="L11" s="80"/>
      <c r="M11" s="81">
        <f>SUM(M6:M10)</f>
        <v>5.6</v>
      </c>
    </row>
    <row r="12" spans="1:13" x14ac:dyDescent="0.2">
      <c r="A12" s="67" t="s">
        <v>489</v>
      </c>
      <c r="B12" s="75"/>
      <c r="C12" s="76"/>
      <c r="D12" s="70"/>
      <c r="E12" s="71"/>
      <c r="F12" s="72"/>
      <c r="G12" s="73"/>
      <c r="H12" s="74"/>
      <c r="I12" s="66"/>
      <c r="J12" s="71"/>
      <c r="K12" s="72"/>
      <c r="L12" s="73"/>
      <c r="M12" s="74"/>
    </row>
    <row r="13" spans="1:13" s="127" customFormat="1" x14ac:dyDescent="0.2">
      <c r="A13" s="77" t="s">
        <v>490</v>
      </c>
      <c r="B13" s="75">
        <v>1.5249999999999999</v>
      </c>
      <c r="C13" s="76" t="s">
        <v>126</v>
      </c>
      <c r="D13" s="70">
        <v>1.3</v>
      </c>
      <c r="E13" s="71"/>
      <c r="F13" s="72">
        <v>8</v>
      </c>
      <c r="G13" s="73"/>
      <c r="H13" s="74"/>
      <c r="I13" s="66">
        <f t="shared" si="0"/>
        <v>8</v>
      </c>
      <c r="J13" s="71">
        <f t="shared" ref="J13:J15" si="4">B13*D13*E13</f>
        <v>0</v>
      </c>
      <c r="K13" s="72">
        <f t="shared" si="2"/>
        <v>15.86</v>
      </c>
      <c r="L13" s="73"/>
      <c r="M13" s="74"/>
    </row>
    <row r="14" spans="1:13" x14ac:dyDescent="0.2">
      <c r="A14" s="77" t="s">
        <v>491</v>
      </c>
      <c r="B14" s="75">
        <v>2.4500000000000002</v>
      </c>
      <c r="C14" s="76" t="s">
        <v>126</v>
      </c>
      <c r="D14" s="70">
        <v>1.55</v>
      </c>
      <c r="E14" s="71">
        <v>10</v>
      </c>
      <c r="F14" s="72"/>
      <c r="G14" s="73"/>
      <c r="H14" s="74"/>
      <c r="I14" s="66">
        <f t="shared" si="0"/>
        <v>10</v>
      </c>
      <c r="J14" s="71">
        <f t="shared" si="4"/>
        <v>37.975000000000001</v>
      </c>
      <c r="K14" s="72">
        <f t="shared" si="2"/>
        <v>0</v>
      </c>
      <c r="L14" s="73"/>
      <c r="M14" s="74"/>
    </row>
    <row r="15" spans="1:13" x14ac:dyDescent="0.2">
      <c r="A15" s="77" t="s">
        <v>492</v>
      </c>
      <c r="B15" s="75">
        <v>0.65</v>
      </c>
      <c r="C15" s="76" t="s">
        <v>126</v>
      </c>
      <c r="D15" s="70">
        <v>0.75</v>
      </c>
      <c r="E15" s="71">
        <v>2</v>
      </c>
      <c r="F15" s="72"/>
      <c r="G15" s="73"/>
      <c r="H15" s="74"/>
      <c r="I15" s="66">
        <f t="shared" si="0"/>
        <v>2</v>
      </c>
      <c r="J15" s="71">
        <f t="shared" si="4"/>
        <v>0.97500000000000009</v>
      </c>
      <c r="K15" s="72">
        <f t="shared" si="2"/>
        <v>0</v>
      </c>
      <c r="L15" s="73"/>
      <c r="M15" s="74"/>
    </row>
    <row r="16" spans="1:13" x14ac:dyDescent="0.2">
      <c r="A16" s="77" t="s">
        <v>493</v>
      </c>
      <c r="B16" s="75">
        <v>0.65</v>
      </c>
      <c r="C16" s="76" t="s">
        <v>126</v>
      </c>
      <c r="D16" s="70">
        <v>0.75</v>
      </c>
      <c r="E16" s="71">
        <v>2</v>
      </c>
      <c r="F16" s="72"/>
      <c r="G16" s="73"/>
      <c r="H16" s="74"/>
      <c r="I16" s="66">
        <f t="shared" ref="I16" si="5">E16+F16+G16+H16</f>
        <v>2</v>
      </c>
      <c r="J16" s="71">
        <f t="shared" ref="J16" si="6">B16*D16*E16</f>
        <v>0.97500000000000009</v>
      </c>
      <c r="K16" s="72">
        <f t="shared" ref="K16" si="7">F16*D16*B16</f>
        <v>0</v>
      </c>
      <c r="L16" s="73"/>
      <c r="M16" s="74"/>
    </row>
    <row r="17" spans="1:13" x14ac:dyDescent="0.2">
      <c r="A17" s="77"/>
      <c r="B17" s="75"/>
      <c r="C17" s="76"/>
      <c r="D17" s="70"/>
      <c r="E17" s="71"/>
      <c r="F17" s="72"/>
      <c r="G17" s="73"/>
      <c r="H17" s="74"/>
      <c r="I17" s="66"/>
      <c r="J17" s="78">
        <f>SUM(J13:J14)</f>
        <v>37.975000000000001</v>
      </c>
      <c r="K17" s="79">
        <f>SUM(K13:K14)</f>
        <v>15.86</v>
      </c>
      <c r="L17" s="73"/>
      <c r="M17" s="74"/>
    </row>
    <row r="18" spans="1:13" x14ac:dyDescent="0.2">
      <c r="A18" s="67" t="s">
        <v>95</v>
      </c>
      <c r="B18" s="68"/>
      <c r="C18" s="69"/>
      <c r="D18" s="70"/>
      <c r="E18" s="71"/>
      <c r="F18" s="72"/>
      <c r="G18" s="73"/>
      <c r="H18" s="74"/>
      <c r="I18" s="66"/>
      <c r="J18" s="71"/>
      <c r="K18" s="72"/>
      <c r="L18" s="73"/>
      <c r="M18" s="74"/>
    </row>
    <row r="19" spans="1:13" x14ac:dyDescent="0.2">
      <c r="A19" s="67" t="s">
        <v>483</v>
      </c>
      <c r="B19" s="75"/>
      <c r="C19" s="76"/>
      <c r="D19" s="70"/>
      <c r="E19" s="71"/>
      <c r="F19" s="72"/>
      <c r="G19" s="73"/>
      <c r="H19" s="74"/>
      <c r="I19" s="66"/>
      <c r="J19" s="71"/>
      <c r="K19" s="72"/>
      <c r="L19" s="73"/>
      <c r="M19" s="74"/>
    </row>
    <row r="20" spans="1:13" x14ac:dyDescent="0.2">
      <c r="A20" s="77" t="s">
        <v>484</v>
      </c>
      <c r="B20" s="75">
        <v>1</v>
      </c>
      <c r="C20" s="76" t="s">
        <v>126</v>
      </c>
      <c r="D20" s="70">
        <v>2.2999999999999998</v>
      </c>
      <c r="E20" s="71"/>
      <c r="F20" s="72">
        <v>8</v>
      </c>
      <c r="G20" s="73"/>
      <c r="H20" s="74"/>
      <c r="I20" s="66">
        <f>E20+F20+G20+H20</f>
        <v>8</v>
      </c>
      <c r="J20" s="71">
        <f>E20*D20*B20</f>
        <v>0</v>
      </c>
      <c r="K20" s="72">
        <f>F20*D20*B20</f>
        <v>18.399999999999999</v>
      </c>
      <c r="L20" s="73"/>
      <c r="M20" s="74">
        <f>H20*D20*B20</f>
        <v>0</v>
      </c>
    </row>
    <row r="21" spans="1:13" x14ac:dyDescent="0.2">
      <c r="A21" s="77" t="s">
        <v>485</v>
      </c>
      <c r="B21" s="75">
        <v>1</v>
      </c>
      <c r="C21" s="76" t="s">
        <v>126</v>
      </c>
      <c r="D21" s="70">
        <v>2.2999999999999998</v>
      </c>
      <c r="E21" s="71"/>
      <c r="F21" s="72">
        <v>2</v>
      </c>
      <c r="G21" s="73"/>
      <c r="H21" s="74"/>
      <c r="I21" s="66">
        <f t="shared" ref="I21:I23" si="8">E21+F21+G21+H21</f>
        <v>2</v>
      </c>
      <c r="J21" s="71">
        <f t="shared" ref="J21:J23" si="9">E21*D21*B21</f>
        <v>0</v>
      </c>
      <c r="K21" s="72">
        <f t="shared" ref="K21:K23" si="10">F21*D21*B21</f>
        <v>4.5999999999999996</v>
      </c>
      <c r="L21" s="73"/>
      <c r="M21" s="74">
        <f t="shared" ref="M21:M23" si="11">H21*D21*B21</f>
        <v>0</v>
      </c>
    </row>
    <row r="22" spans="1:13" s="125" customFormat="1" x14ac:dyDescent="0.2">
      <c r="A22" s="116" t="s">
        <v>486</v>
      </c>
      <c r="B22" s="117">
        <v>0.9</v>
      </c>
      <c r="C22" s="118" t="s">
        <v>126</v>
      </c>
      <c r="D22" s="119">
        <v>2.2000000000000002</v>
      </c>
      <c r="E22" s="120"/>
      <c r="F22" s="121">
        <v>2</v>
      </c>
      <c r="G22" s="122"/>
      <c r="H22" s="123"/>
      <c r="I22" s="124">
        <f t="shared" si="8"/>
        <v>2</v>
      </c>
      <c r="J22" s="120">
        <f t="shared" si="9"/>
        <v>0</v>
      </c>
      <c r="K22" s="121">
        <f t="shared" si="10"/>
        <v>3.9600000000000004</v>
      </c>
      <c r="L22" s="122"/>
      <c r="M22" s="123">
        <f t="shared" si="11"/>
        <v>0</v>
      </c>
    </row>
    <row r="23" spans="1:13" x14ac:dyDescent="0.2">
      <c r="A23" s="77" t="s">
        <v>487</v>
      </c>
      <c r="B23" s="75">
        <v>0.7</v>
      </c>
      <c r="C23" s="76" t="s">
        <v>126</v>
      </c>
      <c r="D23" s="70">
        <v>2</v>
      </c>
      <c r="E23" s="71"/>
      <c r="F23" s="72"/>
      <c r="G23" s="73"/>
      <c r="H23" s="74">
        <v>4</v>
      </c>
      <c r="I23" s="66">
        <f t="shared" si="8"/>
        <v>4</v>
      </c>
      <c r="J23" s="71">
        <f t="shared" si="9"/>
        <v>0</v>
      </c>
      <c r="K23" s="72">
        <f t="shared" si="10"/>
        <v>0</v>
      </c>
      <c r="L23" s="73"/>
      <c r="M23" s="74">
        <f t="shared" si="11"/>
        <v>5.6</v>
      </c>
    </row>
    <row r="24" spans="1:13" x14ac:dyDescent="0.2">
      <c r="A24" s="77"/>
      <c r="B24" s="75"/>
      <c r="C24" s="76"/>
      <c r="D24" s="70"/>
      <c r="E24" s="71"/>
      <c r="F24" s="72"/>
      <c r="G24" s="73"/>
      <c r="H24" s="74"/>
      <c r="I24" s="66"/>
      <c r="J24" s="78">
        <f>SUM(J20:J23)</f>
        <v>0</v>
      </c>
      <c r="K24" s="79">
        <f>SUM(K20:K23)</f>
        <v>26.96</v>
      </c>
      <c r="L24" s="80"/>
      <c r="M24" s="81">
        <f>SUM(M20:M23)</f>
        <v>5.6</v>
      </c>
    </row>
    <row r="25" spans="1:13" x14ac:dyDescent="0.2">
      <c r="A25" s="67" t="s">
        <v>489</v>
      </c>
      <c r="B25" s="75"/>
      <c r="C25" s="76"/>
      <c r="D25" s="70"/>
      <c r="E25" s="71"/>
      <c r="F25" s="72"/>
      <c r="G25" s="73"/>
      <c r="H25" s="74"/>
      <c r="I25" s="66"/>
      <c r="J25" s="71"/>
      <c r="K25" s="72"/>
      <c r="L25" s="73"/>
      <c r="M25" s="74"/>
    </row>
    <row r="26" spans="1:13" s="127" customFormat="1" x14ac:dyDescent="0.2">
      <c r="A26" s="77" t="s">
        <v>490</v>
      </c>
      <c r="B26" s="75">
        <v>1.5249999999999999</v>
      </c>
      <c r="C26" s="76" t="s">
        <v>126</v>
      </c>
      <c r="D26" s="70">
        <v>1.3</v>
      </c>
      <c r="E26" s="71"/>
      <c r="F26" s="72">
        <v>8</v>
      </c>
      <c r="G26" s="73"/>
      <c r="H26" s="74"/>
      <c r="I26" s="66">
        <f t="shared" ref="I26:I29" si="12">E26+F26+G26+H26</f>
        <v>8</v>
      </c>
      <c r="J26" s="71">
        <f t="shared" ref="J26:J29" si="13">B26*D26*E26</f>
        <v>0</v>
      </c>
      <c r="K26" s="72">
        <f t="shared" ref="K26:K29" si="14">F26*D26*B26</f>
        <v>15.86</v>
      </c>
      <c r="L26" s="73"/>
      <c r="M26" s="74"/>
    </row>
    <row r="27" spans="1:13" x14ac:dyDescent="0.2">
      <c r="A27" s="77" t="s">
        <v>491</v>
      </c>
      <c r="B27" s="75">
        <v>2.4500000000000002</v>
      </c>
      <c r="C27" s="76" t="s">
        <v>126</v>
      </c>
      <c r="D27" s="70">
        <v>1.55</v>
      </c>
      <c r="E27" s="71">
        <v>11</v>
      </c>
      <c r="F27" s="72"/>
      <c r="G27" s="73"/>
      <c r="H27" s="74"/>
      <c r="I27" s="66">
        <f t="shared" si="12"/>
        <v>11</v>
      </c>
      <c r="J27" s="71">
        <f t="shared" si="13"/>
        <v>41.772500000000001</v>
      </c>
      <c r="K27" s="72">
        <f t="shared" si="14"/>
        <v>0</v>
      </c>
      <c r="L27" s="73"/>
      <c r="M27" s="74"/>
    </row>
    <row r="28" spans="1:13" x14ac:dyDescent="0.2">
      <c r="A28" s="77" t="s">
        <v>492</v>
      </c>
      <c r="B28" s="75">
        <v>0.65</v>
      </c>
      <c r="C28" s="76" t="s">
        <v>126</v>
      </c>
      <c r="D28" s="70">
        <v>0.75</v>
      </c>
      <c r="E28" s="71">
        <v>2</v>
      </c>
      <c r="F28" s="72"/>
      <c r="G28" s="73"/>
      <c r="H28" s="74"/>
      <c r="I28" s="66">
        <f t="shared" si="12"/>
        <v>2</v>
      </c>
      <c r="J28" s="71">
        <f t="shared" si="13"/>
        <v>0.97500000000000009</v>
      </c>
      <c r="K28" s="72">
        <f t="shared" si="14"/>
        <v>0</v>
      </c>
      <c r="L28" s="73"/>
      <c r="M28" s="74"/>
    </row>
    <row r="29" spans="1:13" x14ac:dyDescent="0.2">
      <c r="A29" s="77" t="s">
        <v>493</v>
      </c>
      <c r="B29" s="75">
        <v>0.65</v>
      </c>
      <c r="C29" s="76" t="s">
        <v>126</v>
      </c>
      <c r="D29" s="70">
        <v>0.75</v>
      </c>
      <c r="E29" s="71">
        <v>1</v>
      </c>
      <c r="F29" s="72"/>
      <c r="G29" s="73"/>
      <c r="H29" s="74"/>
      <c r="I29" s="66">
        <f t="shared" si="12"/>
        <v>1</v>
      </c>
      <c r="J29" s="71">
        <f t="shared" si="13"/>
        <v>0.48750000000000004</v>
      </c>
      <c r="K29" s="72">
        <f t="shared" si="14"/>
        <v>0</v>
      </c>
      <c r="L29" s="73"/>
      <c r="M29" s="74"/>
    </row>
    <row r="30" spans="1:13" x14ac:dyDescent="0.2">
      <c r="A30" s="77"/>
      <c r="B30" s="75"/>
      <c r="C30" s="76"/>
      <c r="D30" s="70"/>
      <c r="E30" s="71"/>
      <c r="F30" s="72"/>
      <c r="G30" s="73"/>
      <c r="H30" s="74"/>
      <c r="I30" s="66"/>
      <c r="J30" s="78">
        <f>SUM(J26:J27)</f>
        <v>41.772500000000001</v>
      </c>
      <c r="K30" s="79">
        <f>SUM(K26:K27)</f>
        <v>15.86</v>
      </c>
      <c r="L30" s="73"/>
      <c r="M30" s="74"/>
    </row>
    <row r="31" spans="1:13" x14ac:dyDescent="0.2">
      <c r="A31" s="67" t="s">
        <v>462</v>
      </c>
      <c r="B31" s="75"/>
      <c r="C31" s="76"/>
      <c r="D31" s="70"/>
      <c r="E31" s="71"/>
      <c r="F31" s="72"/>
      <c r="G31" s="73"/>
      <c r="H31" s="74"/>
      <c r="I31" s="66"/>
      <c r="J31" s="71"/>
      <c r="K31" s="72"/>
      <c r="L31" s="73"/>
      <c r="M31" s="74"/>
    </row>
    <row r="32" spans="1:13" x14ac:dyDescent="0.2">
      <c r="A32" s="67" t="s">
        <v>483</v>
      </c>
      <c r="B32" s="75"/>
      <c r="C32" s="76"/>
      <c r="D32" s="70"/>
      <c r="E32" s="71"/>
      <c r="F32" s="72"/>
      <c r="G32" s="73"/>
      <c r="H32" s="74"/>
      <c r="I32" s="66"/>
      <c r="J32" s="71"/>
      <c r="K32" s="72"/>
      <c r="L32" s="73"/>
      <c r="M32" s="74"/>
    </row>
    <row r="33" spans="1:13" x14ac:dyDescent="0.2">
      <c r="A33" s="77" t="s">
        <v>484</v>
      </c>
      <c r="B33" s="75">
        <v>1</v>
      </c>
      <c r="C33" s="76" t="s">
        <v>126</v>
      </c>
      <c r="D33" s="70">
        <v>2.2999999999999998</v>
      </c>
      <c r="E33" s="71"/>
      <c r="F33" s="72">
        <v>8</v>
      </c>
      <c r="G33" s="73"/>
      <c r="H33" s="74"/>
      <c r="I33" s="66">
        <f>E33+F33+G33+H33</f>
        <v>8</v>
      </c>
      <c r="J33" s="71">
        <f>E33*D33*B33</f>
        <v>0</v>
      </c>
      <c r="K33" s="72">
        <f>F33*D33*B33</f>
        <v>18.399999999999999</v>
      </c>
      <c r="L33" s="73"/>
      <c r="M33" s="74">
        <f>H33*D33*B33</f>
        <v>0</v>
      </c>
    </row>
    <row r="34" spans="1:13" x14ac:dyDescent="0.2">
      <c r="A34" s="77" t="s">
        <v>485</v>
      </c>
      <c r="B34" s="75">
        <v>1</v>
      </c>
      <c r="C34" s="76" t="s">
        <v>126</v>
      </c>
      <c r="D34" s="70">
        <v>2.2999999999999998</v>
      </c>
      <c r="E34" s="71"/>
      <c r="F34" s="72">
        <v>2</v>
      </c>
      <c r="G34" s="73"/>
      <c r="H34" s="74"/>
      <c r="I34" s="66">
        <f t="shared" ref="I34:I36" si="15">E34+F34+G34+H34</f>
        <v>2</v>
      </c>
      <c r="J34" s="71">
        <f t="shared" ref="J34:J36" si="16">E34*D34*B34</f>
        <v>0</v>
      </c>
      <c r="K34" s="72">
        <f t="shared" ref="K34:K36" si="17">F34*D34*B34</f>
        <v>4.5999999999999996</v>
      </c>
      <c r="L34" s="73"/>
      <c r="M34" s="74">
        <f t="shared" ref="M34:M36" si="18">H34*D34*B34</f>
        <v>0</v>
      </c>
    </row>
    <row r="35" spans="1:13" s="125" customFormat="1" x14ac:dyDescent="0.2">
      <c r="A35" s="116" t="s">
        <v>486</v>
      </c>
      <c r="B35" s="117">
        <v>0.9</v>
      </c>
      <c r="C35" s="118" t="s">
        <v>126</v>
      </c>
      <c r="D35" s="119">
        <v>2.2000000000000002</v>
      </c>
      <c r="E35" s="120"/>
      <c r="F35" s="121">
        <v>2</v>
      </c>
      <c r="G35" s="122"/>
      <c r="H35" s="123"/>
      <c r="I35" s="124">
        <f t="shared" si="15"/>
        <v>2</v>
      </c>
      <c r="J35" s="120">
        <f t="shared" si="16"/>
        <v>0</v>
      </c>
      <c r="K35" s="121">
        <f t="shared" si="17"/>
        <v>3.9600000000000004</v>
      </c>
      <c r="L35" s="122"/>
      <c r="M35" s="123">
        <f t="shared" si="18"/>
        <v>0</v>
      </c>
    </row>
    <row r="36" spans="1:13" x14ac:dyDescent="0.2">
      <c r="A36" s="77" t="s">
        <v>487</v>
      </c>
      <c r="B36" s="75">
        <v>0.7</v>
      </c>
      <c r="C36" s="76" t="s">
        <v>126</v>
      </c>
      <c r="D36" s="70">
        <v>2</v>
      </c>
      <c r="E36" s="71"/>
      <c r="F36" s="72"/>
      <c r="G36" s="73"/>
      <c r="H36" s="74">
        <v>4</v>
      </c>
      <c r="I36" s="66">
        <f t="shared" si="15"/>
        <v>4</v>
      </c>
      <c r="J36" s="71">
        <f t="shared" si="16"/>
        <v>0</v>
      </c>
      <c r="K36" s="72">
        <f t="shared" si="17"/>
        <v>0</v>
      </c>
      <c r="L36" s="73"/>
      <c r="M36" s="74">
        <f t="shared" si="18"/>
        <v>5.6</v>
      </c>
    </row>
    <row r="37" spans="1:13" x14ac:dyDescent="0.2">
      <c r="A37" s="77"/>
      <c r="B37" s="75"/>
      <c r="C37" s="76"/>
      <c r="D37" s="70"/>
      <c r="E37" s="71"/>
      <c r="F37" s="72"/>
      <c r="G37" s="73"/>
      <c r="H37" s="74"/>
      <c r="I37" s="66"/>
      <c r="J37" s="78">
        <f>SUM(J33:J36)</f>
        <v>0</v>
      </c>
      <c r="K37" s="79">
        <f>SUM(K33:K36)</f>
        <v>26.96</v>
      </c>
      <c r="L37" s="80"/>
      <c r="M37" s="81">
        <f>SUM(M33:M36)</f>
        <v>5.6</v>
      </c>
    </row>
    <row r="38" spans="1:13" x14ac:dyDescent="0.2">
      <c r="A38" s="67" t="s">
        <v>489</v>
      </c>
      <c r="B38" s="75"/>
      <c r="C38" s="76"/>
      <c r="D38" s="70"/>
      <c r="E38" s="71"/>
      <c r="F38" s="72"/>
      <c r="G38" s="73"/>
      <c r="H38" s="74"/>
      <c r="I38" s="66"/>
      <c r="J38" s="71"/>
      <c r="K38" s="72"/>
      <c r="L38" s="73"/>
      <c r="M38" s="74"/>
    </row>
    <row r="39" spans="1:13" s="127" customFormat="1" x14ac:dyDescent="0.2">
      <c r="A39" s="77" t="s">
        <v>490</v>
      </c>
      <c r="B39" s="75">
        <v>1.5249999999999999</v>
      </c>
      <c r="C39" s="76" t="s">
        <v>126</v>
      </c>
      <c r="D39" s="70">
        <v>1.3</v>
      </c>
      <c r="E39" s="71"/>
      <c r="F39" s="72">
        <v>8</v>
      </c>
      <c r="G39" s="73"/>
      <c r="H39" s="74"/>
      <c r="I39" s="66">
        <f t="shared" ref="I39:I42" si="19">E39+F39+G39+H39</f>
        <v>8</v>
      </c>
      <c r="J39" s="71">
        <f t="shared" ref="J39:J42" si="20">B39*D39*E39</f>
        <v>0</v>
      </c>
      <c r="K39" s="72">
        <f t="shared" ref="K39:K42" si="21">F39*D39*B39</f>
        <v>15.86</v>
      </c>
      <c r="L39" s="73"/>
      <c r="M39" s="74"/>
    </row>
    <row r="40" spans="1:13" x14ac:dyDescent="0.2">
      <c r="A40" s="77" t="s">
        <v>491</v>
      </c>
      <c r="B40" s="75">
        <v>2.4500000000000002</v>
      </c>
      <c r="C40" s="76" t="s">
        <v>126</v>
      </c>
      <c r="D40" s="70">
        <v>1.55</v>
      </c>
      <c r="E40" s="71">
        <v>11</v>
      </c>
      <c r="F40" s="72"/>
      <c r="G40" s="73"/>
      <c r="H40" s="74"/>
      <c r="I40" s="66">
        <f t="shared" si="19"/>
        <v>11</v>
      </c>
      <c r="J40" s="71">
        <f t="shared" si="20"/>
        <v>41.772500000000001</v>
      </c>
      <c r="K40" s="72">
        <f t="shared" si="21"/>
        <v>0</v>
      </c>
      <c r="L40" s="73"/>
      <c r="M40" s="74"/>
    </row>
    <row r="41" spans="1:13" x14ac:dyDescent="0.2">
      <c r="A41" s="77" t="s">
        <v>492</v>
      </c>
      <c r="B41" s="75">
        <v>0.65</v>
      </c>
      <c r="C41" s="76" t="s">
        <v>126</v>
      </c>
      <c r="D41" s="70">
        <v>0.75</v>
      </c>
      <c r="E41" s="71">
        <v>2</v>
      </c>
      <c r="F41" s="72"/>
      <c r="G41" s="73"/>
      <c r="H41" s="74"/>
      <c r="I41" s="66">
        <f t="shared" si="19"/>
        <v>2</v>
      </c>
      <c r="J41" s="71">
        <f t="shared" si="20"/>
        <v>0.97500000000000009</v>
      </c>
      <c r="K41" s="72">
        <f t="shared" si="21"/>
        <v>0</v>
      </c>
      <c r="L41" s="73"/>
      <c r="M41" s="74"/>
    </row>
    <row r="42" spans="1:13" x14ac:dyDescent="0.2">
      <c r="A42" s="77" t="s">
        <v>493</v>
      </c>
      <c r="B42" s="75">
        <v>0.65</v>
      </c>
      <c r="C42" s="76" t="s">
        <v>126</v>
      </c>
      <c r="D42" s="70">
        <v>0.75</v>
      </c>
      <c r="E42" s="71">
        <v>1</v>
      </c>
      <c r="F42" s="72"/>
      <c r="G42" s="73"/>
      <c r="H42" s="74"/>
      <c r="I42" s="66">
        <f t="shared" si="19"/>
        <v>1</v>
      </c>
      <c r="J42" s="71">
        <f t="shared" si="20"/>
        <v>0.48750000000000004</v>
      </c>
      <c r="K42" s="72">
        <f t="shared" si="21"/>
        <v>0</v>
      </c>
      <c r="L42" s="73"/>
      <c r="M42" s="74"/>
    </row>
    <row r="43" spans="1:13" x14ac:dyDescent="0.2">
      <c r="A43" s="77"/>
      <c r="B43" s="75"/>
      <c r="C43" s="76"/>
      <c r="D43" s="70"/>
      <c r="E43" s="71"/>
      <c r="F43" s="72"/>
      <c r="G43" s="73"/>
      <c r="H43" s="74"/>
      <c r="I43" s="66"/>
      <c r="J43" s="78">
        <f>SUM(J39:J40)</f>
        <v>41.772500000000001</v>
      </c>
      <c r="K43" s="79">
        <f>SUM(K39:K40)</f>
        <v>15.86</v>
      </c>
      <c r="L43" s="73"/>
      <c r="M43" s="74"/>
    </row>
    <row r="44" spans="1:13" x14ac:dyDescent="0.2">
      <c r="A44" s="67" t="s">
        <v>614</v>
      </c>
      <c r="B44" s="75"/>
      <c r="C44" s="76"/>
      <c r="D44" s="70"/>
      <c r="E44" s="71"/>
      <c r="F44" s="72"/>
      <c r="G44" s="73"/>
      <c r="H44" s="74"/>
      <c r="I44" s="66"/>
      <c r="J44" s="71"/>
      <c r="K44" s="72"/>
      <c r="L44" s="73"/>
      <c r="M44" s="74"/>
    </row>
    <row r="45" spans="1:13" x14ac:dyDescent="0.2">
      <c r="A45" s="67" t="s">
        <v>483</v>
      </c>
      <c r="B45" s="75"/>
      <c r="C45" s="76"/>
      <c r="D45" s="70"/>
      <c r="E45" s="71"/>
      <c r="F45" s="72"/>
      <c r="G45" s="73"/>
      <c r="H45" s="74"/>
      <c r="I45" s="66"/>
      <c r="J45" s="71"/>
      <c r="K45" s="72"/>
      <c r="L45" s="73"/>
      <c r="M45" s="74"/>
    </row>
    <row r="46" spans="1:13" x14ac:dyDescent="0.2">
      <c r="A46" s="77" t="s">
        <v>484</v>
      </c>
      <c r="B46" s="75">
        <v>1</v>
      </c>
      <c r="C46" s="76" t="s">
        <v>126</v>
      </c>
      <c r="D46" s="70">
        <v>2.2999999999999998</v>
      </c>
      <c r="E46" s="71"/>
      <c r="F46" s="72">
        <v>8</v>
      </c>
      <c r="G46" s="73"/>
      <c r="H46" s="74"/>
      <c r="I46" s="66">
        <f>E46+F46+G46+H46</f>
        <v>8</v>
      </c>
      <c r="J46" s="71">
        <f>E46*D46*B46</f>
        <v>0</v>
      </c>
      <c r="K46" s="72">
        <f>F46*D46*B46</f>
        <v>18.399999999999999</v>
      </c>
      <c r="L46" s="73"/>
      <c r="M46" s="74">
        <f>H46*D46*B46</f>
        <v>0</v>
      </c>
    </row>
    <row r="47" spans="1:13" x14ac:dyDescent="0.2">
      <c r="A47" s="77" t="s">
        <v>485</v>
      </c>
      <c r="B47" s="75">
        <v>1</v>
      </c>
      <c r="C47" s="76" t="s">
        <v>126</v>
      </c>
      <c r="D47" s="70">
        <v>2.2999999999999998</v>
      </c>
      <c r="E47" s="71"/>
      <c r="F47" s="72">
        <v>2</v>
      </c>
      <c r="G47" s="73"/>
      <c r="H47" s="74"/>
      <c r="I47" s="66">
        <f t="shared" ref="I47:I49" si="22">E47+F47+G47+H47</f>
        <v>2</v>
      </c>
      <c r="J47" s="71">
        <f t="shared" ref="J47:J49" si="23">E47*D47*B47</f>
        <v>0</v>
      </c>
      <c r="K47" s="72">
        <f t="shared" ref="K47:K49" si="24">F47*D47*B47</f>
        <v>4.5999999999999996</v>
      </c>
      <c r="L47" s="73"/>
      <c r="M47" s="74">
        <f t="shared" ref="M47:M49" si="25">H47*D47*B47</f>
        <v>0</v>
      </c>
    </row>
    <row r="48" spans="1:13" s="125" customFormat="1" x14ac:dyDescent="0.2">
      <c r="A48" s="116" t="s">
        <v>486</v>
      </c>
      <c r="B48" s="117">
        <v>0.9</v>
      </c>
      <c r="C48" s="118" t="s">
        <v>126</v>
      </c>
      <c r="D48" s="119">
        <v>2.2000000000000002</v>
      </c>
      <c r="E48" s="120"/>
      <c r="F48" s="121">
        <v>2</v>
      </c>
      <c r="G48" s="122"/>
      <c r="H48" s="123"/>
      <c r="I48" s="124">
        <f t="shared" si="22"/>
        <v>2</v>
      </c>
      <c r="J48" s="120">
        <f t="shared" si="23"/>
        <v>0</v>
      </c>
      <c r="K48" s="121">
        <f t="shared" si="24"/>
        <v>3.9600000000000004</v>
      </c>
      <c r="L48" s="122"/>
      <c r="M48" s="123">
        <f t="shared" si="25"/>
        <v>0</v>
      </c>
    </row>
    <row r="49" spans="1:13" x14ac:dyDescent="0.2">
      <c r="A49" s="77" t="s">
        <v>487</v>
      </c>
      <c r="B49" s="75">
        <v>0.7</v>
      </c>
      <c r="C49" s="76" t="s">
        <v>126</v>
      </c>
      <c r="D49" s="70">
        <v>2</v>
      </c>
      <c r="E49" s="71"/>
      <c r="F49" s="72"/>
      <c r="G49" s="73"/>
      <c r="H49" s="74">
        <v>4</v>
      </c>
      <c r="I49" s="66">
        <f t="shared" si="22"/>
        <v>4</v>
      </c>
      <c r="J49" s="71">
        <f t="shared" si="23"/>
        <v>0</v>
      </c>
      <c r="K49" s="72">
        <f t="shared" si="24"/>
        <v>0</v>
      </c>
      <c r="L49" s="73"/>
      <c r="M49" s="74">
        <f t="shared" si="25"/>
        <v>5.6</v>
      </c>
    </row>
    <row r="50" spans="1:13" x14ac:dyDescent="0.2">
      <c r="A50" s="77"/>
      <c r="B50" s="75"/>
      <c r="C50" s="76"/>
      <c r="D50" s="70"/>
      <c r="E50" s="71"/>
      <c r="F50" s="72"/>
      <c r="G50" s="73"/>
      <c r="H50" s="74"/>
      <c r="I50" s="66"/>
      <c r="J50" s="78">
        <f>SUM(J46:J49)</f>
        <v>0</v>
      </c>
      <c r="K50" s="79">
        <f>SUM(K46:K49)</f>
        <v>26.96</v>
      </c>
      <c r="L50" s="80"/>
      <c r="M50" s="81">
        <f>SUM(M46:M49)</f>
        <v>5.6</v>
      </c>
    </row>
    <row r="51" spans="1:13" x14ac:dyDescent="0.2">
      <c r="A51" s="67" t="s">
        <v>489</v>
      </c>
      <c r="B51" s="75"/>
      <c r="C51" s="76"/>
      <c r="D51" s="70"/>
      <c r="E51" s="71"/>
      <c r="F51" s="72"/>
      <c r="G51" s="73"/>
      <c r="H51" s="74"/>
      <c r="I51" s="66"/>
      <c r="J51" s="71"/>
      <c r="K51" s="72"/>
      <c r="L51" s="73"/>
      <c r="M51" s="74"/>
    </row>
    <row r="52" spans="1:13" s="127" customFormat="1" x14ac:dyDescent="0.2">
      <c r="A52" s="77" t="s">
        <v>490</v>
      </c>
      <c r="B52" s="75">
        <v>1.5249999999999999</v>
      </c>
      <c r="C52" s="76" t="s">
        <v>126</v>
      </c>
      <c r="D52" s="70">
        <v>1.3</v>
      </c>
      <c r="E52" s="71"/>
      <c r="F52" s="72">
        <v>8</v>
      </c>
      <c r="G52" s="73"/>
      <c r="H52" s="74"/>
      <c r="I52" s="66">
        <f t="shared" ref="I52:I55" si="26">E52+F52+G52+H52</f>
        <v>8</v>
      </c>
      <c r="J52" s="71">
        <f t="shared" ref="J52:J55" si="27">B52*D52*E52</f>
        <v>0</v>
      </c>
      <c r="K52" s="72">
        <f t="shared" ref="K52:K55" si="28">F52*D52*B52</f>
        <v>15.86</v>
      </c>
      <c r="L52" s="73"/>
      <c r="M52" s="74"/>
    </row>
    <row r="53" spans="1:13" x14ac:dyDescent="0.2">
      <c r="A53" s="77" t="s">
        <v>491</v>
      </c>
      <c r="B53" s="75">
        <v>2.4500000000000002</v>
      </c>
      <c r="C53" s="76" t="s">
        <v>126</v>
      </c>
      <c r="D53" s="70">
        <v>1.55</v>
      </c>
      <c r="E53" s="71">
        <v>11</v>
      </c>
      <c r="F53" s="72"/>
      <c r="G53" s="73"/>
      <c r="H53" s="74"/>
      <c r="I53" s="66">
        <f t="shared" si="26"/>
        <v>11</v>
      </c>
      <c r="J53" s="71">
        <f t="shared" si="27"/>
        <v>41.772500000000001</v>
      </c>
      <c r="K53" s="72">
        <f t="shared" si="28"/>
        <v>0</v>
      </c>
      <c r="L53" s="73"/>
      <c r="M53" s="74"/>
    </row>
    <row r="54" spans="1:13" x14ac:dyDescent="0.2">
      <c r="A54" s="77" t="s">
        <v>492</v>
      </c>
      <c r="B54" s="75">
        <v>0.65</v>
      </c>
      <c r="C54" s="76" t="s">
        <v>126</v>
      </c>
      <c r="D54" s="70">
        <v>0.75</v>
      </c>
      <c r="E54" s="71">
        <v>2</v>
      </c>
      <c r="F54" s="72"/>
      <c r="G54" s="73"/>
      <c r="H54" s="74"/>
      <c r="I54" s="66">
        <f t="shared" si="26"/>
        <v>2</v>
      </c>
      <c r="J54" s="71">
        <f t="shared" si="27"/>
        <v>0.97500000000000009</v>
      </c>
      <c r="K54" s="72">
        <f t="shared" si="28"/>
        <v>0</v>
      </c>
      <c r="L54" s="73"/>
      <c r="M54" s="74"/>
    </row>
    <row r="55" spans="1:13" x14ac:dyDescent="0.2">
      <c r="A55" s="77" t="s">
        <v>493</v>
      </c>
      <c r="B55" s="75">
        <v>0.65</v>
      </c>
      <c r="C55" s="76" t="s">
        <v>126</v>
      </c>
      <c r="D55" s="70">
        <v>0.75</v>
      </c>
      <c r="E55" s="71">
        <v>1</v>
      </c>
      <c r="F55" s="72"/>
      <c r="G55" s="73"/>
      <c r="H55" s="74"/>
      <c r="I55" s="66">
        <f t="shared" si="26"/>
        <v>1</v>
      </c>
      <c r="J55" s="71">
        <f t="shared" si="27"/>
        <v>0.48750000000000004</v>
      </c>
      <c r="K55" s="72">
        <f t="shared" si="28"/>
        <v>0</v>
      </c>
      <c r="L55" s="73"/>
      <c r="M55" s="74"/>
    </row>
    <row r="56" spans="1:13" x14ac:dyDescent="0.2">
      <c r="A56" s="77"/>
      <c r="B56" s="75"/>
      <c r="C56" s="76"/>
      <c r="D56" s="70"/>
      <c r="E56" s="71"/>
      <c r="F56" s="72"/>
      <c r="G56" s="73"/>
      <c r="H56" s="74"/>
      <c r="I56" s="66"/>
      <c r="J56" s="78">
        <f>SUM(J52:J53)</f>
        <v>41.772500000000001</v>
      </c>
      <c r="K56" s="79">
        <f>SUM(K52:K53)</f>
        <v>15.86</v>
      </c>
      <c r="L56" s="73"/>
      <c r="M56" s="7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9"/>
  <sheetViews>
    <sheetView topLeftCell="A4" workbookViewId="0">
      <selection activeCell="D21" sqref="D21"/>
    </sheetView>
  </sheetViews>
  <sheetFormatPr defaultRowHeight="12.75" x14ac:dyDescent="0.2"/>
  <cols>
    <col min="1" max="1" width="16.28515625" customWidth="1"/>
  </cols>
  <sheetData>
    <row r="1" spans="1:5" x14ac:dyDescent="0.2">
      <c r="A1" s="22"/>
      <c r="B1" s="83"/>
      <c r="C1" s="83"/>
      <c r="D1" s="83"/>
      <c r="E1" s="83"/>
    </row>
    <row r="2" spans="1:5" x14ac:dyDescent="0.2">
      <c r="A2" s="22"/>
      <c r="B2" s="83"/>
      <c r="C2" s="83"/>
      <c r="D2" s="83"/>
      <c r="E2" s="83"/>
    </row>
    <row r="3" spans="1:5" x14ac:dyDescent="0.2">
      <c r="A3" s="84" t="s">
        <v>494</v>
      </c>
      <c r="B3" s="85">
        <v>150</v>
      </c>
      <c r="C3" s="86">
        <v>150</v>
      </c>
      <c r="D3" s="87">
        <v>100</v>
      </c>
      <c r="E3" s="88">
        <v>100</v>
      </c>
    </row>
    <row r="4" spans="1:5" x14ac:dyDescent="0.2">
      <c r="A4" s="84" t="s">
        <v>495</v>
      </c>
      <c r="B4" s="85" t="s">
        <v>496</v>
      </c>
      <c r="C4" s="86" t="s">
        <v>497</v>
      </c>
      <c r="D4" s="87" t="s">
        <v>497</v>
      </c>
      <c r="E4" s="88" t="s">
        <v>497</v>
      </c>
    </row>
    <row r="5" spans="1:5" x14ac:dyDescent="0.2">
      <c r="A5" s="84" t="s">
        <v>498</v>
      </c>
      <c r="B5" s="85" t="s">
        <v>499</v>
      </c>
      <c r="C5" s="86" t="s">
        <v>499</v>
      </c>
      <c r="D5" s="87" t="s">
        <v>500</v>
      </c>
      <c r="E5" s="88" t="s">
        <v>499</v>
      </c>
    </row>
    <row r="6" spans="1:5" ht="25.5" x14ac:dyDescent="0.2">
      <c r="A6" s="84" t="s">
        <v>501</v>
      </c>
      <c r="B6" s="85" t="s">
        <v>502</v>
      </c>
      <c r="C6" s="86" t="s">
        <v>502</v>
      </c>
      <c r="D6" s="87" t="s">
        <v>502</v>
      </c>
      <c r="E6" s="88" t="s">
        <v>502</v>
      </c>
    </row>
    <row r="7" spans="1:5" x14ac:dyDescent="0.2">
      <c r="A7" s="89" t="s">
        <v>6</v>
      </c>
      <c r="B7" s="90"/>
      <c r="C7" s="91"/>
      <c r="D7" s="92"/>
      <c r="E7" s="93"/>
    </row>
    <row r="8" spans="1:5" x14ac:dyDescent="0.2">
      <c r="A8" s="22" t="s">
        <v>503</v>
      </c>
      <c r="B8" s="94">
        <f>3.55+1.575+1.6+3.025+3.55+2.95+3.93+3.93+2.68+2.8+2.8+2.8+2.8+2.8+2.8+2.68+3.93+3.93</f>
        <v>54.129999999999988</v>
      </c>
      <c r="C8" s="95">
        <f>2.95+3.725+2.95+4.525+5.075+2.95+3.55+0.875+0.875+4.25+2.675+2.8+(2.8*5)+2.68+3.925+3.925+3.925</f>
        <v>65.654999999999987</v>
      </c>
      <c r="D8" s="96">
        <f>4.05+4.05+1.65+1.65</f>
        <v>11.4</v>
      </c>
      <c r="E8" s="97">
        <f>3.925*3</f>
        <v>11.774999999999999</v>
      </c>
    </row>
    <row r="9" spans="1:5" x14ac:dyDescent="0.2">
      <c r="A9" s="22" t="s">
        <v>498</v>
      </c>
      <c r="B9" s="94">
        <v>3.3149999999999999</v>
      </c>
      <c r="C9" s="95">
        <v>3.3149999999999999</v>
      </c>
      <c r="D9" s="96">
        <v>2.4</v>
      </c>
      <c r="E9" s="97">
        <v>3.3149999999999999</v>
      </c>
    </row>
    <row r="10" spans="1:5" x14ac:dyDescent="0.2">
      <c r="A10" s="22" t="s">
        <v>504</v>
      </c>
      <c r="B10" s="98">
        <f t="shared" ref="B10:E10" si="0">B8*B9</f>
        <v>179.44094999999996</v>
      </c>
      <c r="C10" s="95">
        <f t="shared" si="0"/>
        <v>217.64632499999996</v>
      </c>
      <c r="D10" s="96">
        <f>D8*D9</f>
        <v>27.36</v>
      </c>
      <c r="E10" s="97">
        <f t="shared" si="0"/>
        <v>39.034124999999996</v>
      </c>
    </row>
    <row r="11" spans="1:5" x14ac:dyDescent="0.2">
      <c r="A11" s="22" t="s">
        <v>505</v>
      </c>
      <c r="B11" s="94">
        <f>DW!J17</f>
        <v>37.975000000000001</v>
      </c>
      <c r="C11" s="95">
        <f>DW!K11+DW!K17</f>
        <v>45.44</v>
      </c>
      <c r="D11" s="96">
        <f>DW!M11</f>
        <v>5.6</v>
      </c>
      <c r="E11" s="97"/>
    </row>
    <row r="12" spans="1:5" x14ac:dyDescent="0.2">
      <c r="A12" s="99" t="s">
        <v>504</v>
      </c>
      <c r="B12" s="100">
        <f>B10-B11</f>
        <v>141.46594999999996</v>
      </c>
      <c r="C12" s="101">
        <f t="shared" ref="C12:E12" si="1">C10-C11</f>
        <v>172.20632499999996</v>
      </c>
      <c r="D12" s="102">
        <f>D10-D11</f>
        <v>21.759999999999998</v>
      </c>
      <c r="E12" s="103">
        <f t="shared" si="1"/>
        <v>39.034124999999996</v>
      </c>
    </row>
    <row r="13" spans="1:5" x14ac:dyDescent="0.2">
      <c r="A13" s="22"/>
      <c r="B13" s="94"/>
      <c r="C13" s="95"/>
      <c r="D13" s="96"/>
      <c r="E13" s="97"/>
    </row>
    <row r="14" spans="1:5" x14ac:dyDescent="0.2">
      <c r="A14" s="22"/>
      <c r="B14" s="94"/>
      <c r="C14" s="95"/>
      <c r="D14" s="96"/>
      <c r="E14" s="97"/>
    </row>
    <row r="15" spans="1:5" x14ac:dyDescent="0.2">
      <c r="A15" s="22"/>
      <c r="B15" s="94"/>
      <c r="C15" s="95"/>
      <c r="D15" s="96"/>
      <c r="E15" s="97"/>
    </row>
    <row r="16" spans="1:5" x14ac:dyDescent="0.2">
      <c r="A16" s="104" t="s">
        <v>95</v>
      </c>
      <c r="B16" s="105"/>
      <c r="C16" s="106"/>
      <c r="D16" s="107"/>
      <c r="E16" s="108"/>
    </row>
    <row r="17" spans="1:5" x14ac:dyDescent="0.2">
      <c r="A17" s="22" t="s">
        <v>503</v>
      </c>
      <c r="B17" s="94">
        <f>B8</f>
        <v>54.129999999999988</v>
      </c>
      <c r="C17" s="95">
        <f>C8-4.25+11.78</f>
        <v>73.184999999999988</v>
      </c>
      <c r="D17" s="96">
        <f>4.05+4.05+1.65+1.65</f>
        <v>11.4</v>
      </c>
      <c r="E17" s="97"/>
    </row>
    <row r="18" spans="1:5" x14ac:dyDescent="0.2">
      <c r="A18" s="22" t="s">
        <v>498</v>
      </c>
      <c r="B18" s="94">
        <v>2.9</v>
      </c>
      <c r="C18" s="95">
        <v>2.9</v>
      </c>
      <c r="D18" s="96">
        <v>2.4</v>
      </c>
      <c r="E18" s="97"/>
    </row>
    <row r="19" spans="1:5" x14ac:dyDescent="0.2">
      <c r="A19" s="22" t="s">
        <v>504</v>
      </c>
      <c r="B19" s="94">
        <f>B17*B18</f>
        <v>156.97699999999998</v>
      </c>
      <c r="C19" s="109">
        <f t="shared" ref="C19:E19" si="2">C17*C18</f>
        <v>212.23649999999995</v>
      </c>
      <c r="D19" s="96">
        <f>D17*D18</f>
        <v>27.36</v>
      </c>
      <c r="E19" s="110">
        <f t="shared" si="2"/>
        <v>0</v>
      </c>
    </row>
    <row r="20" spans="1:5" x14ac:dyDescent="0.2">
      <c r="A20" s="22" t="s">
        <v>505</v>
      </c>
      <c r="B20" s="94">
        <f>DW!J21+DW!J27</f>
        <v>41.772500000000001</v>
      </c>
      <c r="C20" s="95">
        <f>DW!K24+DW!K30</f>
        <v>42.82</v>
      </c>
      <c r="D20" s="96"/>
      <c r="E20" s="97"/>
    </row>
    <row r="21" spans="1:5" x14ac:dyDescent="0.2">
      <c r="A21" s="99" t="s">
        <v>504</v>
      </c>
      <c r="B21" s="100">
        <f>B19-B20</f>
        <v>115.20449999999997</v>
      </c>
      <c r="C21" s="101">
        <f t="shared" ref="C21:E21" si="3">C19-C20</f>
        <v>169.41649999999996</v>
      </c>
      <c r="D21" s="102">
        <f>D19-D20</f>
        <v>27.36</v>
      </c>
      <c r="E21" s="103">
        <f t="shared" si="3"/>
        <v>0</v>
      </c>
    </row>
    <row r="22" spans="1:5" x14ac:dyDescent="0.2">
      <c r="A22" s="22"/>
      <c r="B22" s="94"/>
      <c r="C22" s="95"/>
      <c r="D22" s="96"/>
      <c r="E22" s="97"/>
    </row>
    <row r="23" spans="1:5" x14ac:dyDescent="0.2">
      <c r="A23" s="22"/>
      <c r="B23" s="94"/>
      <c r="C23" s="95"/>
      <c r="D23" s="96"/>
      <c r="E23" s="97"/>
    </row>
    <row r="24" spans="1:5" x14ac:dyDescent="0.2">
      <c r="A24" s="104" t="s">
        <v>462</v>
      </c>
      <c r="B24" s="105"/>
      <c r="C24" s="106"/>
      <c r="D24" s="107"/>
      <c r="E24" s="108"/>
    </row>
    <row r="25" spans="1:5" x14ac:dyDescent="0.2">
      <c r="A25" s="22" t="s">
        <v>503</v>
      </c>
      <c r="B25" s="94">
        <f>B17</f>
        <v>54.129999999999988</v>
      </c>
      <c r="C25" s="95">
        <f>C17</f>
        <v>73.184999999999988</v>
      </c>
      <c r="D25" s="96">
        <f>4.05+4.05+1.65+1.65</f>
        <v>11.4</v>
      </c>
      <c r="E25" s="97"/>
    </row>
    <row r="26" spans="1:5" x14ac:dyDescent="0.2">
      <c r="A26" s="22" t="s">
        <v>498</v>
      </c>
      <c r="B26" s="94">
        <v>2.9</v>
      </c>
      <c r="C26" s="95">
        <v>2.9</v>
      </c>
      <c r="D26" s="96">
        <v>2.4</v>
      </c>
      <c r="E26" s="97"/>
    </row>
    <row r="27" spans="1:5" x14ac:dyDescent="0.2">
      <c r="A27" s="22" t="s">
        <v>504</v>
      </c>
      <c r="B27" s="94">
        <f>B25*B26</f>
        <v>156.97699999999998</v>
      </c>
      <c r="C27" s="109">
        <f t="shared" ref="C27" si="4">C25*C26</f>
        <v>212.23649999999995</v>
      </c>
      <c r="D27" s="96">
        <f>D25*D26</f>
        <v>27.36</v>
      </c>
      <c r="E27" s="110"/>
    </row>
    <row r="28" spans="1:5" x14ac:dyDescent="0.2">
      <c r="A28" s="22" t="s">
        <v>505</v>
      </c>
      <c r="B28" s="94">
        <f>B20</f>
        <v>41.772500000000001</v>
      </c>
      <c r="C28" s="95">
        <f>C20</f>
        <v>42.82</v>
      </c>
      <c r="D28" s="96"/>
      <c r="E28" s="97"/>
    </row>
    <row r="29" spans="1:5" x14ac:dyDescent="0.2">
      <c r="A29" s="99" t="s">
        <v>504</v>
      </c>
      <c r="B29" s="100">
        <f>B27-B28</f>
        <v>115.20449999999997</v>
      </c>
      <c r="C29" s="101">
        <f t="shared" ref="C29" si="5">C27-C28</f>
        <v>169.41649999999996</v>
      </c>
      <c r="D29" s="102">
        <f>D27-D28</f>
        <v>27.36</v>
      </c>
      <c r="E29" s="103"/>
    </row>
    <row r="30" spans="1:5" x14ac:dyDescent="0.2">
      <c r="A30" s="22"/>
      <c r="B30" s="94"/>
      <c r="C30" s="95"/>
      <c r="D30" s="96"/>
      <c r="E30" s="97"/>
    </row>
    <row r="31" spans="1:5" x14ac:dyDescent="0.2">
      <c r="A31" s="22"/>
      <c r="B31" s="94"/>
      <c r="C31" s="95"/>
      <c r="D31" s="96"/>
      <c r="E31" s="97"/>
    </row>
    <row r="32" spans="1:5" x14ac:dyDescent="0.2">
      <c r="A32" s="104" t="s">
        <v>614</v>
      </c>
      <c r="B32" s="105"/>
      <c r="C32" s="106"/>
      <c r="D32" s="107"/>
      <c r="E32" s="108"/>
    </row>
    <row r="33" spans="1:5" x14ac:dyDescent="0.2">
      <c r="A33" s="22" t="s">
        <v>503</v>
      </c>
      <c r="B33" s="94">
        <f>B25</f>
        <v>54.129999999999988</v>
      </c>
      <c r="C33" s="95">
        <f>C25</f>
        <v>73.184999999999988</v>
      </c>
      <c r="D33" s="96">
        <f>4.05+4.05+1.65+1.65</f>
        <v>11.4</v>
      </c>
      <c r="E33" s="97"/>
    </row>
    <row r="34" spans="1:5" x14ac:dyDescent="0.2">
      <c r="A34" s="22" t="s">
        <v>498</v>
      </c>
      <c r="B34" s="94">
        <v>2.9</v>
      </c>
      <c r="C34" s="95">
        <v>2.9</v>
      </c>
      <c r="D34" s="96">
        <v>2.4</v>
      </c>
      <c r="E34" s="97"/>
    </row>
    <row r="35" spans="1:5" x14ac:dyDescent="0.2">
      <c r="A35" s="22" t="s">
        <v>504</v>
      </c>
      <c r="B35" s="94">
        <f>B33*B34</f>
        <v>156.97699999999998</v>
      </c>
      <c r="C35" s="109">
        <f t="shared" ref="C35" si="6">C33*C34</f>
        <v>212.23649999999995</v>
      </c>
      <c r="D35" s="96">
        <f>D33*D34</f>
        <v>27.36</v>
      </c>
      <c r="E35" s="110">
        <f t="shared" ref="E35" si="7">E33*E34</f>
        <v>0</v>
      </c>
    </row>
    <row r="36" spans="1:5" x14ac:dyDescent="0.2">
      <c r="A36" s="22" t="s">
        <v>505</v>
      </c>
      <c r="B36" s="94">
        <f>B28</f>
        <v>41.772500000000001</v>
      </c>
      <c r="C36" s="95">
        <f>C28</f>
        <v>42.82</v>
      </c>
      <c r="D36" s="96"/>
      <c r="E36" s="97"/>
    </row>
    <row r="37" spans="1:5" x14ac:dyDescent="0.2">
      <c r="A37" s="99" t="s">
        <v>504</v>
      </c>
      <c r="B37" s="100">
        <f>B35-B36</f>
        <v>115.20449999999997</v>
      </c>
      <c r="C37" s="101">
        <f t="shared" ref="C37" si="8">C35-C36</f>
        <v>169.41649999999996</v>
      </c>
      <c r="D37" s="102">
        <f>D35-D36</f>
        <v>27.36</v>
      </c>
      <c r="E37" s="103">
        <f t="shared" ref="E37" si="9">E35-E36</f>
        <v>0</v>
      </c>
    </row>
    <row r="38" spans="1:5" x14ac:dyDescent="0.2">
      <c r="A38" s="22"/>
      <c r="B38" s="94"/>
      <c r="C38" s="95"/>
      <c r="D38" s="96"/>
      <c r="E38" s="97"/>
    </row>
    <row r="39" spans="1:5" x14ac:dyDescent="0.2">
      <c r="A39" s="22"/>
      <c r="B39" s="94"/>
      <c r="C39" s="95"/>
      <c r="D39" s="96"/>
      <c r="E39" s="9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39"/>
  <sheetViews>
    <sheetView topLeftCell="A3" workbookViewId="0">
      <selection activeCell="E13" sqref="E13"/>
    </sheetView>
  </sheetViews>
  <sheetFormatPr defaultRowHeight="12.75" x14ac:dyDescent="0.2"/>
  <cols>
    <col min="1" max="1" width="16.28515625" customWidth="1"/>
  </cols>
  <sheetData>
    <row r="1" spans="1:5" x14ac:dyDescent="0.2">
      <c r="A1" s="145"/>
      <c r="B1" s="83"/>
      <c r="C1" s="83"/>
      <c r="D1" s="83"/>
      <c r="E1" s="83"/>
    </row>
    <row r="2" spans="1:5" x14ac:dyDescent="0.2">
      <c r="A2" s="145"/>
      <c r="B2" s="83"/>
      <c r="C2" s="83"/>
      <c r="D2" s="83"/>
      <c r="E2" s="83"/>
    </row>
    <row r="3" spans="1:5" x14ac:dyDescent="0.2">
      <c r="A3" s="84" t="s">
        <v>494</v>
      </c>
      <c r="B3" s="85">
        <v>150</v>
      </c>
      <c r="C3" s="86">
        <v>150</v>
      </c>
      <c r="D3" s="87">
        <v>100</v>
      </c>
      <c r="E3" s="88">
        <v>100</v>
      </c>
    </row>
    <row r="4" spans="1:5" x14ac:dyDescent="0.2">
      <c r="A4" s="84" t="s">
        <v>495</v>
      </c>
      <c r="B4" s="85" t="s">
        <v>496</v>
      </c>
      <c r="C4" s="86" t="s">
        <v>497</v>
      </c>
      <c r="D4" s="87" t="s">
        <v>497</v>
      </c>
      <c r="E4" s="88" t="s">
        <v>497</v>
      </c>
    </row>
    <row r="5" spans="1:5" x14ac:dyDescent="0.2">
      <c r="A5" s="84" t="s">
        <v>498</v>
      </c>
      <c r="B5" s="85" t="s">
        <v>499</v>
      </c>
      <c r="C5" s="86" t="s">
        <v>499</v>
      </c>
      <c r="D5" s="87" t="s">
        <v>500</v>
      </c>
      <c r="E5" s="88" t="s">
        <v>499</v>
      </c>
    </row>
    <row r="6" spans="1:5" ht="25.5" x14ac:dyDescent="0.2">
      <c r="A6" s="84" t="s">
        <v>501</v>
      </c>
      <c r="B6" s="85" t="s">
        <v>502</v>
      </c>
      <c r="C6" s="86" t="s">
        <v>502</v>
      </c>
      <c r="D6" s="87" t="s">
        <v>502</v>
      </c>
      <c r="E6" s="88" t="s">
        <v>502</v>
      </c>
    </row>
    <row r="7" spans="1:5" x14ac:dyDescent="0.2">
      <c r="A7" s="89" t="s">
        <v>6</v>
      </c>
      <c r="B7" s="90"/>
      <c r="C7" s="91"/>
      <c r="D7" s="92"/>
      <c r="E7" s="93"/>
    </row>
    <row r="8" spans="1:5" x14ac:dyDescent="0.2">
      <c r="A8" s="145" t="s">
        <v>503</v>
      </c>
      <c r="B8" s="94">
        <f>3.55+1.575+1.6+3.025+3.55+2.95+3.93+3.93+2.68+2.8+2.8+2.8+2.8+2.8+2.8+2.68+3.93+3.93+(20*0.45)</f>
        <v>63.129999999999988</v>
      </c>
      <c r="C8" s="95">
        <f>2.95+3.725+2.95+4.525+5.075+2.95+3.55+0.875+0.875+4.25+2.675+2.8+(2.8*5)+2.68+3.925+3.925+3.925+(20*0.45*2)</f>
        <v>83.654999999999987</v>
      </c>
      <c r="D8" s="96">
        <f>4.05+4.05+1.65+1.65</f>
        <v>11.4</v>
      </c>
      <c r="E8" s="97">
        <f>3.925*3</f>
        <v>11.774999999999999</v>
      </c>
    </row>
    <row r="9" spans="1:5" x14ac:dyDescent="0.2">
      <c r="A9" s="145" t="s">
        <v>498</v>
      </c>
      <c r="B9" s="94">
        <v>3.3149999999999999</v>
      </c>
      <c r="C9" s="95">
        <v>3.3149999999999999</v>
      </c>
      <c r="D9" s="96">
        <v>2.4</v>
      </c>
      <c r="E9" s="97">
        <v>3.3149999999999999</v>
      </c>
    </row>
    <row r="10" spans="1:5" x14ac:dyDescent="0.2">
      <c r="A10" s="145" t="s">
        <v>504</v>
      </c>
      <c r="B10" s="98">
        <f t="shared" ref="B10:E10" si="0">B8*B9</f>
        <v>209.27594999999997</v>
      </c>
      <c r="C10" s="95">
        <f t="shared" si="0"/>
        <v>277.31632499999995</v>
      </c>
      <c r="D10" s="96">
        <f>D8*D9</f>
        <v>27.36</v>
      </c>
      <c r="E10" s="97">
        <f t="shared" si="0"/>
        <v>39.034124999999996</v>
      </c>
    </row>
    <row r="11" spans="1:5" x14ac:dyDescent="0.2">
      <c r="A11" s="145" t="s">
        <v>505</v>
      </c>
      <c r="B11" s="94">
        <f>DW!J17</f>
        <v>37.975000000000001</v>
      </c>
      <c r="C11" s="95">
        <f>DW!K11+DW!K17</f>
        <v>45.44</v>
      </c>
      <c r="D11" s="96"/>
      <c r="E11" s="97"/>
    </row>
    <row r="12" spans="1:5" x14ac:dyDescent="0.2">
      <c r="A12" s="99" t="s">
        <v>504</v>
      </c>
      <c r="B12" s="100">
        <f>B10-B11</f>
        <v>171.30094999999997</v>
      </c>
      <c r="C12" s="101">
        <f t="shared" ref="C12:E12" si="1">C10-C11</f>
        <v>231.87632499999995</v>
      </c>
      <c r="D12" s="102">
        <f>D10-D11</f>
        <v>27.36</v>
      </c>
      <c r="E12" s="103">
        <f t="shared" si="1"/>
        <v>39.034124999999996</v>
      </c>
    </row>
    <row r="13" spans="1:5" x14ac:dyDescent="0.2">
      <c r="A13" s="145"/>
      <c r="B13" s="94"/>
      <c r="C13" s="111">
        <f>C12*2</f>
        <v>463.7526499999999</v>
      </c>
      <c r="D13" s="128">
        <f>D12*2</f>
        <v>54.72</v>
      </c>
      <c r="E13" s="155">
        <f>E12*2</f>
        <v>78.068249999999992</v>
      </c>
    </row>
    <row r="14" spans="1:5" x14ac:dyDescent="0.2">
      <c r="A14" s="145"/>
      <c r="B14" s="94"/>
      <c r="C14" s="95"/>
      <c r="D14" s="96"/>
      <c r="E14" s="97"/>
    </row>
    <row r="15" spans="1:5" x14ac:dyDescent="0.2">
      <c r="A15" s="145"/>
      <c r="B15" s="94"/>
      <c r="C15" s="95"/>
      <c r="D15" s="96"/>
      <c r="E15" s="97"/>
    </row>
    <row r="16" spans="1:5" x14ac:dyDescent="0.2">
      <c r="A16" s="104" t="s">
        <v>95</v>
      </c>
      <c r="B16" s="105"/>
      <c r="C16" s="106"/>
      <c r="D16" s="107"/>
      <c r="E16" s="108"/>
    </row>
    <row r="17" spans="1:5" x14ac:dyDescent="0.2">
      <c r="A17" s="145" t="s">
        <v>503</v>
      </c>
      <c r="B17" s="94">
        <f>B8</f>
        <v>63.129999999999988</v>
      </c>
      <c r="C17" s="95">
        <f>C8-4.25+11.78+(20*0.45*2)</f>
        <v>109.18499999999999</v>
      </c>
      <c r="D17" s="96">
        <f>4.05+4.05+1.65+1.65</f>
        <v>11.4</v>
      </c>
      <c r="E17" s="97"/>
    </row>
    <row r="18" spans="1:5" x14ac:dyDescent="0.2">
      <c r="A18" s="145" t="s">
        <v>498</v>
      </c>
      <c r="B18" s="94">
        <v>3</v>
      </c>
      <c r="C18" s="95">
        <v>3</v>
      </c>
      <c r="D18" s="96">
        <v>2.4</v>
      </c>
      <c r="E18" s="97"/>
    </row>
    <row r="19" spans="1:5" x14ac:dyDescent="0.2">
      <c r="A19" s="145" t="s">
        <v>504</v>
      </c>
      <c r="B19" s="94">
        <f>B17*B18</f>
        <v>189.38999999999996</v>
      </c>
      <c r="C19" s="109">
        <f t="shared" ref="C19:E19" si="2">C17*C18</f>
        <v>327.55499999999995</v>
      </c>
      <c r="D19" s="96">
        <f>D17*D18</f>
        <v>27.36</v>
      </c>
      <c r="E19" s="110">
        <f t="shared" si="2"/>
        <v>0</v>
      </c>
    </row>
    <row r="20" spans="1:5" x14ac:dyDescent="0.2">
      <c r="A20" s="145" t="s">
        <v>505</v>
      </c>
      <c r="B20" s="94">
        <f>DW!J21+DW!J27</f>
        <v>41.772500000000001</v>
      </c>
      <c r="C20" s="95">
        <f>DW!K24+DW!K30</f>
        <v>42.82</v>
      </c>
      <c r="D20" s="96"/>
      <c r="E20" s="97"/>
    </row>
    <row r="21" spans="1:5" x14ac:dyDescent="0.2">
      <c r="A21" s="99" t="s">
        <v>504</v>
      </c>
      <c r="B21" s="100">
        <f>B19-B20</f>
        <v>147.61749999999995</v>
      </c>
      <c r="C21" s="101">
        <f t="shared" ref="C21:E21" si="3">C19-C20</f>
        <v>284.73499999999996</v>
      </c>
      <c r="D21" s="102">
        <f>D19-D20</f>
        <v>27.36</v>
      </c>
      <c r="E21" s="103">
        <f t="shared" si="3"/>
        <v>0</v>
      </c>
    </row>
    <row r="22" spans="1:5" x14ac:dyDescent="0.2">
      <c r="A22" s="145"/>
      <c r="B22" s="94"/>
      <c r="C22" s="111">
        <f>C21*2</f>
        <v>569.46999999999991</v>
      </c>
      <c r="D22" s="128">
        <f>D21*2</f>
        <v>54.72</v>
      </c>
      <c r="E22" s="97"/>
    </row>
    <row r="23" spans="1:5" x14ac:dyDescent="0.2">
      <c r="A23" s="145"/>
      <c r="B23" s="94"/>
      <c r="C23" s="95"/>
      <c r="D23" s="96"/>
      <c r="E23" s="97"/>
    </row>
    <row r="24" spans="1:5" x14ac:dyDescent="0.2">
      <c r="A24" s="104" t="s">
        <v>462</v>
      </c>
      <c r="B24" s="105"/>
      <c r="C24" s="106"/>
      <c r="D24" s="107"/>
      <c r="E24" s="108"/>
    </row>
    <row r="25" spans="1:5" x14ac:dyDescent="0.2">
      <c r="A25" s="145" t="s">
        <v>503</v>
      </c>
      <c r="B25" s="94">
        <f>B17</f>
        <v>63.129999999999988</v>
      </c>
      <c r="C25" s="95">
        <f>C17</f>
        <v>109.18499999999999</v>
      </c>
      <c r="D25" s="96">
        <f>4.05+4.05+1.65+1.65</f>
        <v>11.4</v>
      </c>
      <c r="E25" s="97"/>
    </row>
    <row r="26" spans="1:5" x14ac:dyDescent="0.2">
      <c r="A26" s="145" t="s">
        <v>498</v>
      </c>
      <c r="B26" s="94">
        <v>3</v>
      </c>
      <c r="C26" s="95">
        <v>3</v>
      </c>
      <c r="D26" s="96">
        <v>2.4</v>
      </c>
      <c r="E26" s="97"/>
    </row>
    <row r="27" spans="1:5" x14ac:dyDescent="0.2">
      <c r="A27" s="145" t="s">
        <v>504</v>
      </c>
      <c r="B27" s="94">
        <f>B25*B26</f>
        <v>189.38999999999996</v>
      </c>
      <c r="C27" s="109">
        <f t="shared" ref="C27" si="4">C25*C26</f>
        <v>327.55499999999995</v>
      </c>
      <c r="D27" s="96">
        <f>D25*D26</f>
        <v>27.36</v>
      </c>
      <c r="E27" s="110"/>
    </row>
    <row r="28" spans="1:5" x14ac:dyDescent="0.2">
      <c r="A28" s="145" t="s">
        <v>505</v>
      </c>
      <c r="B28" s="94">
        <f>B20</f>
        <v>41.772500000000001</v>
      </c>
      <c r="C28" s="95">
        <f>C20</f>
        <v>42.82</v>
      </c>
      <c r="D28" s="96"/>
      <c r="E28" s="97"/>
    </row>
    <row r="29" spans="1:5" x14ac:dyDescent="0.2">
      <c r="A29" s="99" t="s">
        <v>504</v>
      </c>
      <c r="B29" s="100">
        <f>B27-B28</f>
        <v>147.61749999999995</v>
      </c>
      <c r="C29" s="101">
        <f t="shared" ref="C29" si="5">C27-C28</f>
        <v>284.73499999999996</v>
      </c>
      <c r="D29" s="102">
        <f>D27-D28</f>
        <v>27.36</v>
      </c>
      <c r="E29" s="103"/>
    </row>
    <row r="30" spans="1:5" x14ac:dyDescent="0.2">
      <c r="A30" s="145"/>
      <c r="B30" s="94"/>
      <c r="C30" s="111">
        <f>C29*2</f>
        <v>569.46999999999991</v>
      </c>
      <c r="D30" s="128">
        <f>D29*2</f>
        <v>54.72</v>
      </c>
      <c r="E30" s="97"/>
    </row>
    <row r="31" spans="1:5" x14ac:dyDescent="0.2">
      <c r="A31" s="145"/>
      <c r="B31" s="94"/>
      <c r="C31" s="95"/>
      <c r="D31" s="96"/>
      <c r="E31" s="97"/>
    </row>
    <row r="32" spans="1:5" x14ac:dyDescent="0.2">
      <c r="A32" s="104" t="s">
        <v>614</v>
      </c>
      <c r="B32" s="105"/>
      <c r="C32" s="106"/>
      <c r="D32" s="107"/>
      <c r="E32" s="108"/>
    </row>
    <row r="33" spans="1:5" x14ac:dyDescent="0.2">
      <c r="A33" s="145" t="s">
        <v>503</v>
      </c>
      <c r="B33" s="94">
        <f>B25</f>
        <v>63.129999999999988</v>
      </c>
      <c r="C33" s="95">
        <f>C25</f>
        <v>109.18499999999999</v>
      </c>
      <c r="D33" s="96">
        <f>4.05+4.05+1.65+1.65</f>
        <v>11.4</v>
      </c>
      <c r="E33" s="97"/>
    </row>
    <row r="34" spans="1:5" x14ac:dyDescent="0.2">
      <c r="A34" s="145" t="s">
        <v>498</v>
      </c>
      <c r="B34" s="94">
        <v>3</v>
      </c>
      <c r="C34" s="95">
        <v>3</v>
      </c>
      <c r="D34" s="96">
        <v>2.4</v>
      </c>
      <c r="E34" s="97"/>
    </row>
    <row r="35" spans="1:5" x14ac:dyDescent="0.2">
      <c r="A35" s="145" t="s">
        <v>504</v>
      </c>
      <c r="B35" s="94">
        <f>B33*B34</f>
        <v>189.38999999999996</v>
      </c>
      <c r="C35" s="109">
        <f t="shared" ref="C35" si="6">C33*C34</f>
        <v>327.55499999999995</v>
      </c>
      <c r="D35" s="96">
        <f>D33*D34</f>
        <v>27.36</v>
      </c>
      <c r="E35" s="110">
        <f t="shared" ref="E35" si="7">E33*E34</f>
        <v>0</v>
      </c>
    </row>
    <row r="36" spans="1:5" x14ac:dyDescent="0.2">
      <c r="A36" s="145" t="s">
        <v>505</v>
      </c>
      <c r="B36" s="94">
        <f>B28</f>
        <v>41.772500000000001</v>
      </c>
      <c r="C36" s="95">
        <f>C28</f>
        <v>42.82</v>
      </c>
      <c r="D36" s="96"/>
      <c r="E36" s="97"/>
    </row>
    <row r="37" spans="1:5" x14ac:dyDescent="0.2">
      <c r="A37" s="99" t="s">
        <v>504</v>
      </c>
      <c r="B37" s="100">
        <f>B35-B36</f>
        <v>147.61749999999995</v>
      </c>
      <c r="C37" s="101">
        <f t="shared" ref="C37" si="8">C35-C36</f>
        <v>284.73499999999996</v>
      </c>
      <c r="D37" s="102">
        <f>D35-D36</f>
        <v>27.36</v>
      </c>
      <c r="E37" s="103">
        <f t="shared" ref="E37" si="9">E35-E36</f>
        <v>0</v>
      </c>
    </row>
    <row r="38" spans="1:5" x14ac:dyDescent="0.2">
      <c r="A38" s="145"/>
      <c r="B38" s="94"/>
      <c r="C38" s="111">
        <f>C37*2</f>
        <v>569.46999999999991</v>
      </c>
      <c r="D38" s="128">
        <f>D37*2</f>
        <v>54.72</v>
      </c>
      <c r="E38" s="97"/>
    </row>
    <row r="39" spans="1:5" x14ac:dyDescent="0.2">
      <c r="A39" s="145"/>
      <c r="B39" s="94"/>
      <c r="C39" s="95"/>
      <c r="D39" s="96"/>
      <c r="E39" s="9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0D82CC-022D-4759-A21D-83FBAD03C257}">
  <ds:schemaRefs>
    <ds:schemaRef ds:uri="741f463a-daa7-424d-8da9-3265b37c0f29"/>
    <ds:schemaRef ds:uri="http://schemas.openxmlformats.org/package/2006/metadata/core-properties"/>
    <ds:schemaRef ds:uri="http://www.w3.org/XML/1998/namespace"/>
    <ds:schemaRef ds:uri="http://schemas.microsoft.com/office/2006/documentManagement/types"/>
    <ds:schemaRef ds:uri="http://schemas.microsoft.com/office/infopath/2007/PartnerControls"/>
    <ds:schemaRef ds:uri="http://purl.org/dc/elements/1.1/"/>
    <ds:schemaRef ds:uri="http://schemas.microsoft.com/office/2006/metadata/properties"/>
    <ds:schemaRef ds:uri="0f9bbd35-5c30-4b8c-b8f9-0a1d5e87c756"/>
    <ds:schemaRef ds:uri="http://purl.org/dc/dcmitype/"/>
    <ds:schemaRef ds:uri="http://purl.org/dc/terms/"/>
  </ds:schemaRefs>
</ds:datastoreItem>
</file>

<file path=customXml/itemProps2.xml><?xml version="1.0" encoding="utf-8"?>
<ds:datastoreItem xmlns:ds="http://schemas.openxmlformats.org/officeDocument/2006/customXml" ds:itemID="{31B959FA-3419-4592-9DDF-73364C8C4770}">
  <ds:schemaRefs>
    <ds:schemaRef ds:uri="http://schemas.microsoft.com/sharepoint/v3/contenttype/forms"/>
  </ds:schemaRefs>
</ds:datastoreItem>
</file>

<file path=customXml/itemProps3.xml><?xml version="1.0" encoding="utf-8"?>
<ds:datastoreItem xmlns:ds="http://schemas.openxmlformats.org/officeDocument/2006/customXml" ds:itemID="{E2920B82-3943-4DE5-8477-C38395F6E3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Cover</vt:lpstr>
      <vt:lpstr>BOQ Summary</vt:lpstr>
      <vt:lpstr>BOQ for tender</vt:lpstr>
      <vt:lpstr>DW</vt:lpstr>
      <vt:lpstr>Masonry</vt:lpstr>
      <vt:lpstr>Wall finishes</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Abdulla Abdul Azeez</cp:lastModifiedBy>
  <cp:lastPrinted>2020-12-29T03:13:17Z</cp:lastPrinted>
  <dcterms:created xsi:type="dcterms:W3CDTF">1997-08-04T14:16:05Z</dcterms:created>
  <dcterms:modified xsi:type="dcterms:W3CDTF">2021-09-23T08:34:43Z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