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24226"/>
  <mc:AlternateContent xmlns:mc="http://schemas.openxmlformats.org/markup-compatibility/2006">
    <mc:Choice Requires="x15">
      <x15ac:absPath xmlns:x15ac="http://schemas.microsoft.com/office/spreadsheetml/2010/11/ac" url="Z:\CONTRACT\2022\Govt\Office new building\"/>
    </mc:Choice>
  </mc:AlternateContent>
  <xr:revisionPtr revIDLastSave="0" documentId="8_{408B02CC-5BE6-4CD9-BF31-D38D24BC64E6}" xr6:coauthVersionLast="47" xr6:coauthVersionMax="47" xr10:uidLastSave="{00000000-0000-0000-0000-000000000000}"/>
  <bookViews>
    <workbookView xWindow="-120" yWindow="-120" windowWidth="29040" windowHeight="15840" activeTab="3" xr2:uid="{37E42A01-F803-4BF6-B3F2-A8115AABE86D}"/>
  </bookViews>
  <sheets>
    <sheet name="Cover" sheetId="3" r:id="rId1"/>
    <sheet name="Grand Summary" sheetId="6" r:id="rId2"/>
    <sheet name="Summary of Building" sheetId="2" r:id="rId3"/>
    <sheet name="BoQ of Building" sheetId="1" r:id="rId4"/>
    <sheet name="Summary of CW" sheetId="4" r:id="rId5"/>
    <sheet name="compound wall BoQ" sheetId="5" r:id="rId6"/>
    <sheet name="DW" sheetId="7" r:id="rId7"/>
  </sheets>
  <definedNames>
    <definedName name="data">DW!$A$1:$C$23</definedName>
    <definedName name="_xlnm.Print_Area" localSheetId="3">'BoQ of Building'!$A$1:$G$1036</definedName>
    <definedName name="_xlnm.Print_Area" localSheetId="5">'compound wall BoQ'!$A$1:$T$298</definedName>
    <definedName name="_xlnm.Print_Area" localSheetId="0">Cover!$A$1:$A$32</definedName>
    <definedName name="_xlnm.Print_Area" localSheetId="1">'Grand Summary'!$A$1:$C$24</definedName>
    <definedName name="_xlnm.Print_Area" localSheetId="2">'Summary of Building'!$A$1:$C$23</definedName>
    <definedName name="_xlnm.Print_Area" localSheetId="4">'Summary of CW'!$A$1:$C$20</definedName>
    <definedName name="_xlnm.Print_Titles" localSheetId="3">'BoQ of Building'!$3:$3</definedName>
    <definedName name="_xlnm.Print_Titles" localSheetId="5">'compound wall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04" i="1" l="1"/>
  <c r="G100" i="1"/>
  <c r="G99" i="1"/>
  <c r="G98" i="1"/>
  <c r="G97" i="1"/>
  <c r="B549" i="1"/>
  <c r="B556" i="1"/>
  <c r="I84" i="5"/>
  <c r="C22" i="6"/>
  <c r="F22" i="6" s="1"/>
  <c r="F21" i="6" l="1"/>
  <c r="C23" i="6"/>
  <c r="C24" i="6" s="1"/>
  <c r="Q250" i="5" l="1"/>
  <c r="B235" i="5"/>
  <c r="F221" i="5"/>
  <c r="G220" i="5" s="1"/>
  <c r="Q203" i="5"/>
  <c r="E172" i="5"/>
  <c r="F148" i="5"/>
  <c r="E148" i="5"/>
  <c r="E149" i="5" s="1"/>
  <c r="E150" i="5" s="1"/>
  <c r="D148" i="5"/>
  <c r="D149" i="5" s="1"/>
  <c r="D150" i="5" s="1"/>
  <c r="F143" i="5"/>
  <c r="E143" i="5"/>
  <c r="E144" i="5" s="1"/>
  <c r="E145" i="5" s="1"/>
  <c r="D143" i="5"/>
  <c r="C142" i="5"/>
  <c r="H142" i="5" s="1"/>
  <c r="Q142" i="5" s="1"/>
  <c r="E138" i="5"/>
  <c r="E139" i="5" s="1"/>
  <c r="E140" i="5" s="1"/>
  <c r="D138" i="5"/>
  <c r="D139" i="5" s="1"/>
  <c r="D140" i="5" s="1"/>
  <c r="C137" i="5"/>
  <c r="E131" i="5"/>
  <c r="E132" i="5" s="1"/>
  <c r="F130" i="5"/>
  <c r="F131" i="5" s="1"/>
  <c r="F132" i="5" s="1"/>
  <c r="D130" i="5"/>
  <c r="D131" i="5" s="1"/>
  <c r="D132" i="5" s="1"/>
  <c r="C130" i="5"/>
  <c r="C131" i="5" s="1"/>
  <c r="C132" i="5" s="1"/>
  <c r="E126" i="5"/>
  <c r="E128" i="5" s="1"/>
  <c r="F125" i="5"/>
  <c r="F126" i="5" s="1"/>
  <c r="F128" i="5" s="1"/>
  <c r="D125" i="5"/>
  <c r="D126" i="5" s="1"/>
  <c r="D128" i="5" s="1"/>
  <c r="C125" i="5"/>
  <c r="C127" i="5" s="1"/>
  <c r="L127" i="5" s="1"/>
  <c r="N127" i="5" s="1"/>
  <c r="Q127" i="5" s="1"/>
  <c r="M98" i="5"/>
  <c r="I92" i="5"/>
  <c r="H92" i="5"/>
  <c r="Q92" i="5" s="1"/>
  <c r="I91" i="5"/>
  <c r="Q121" i="5" s="1"/>
  <c r="H91" i="5"/>
  <c r="Q91" i="5" s="1"/>
  <c r="J98" i="5" s="1"/>
  <c r="Q84" i="5"/>
  <c r="G62" i="5"/>
  <c r="G58" i="5"/>
  <c r="C18" i="4"/>
  <c r="C172" i="5" l="1"/>
  <c r="F137" i="5"/>
  <c r="C147" i="5"/>
  <c r="I101" i="5"/>
  <c r="Q101" i="5" s="1"/>
  <c r="I140" i="5"/>
  <c r="K150" i="5"/>
  <c r="F133" i="5"/>
  <c r="I130" i="5"/>
  <c r="I142" i="5"/>
  <c r="C143" i="5"/>
  <c r="C144" i="5" s="1"/>
  <c r="C145" i="5" s="1"/>
  <c r="H145" i="5" s="1"/>
  <c r="D133" i="5"/>
  <c r="C175" i="5"/>
  <c r="F175" i="5" s="1"/>
  <c r="Q175" i="5" s="1"/>
  <c r="Q187" i="5" s="1"/>
  <c r="Q234" i="5" s="1"/>
  <c r="F172" i="5"/>
  <c r="Q172" i="5" s="1"/>
  <c r="Q184" i="5" s="1"/>
  <c r="I128" i="5"/>
  <c r="H130" i="5"/>
  <c r="Q130" i="5" s="1"/>
  <c r="C19" i="4"/>
  <c r="C20" i="4" s="1"/>
  <c r="H125" i="5"/>
  <c r="I125" i="5"/>
  <c r="I131" i="5"/>
  <c r="Q131" i="5" s="1"/>
  <c r="C138" i="5"/>
  <c r="D144" i="5"/>
  <c r="D145" i="5" s="1"/>
  <c r="I145" i="5" s="1"/>
  <c r="F138" i="5"/>
  <c r="C126" i="5"/>
  <c r="L133" i="5" l="1"/>
  <c r="N133" i="5" s="1"/>
  <c r="Q133" i="5" s="1"/>
  <c r="L144" i="5"/>
  <c r="N144" i="5" s="1"/>
  <c r="Q144" i="5" s="1"/>
  <c r="I137" i="5"/>
  <c r="I143" i="5"/>
  <c r="Q143" i="5" s="1"/>
  <c r="I126" i="5"/>
  <c r="Q126" i="5" s="1"/>
  <c r="C128" i="5"/>
  <c r="H128" i="5" s="1"/>
  <c r="J128" i="5" s="1"/>
  <c r="L128" i="5" s="1"/>
  <c r="N128" i="5" s="1"/>
  <c r="Q128" i="5" s="1"/>
  <c r="C139" i="5"/>
  <c r="I138" i="5"/>
  <c r="Q138" i="5" s="1"/>
  <c r="J145" i="5"/>
  <c r="L145" i="5" s="1"/>
  <c r="N145" i="5" s="1"/>
  <c r="Q145" i="5" s="1"/>
  <c r="K98" i="5"/>
  <c r="L98" i="5" s="1"/>
  <c r="Q98" i="5" s="1"/>
  <c r="Q125" i="5"/>
  <c r="H137" i="5"/>
  <c r="Q137" i="5" s="1"/>
  <c r="C148" i="5"/>
  <c r="I147" i="5"/>
  <c r="H147" i="5"/>
  <c r="Q147" i="5" s="1"/>
  <c r="C149" i="5" l="1"/>
  <c r="I148" i="5"/>
  <c r="Q148" i="5" s="1"/>
  <c r="Q235" i="5" s="1"/>
  <c r="C140" i="5"/>
  <c r="H140" i="5" s="1"/>
  <c r="J140" i="5" s="1"/>
  <c r="L140" i="5" s="1"/>
  <c r="N140" i="5" s="1"/>
  <c r="Q140" i="5" s="1"/>
  <c r="L139" i="5"/>
  <c r="N139" i="5" s="1"/>
  <c r="Q139" i="5" s="1"/>
  <c r="L149" i="5" l="1"/>
  <c r="N149" i="5" s="1"/>
  <c r="Q149" i="5" s="1"/>
  <c r="C150" i="5"/>
  <c r="J150" i="5" s="1"/>
  <c r="L150" i="5" s="1"/>
  <c r="N150" i="5" s="1"/>
  <c r="Q150" i="5" s="1"/>
  <c r="B198" i="1" l="1"/>
  <c r="B142" i="1"/>
  <c r="B146" i="1"/>
  <c r="B150" i="1"/>
  <c r="B138" i="1"/>
  <c r="B548" i="1" l="1"/>
  <c r="B555" i="1" l="1"/>
  <c r="C21" i="2" l="1"/>
  <c r="C22" i="2" s="1"/>
  <c r="C23" i="2" s="1"/>
  <c r="F21" i="2" l="1"/>
  <c r="F2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M98" authorId="0" shapeId="0" xr:uid="{3B4225A1-6FE9-49C8-AA0C-752042CAE7B6}">
      <text>
        <r>
          <rPr>
            <b/>
            <sz val="9"/>
            <color indexed="81"/>
            <rFont val="Tahoma"/>
            <family val="2"/>
          </rPr>
          <t>Windows User:</t>
        </r>
        <r>
          <rPr>
            <sz val="9"/>
            <color indexed="81"/>
            <rFont val="Tahoma"/>
            <family val="2"/>
          </rPr>
          <t xml:space="preserve">
wall volume bellow </t>
        </r>
      </text>
    </comment>
  </commentList>
</comments>
</file>

<file path=xl/sharedStrings.xml><?xml version="1.0" encoding="utf-8"?>
<sst xmlns="http://schemas.openxmlformats.org/spreadsheetml/2006/main" count="2588" uniqueCount="754">
  <si>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</si>
  <si>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</si>
  <si>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</si>
  <si>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</si>
  <si>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</si>
  <si>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</si>
  <si>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</si>
  <si>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</si>
  <si>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</si>
  <si>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</si>
  <si>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</si>
  <si>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</si>
  <si>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</si>
  <si>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</si>
  <si>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</si>
  <si>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</si>
  <si>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</si>
  <si>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</si>
  <si>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</si>
  <si>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</si>
  <si>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</si>
  <si>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</si>
  <si>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</si>
  <si>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</si>
  <si>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</si>
  <si>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</si>
  <si>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</si>
  <si>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</si>
  <si>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</si>
  <si>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</si>
  <si>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</si>
  <si>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</si>
  <si>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</si>
  <si>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</si>
  <si>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</si>
  <si>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</si>
  <si>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</si>
  <si>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</si>
  <si>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</si>
  <si>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</si>
  <si>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</si>
  <si>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</si>
  <si>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</si>
  <si>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</si>
  <si>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</si>
  <si>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</si>
  <si>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</si>
  <si>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</si>
  <si>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</si>
  <si>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</si>
  <si>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</si>
  <si>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</si>
  <si>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</si>
  <si>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</si>
  <si>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</si>
  <si>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</si>
  <si>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</si>
  <si>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</si>
  <si>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</si>
  <si>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</si>
  <si>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</si>
  <si>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</si>
  <si>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</si>
  <si>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</si>
  <si>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</si>
  <si>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</si>
  <si>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</si>
  <si>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</si>
  <si>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</si>
  <si>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</si>
  <si>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</si>
  <si>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</si>
  <si>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</si>
  <si>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</si>
  <si>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</si>
  <si>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</si>
  <si>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</si>
  <si>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</si>
  <si>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</si>
  <si>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</si>
  <si>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</si>
  <si>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</si>
  <si>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</si>
  <si>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</si>
  <si>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</si>
  <si>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</si>
  <si>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</si>
  <si>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</si>
  <si>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</si>
  <si>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</si>
  <si>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</si>
  <si>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</si>
  <si>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</si>
  <si>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</si>
  <si>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</si>
  <si>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</si>
  <si>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</si>
  <si>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</si>
  <si>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</si>
  <si>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</si>
  <si>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</si>
  <si>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</si>
  <si>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</si>
  <si>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</si>
  <si>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</si>
  <si>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</si>
  <si>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</si>
  <si>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</si>
  <si>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</si>
  <si>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</si>
  <si>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</si>
  <si>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</si>
  <si>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</si>
  <si>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</si>
  <si>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</si>
  <si>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</si>
  <si>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</si>
  <si>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</si>
  <si>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</si>
  <si>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</si>
  <si>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</si>
  <si>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</si>
  <si>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</si>
  <si>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</si>
  <si>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</si>
  <si>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</si>
  <si>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</si>
  <si>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</si>
  <si>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</si>
  <si>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</si>
  <si>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</si>
  <si>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</si>
  <si>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</si>
  <si>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</si>
  <si>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</si>
  <si>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</si>
  <si>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</si>
  <si>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</si>
  <si>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</si>
  <si>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</si>
  <si>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</si>
  <si>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</si>
  <si>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</si>
  <si>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</si>
  <si>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</si>
  <si>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</si>
  <si>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</si>
  <si>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</si>
  <si>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</si>
  <si>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</si>
  <si>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</si>
  <si>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</si>
  <si>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</si>
  <si>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</si>
  <si>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</si>
  <si>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</si>
  <si>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</si>
  <si>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</si>
  <si>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</si>
  <si>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</si>
  <si>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</si>
  <si>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</si>
  <si>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</si>
  <si>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ELECTRIC FIXTURES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</si>
  <si>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</si>
  <si>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</si>
  <si>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</si>
  <si>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</si>
  <si>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</si>
  <si>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</si>
  <si>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</si>
  <si>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</si>
  <si>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</si>
  <si>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</si>
  <si>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</si>
  <si>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</si>
  <si>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</si>
  <si>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</si>
  <si>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</si>
  <si>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</si>
  <si>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</si>
  <si>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</si>
  <si>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</si>
  <si>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</si>
  <si>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</si>
  <si>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</si>
  <si>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</si>
  <si>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</si>
  <si>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</si>
  <si>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</si>
  <si>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</si>
  <si>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</si>
  <si>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</si>
  <si>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</si>
  <si>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</si>
  <si>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</si>
  <si>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</si>
  <si>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</si>
  <si>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</si>
  <si>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</si>
  <si>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</si>
  <si>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R.c.c. Staircase</t>
  </si>
  <si>
    <t xml:space="preserve">Charges for construction of R.c.c. Sills and Lintels for the windows and doors as per details. Rate shall include for shuttering and Reinforcement works complete. </t>
  </si>
  <si>
    <t>Interior walls</t>
  </si>
  <si>
    <t>External walls</t>
  </si>
  <si>
    <t>Staircase</t>
  </si>
  <si>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</si>
  <si>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</si>
  <si>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</si>
  <si>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</si>
  <si>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</si>
  <si>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</si>
  <si>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</si>
  <si>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</si>
  <si>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</si>
  <si>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</si>
  <si>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</si>
  <si>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</si>
  <si>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</si>
  <si>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</si>
  <si>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</si>
  <si>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</si>
  <si>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</si>
  <si>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</si>
  <si>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</si>
  <si>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</si>
  <si>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</si>
  <si>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</si>
  <si>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area</t>
  </si>
  <si>
    <t>L</t>
  </si>
  <si>
    <t>B</t>
  </si>
  <si>
    <t>H</t>
  </si>
  <si>
    <t>m3</t>
  </si>
  <si>
    <t>m2</t>
  </si>
  <si>
    <t>B1</t>
  </si>
  <si>
    <t>B2</t>
  </si>
  <si>
    <t>B3</t>
  </si>
  <si>
    <t xml:space="preserve">External surface of exeterior wall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</si>
  <si>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</si>
  <si>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</si>
  <si>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</si>
  <si>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</si>
  <si>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</si>
  <si>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</si>
  <si>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</si>
  <si>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</si>
  <si>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Light Switch (1 Gang )</t>
  </si>
  <si>
    <t>Light Switch (2 Gang )</t>
  </si>
  <si>
    <t>13A Power Socket</t>
  </si>
  <si>
    <t>13A Twin Socket</t>
  </si>
  <si>
    <t>Emergency Light</t>
  </si>
  <si>
    <t>42 inch To 48 inch Ceiling Fan</t>
  </si>
  <si>
    <t>2.4.2</t>
  </si>
  <si>
    <t>W1</t>
  </si>
  <si>
    <t>W2</t>
  </si>
  <si>
    <t>D1</t>
  </si>
  <si>
    <t>External</t>
  </si>
  <si>
    <t>WOOD WORK &amp; CEILING</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</si>
  <si>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</si>
  <si>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</si>
  <si>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</si>
  <si>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</si>
  <si>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</si>
  <si>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</si>
  <si>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</si>
  <si>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</si>
  <si>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</si>
  <si>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</si>
  <si>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</si>
  <si>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</si>
  <si>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</si>
  <si>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</si>
  <si>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</si>
  <si>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</si>
  <si>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</si>
  <si>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</si>
  <si>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</si>
  <si>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</si>
  <si>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</si>
  <si>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</si>
  <si>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</si>
  <si>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</si>
  <si>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</si>
  <si>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</si>
  <si>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</si>
  <si>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</si>
  <si>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</si>
  <si>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</si>
  <si>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</si>
  <si>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</si>
  <si>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</si>
  <si>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</si>
  <si>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</si>
  <si>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</si>
  <si>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</si>
  <si>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</si>
  <si>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</si>
  <si>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</si>
  <si>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</si>
  <si>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</si>
  <si>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</si>
  <si>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</si>
  <si>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100mm thick R.C.C slab</t>
  </si>
  <si>
    <t>3.3.0</t>
  </si>
  <si>
    <t>3.3.1</t>
  </si>
  <si>
    <t>3.3.2</t>
  </si>
  <si>
    <t>3.3.3</t>
  </si>
  <si>
    <t>3.4.0</t>
  </si>
  <si>
    <t>3.4.1</t>
  </si>
  <si>
    <t>3.4.2</t>
  </si>
  <si>
    <t>3.4.3</t>
  </si>
  <si>
    <t>10 )</t>
  </si>
  <si>
    <t>4.1.0</t>
  </si>
  <si>
    <t>4.1.1</t>
  </si>
  <si>
    <t>4.2.1</t>
  </si>
  <si>
    <t>4.3.1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</si>
  <si>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</si>
  <si>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</si>
  <si>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</si>
  <si>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</si>
  <si>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</si>
  <si>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</si>
  <si>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</si>
  <si>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</si>
  <si>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</si>
  <si>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</si>
  <si>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</si>
  <si>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</si>
  <si>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</si>
  <si>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</si>
  <si>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</si>
  <si>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</si>
  <si>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</si>
  <si>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</si>
  <si>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</si>
  <si>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</si>
  <si>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</si>
  <si>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</si>
  <si>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</si>
  <si>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</si>
  <si>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</si>
  <si>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</si>
  <si>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</si>
  <si>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</si>
  <si>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</si>
  <si>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</si>
  <si>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</si>
  <si>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11 )</t>
  </si>
  <si>
    <t>Gully Trap</t>
  </si>
  <si>
    <t>10.1.0</t>
  </si>
  <si>
    <t>10.2.0</t>
  </si>
  <si>
    <t>10.2.1</t>
  </si>
  <si>
    <t>10.2.2</t>
  </si>
  <si>
    <t>10.2.3</t>
  </si>
  <si>
    <t>10.2.4</t>
  </si>
  <si>
    <t>10.3.0</t>
  </si>
  <si>
    <t>10.3.1</t>
  </si>
  <si>
    <t>Basin Faucet</t>
  </si>
  <si>
    <t>10.3.2</t>
  </si>
  <si>
    <t>10.3.3</t>
  </si>
  <si>
    <t>10.4.0</t>
  </si>
  <si>
    <t>10.4.1</t>
  </si>
  <si>
    <t>Supply and Installation of Utility Regulatory Authority approved Main Panel Board with kWh Meter</t>
  </si>
  <si>
    <t>Wiring connection to Main Panel Board from Main Electricity network.</t>
  </si>
  <si>
    <t>11.1.0</t>
  </si>
  <si>
    <t>11.2.0</t>
  </si>
  <si>
    <t>11.2.1</t>
  </si>
  <si>
    <t>11.2.3</t>
  </si>
  <si>
    <t>11.2.4</t>
  </si>
  <si>
    <t>11.3.0</t>
  </si>
  <si>
    <t>11.3.1</t>
  </si>
  <si>
    <t>11.3.2</t>
  </si>
  <si>
    <t>12.1.0</t>
  </si>
  <si>
    <t>12.2.0</t>
  </si>
  <si>
    <t>12.3.0</t>
  </si>
  <si>
    <t>12.3.1</t>
  </si>
  <si>
    <t>12.3.2</t>
  </si>
  <si>
    <t>12.4.0</t>
  </si>
  <si>
    <t>12.4.1</t>
  </si>
  <si>
    <t>12.4.2</t>
  </si>
  <si>
    <t>13.1.0</t>
  </si>
  <si>
    <t>14.1.0</t>
  </si>
  <si>
    <t>W4</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</si>
  <si>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</si>
  <si>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</si>
  <si>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</si>
  <si>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</si>
  <si>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</si>
  <si>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</si>
  <si>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</si>
  <si>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</si>
  <si>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</si>
  <si>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</si>
  <si>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</si>
  <si>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</si>
  <si>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</si>
  <si>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</si>
  <si>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</si>
  <si>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</si>
  <si>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</si>
  <si>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</si>
  <si>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</si>
  <si>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</si>
  <si>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</si>
  <si>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</si>
  <si>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</si>
  <si>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D5</t>
  </si>
  <si>
    <t>Sink Tap</t>
  </si>
  <si>
    <t>Light Switch (3 Gang )</t>
  </si>
  <si>
    <t>Ceiling Fan Switch With Controller</t>
  </si>
  <si>
    <t>Telephone Outlet</t>
  </si>
  <si>
    <t>Internet Switchboard</t>
  </si>
  <si>
    <t>BILL No: 13</t>
  </si>
  <si>
    <t>B4</t>
  </si>
  <si>
    <t>3.1.0</t>
  </si>
  <si>
    <t>3.5.0</t>
  </si>
  <si>
    <t>3.5.1</t>
  </si>
  <si>
    <t>3.5.3</t>
  </si>
  <si>
    <t>3.6.0</t>
  </si>
  <si>
    <t>3.6.1</t>
  </si>
  <si>
    <t>3.6.2</t>
  </si>
  <si>
    <t>3.7.0</t>
  </si>
  <si>
    <t>3.7.1</t>
  </si>
  <si>
    <t xml:space="preserve">Polythene damp proof membrane (2000 gauge) laid on blinding layer.  </t>
  </si>
  <si>
    <t>150mm thick Solid block single wall above all Tie beams.</t>
  </si>
  <si>
    <t>Terrace</t>
  </si>
  <si>
    <t>5.2.4</t>
  </si>
  <si>
    <t>6.3.2</t>
  </si>
  <si>
    <t>6.2.1</t>
  </si>
  <si>
    <t>Eave ,Painting Soffit of slab (Ceiling)</t>
  </si>
  <si>
    <t>SS. Railing  - Staircase</t>
  </si>
  <si>
    <t xml:space="preserve">Supply, Fabrication and Fixing SS.Railing -Staircase as per details </t>
  </si>
  <si>
    <t>9.4.2</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</si>
  <si>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</si>
  <si>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</si>
  <si>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Bottle Trap For Sink</t>
  </si>
  <si>
    <t>MWSC Meter</t>
  </si>
  <si>
    <t>10.4.2</t>
  </si>
  <si>
    <t>10.5.0</t>
  </si>
  <si>
    <t>10.5.1</t>
  </si>
  <si>
    <t>Weather Proof Wall Light IP55 (12W)</t>
  </si>
  <si>
    <t>Computer Network Outlet</t>
  </si>
  <si>
    <t>Medianet Booster</t>
  </si>
  <si>
    <t>Cabling - Data Network points (CAT6)</t>
  </si>
  <si>
    <t>Cabling - Telephone Outlet</t>
  </si>
  <si>
    <t>11.4.0</t>
  </si>
  <si>
    <t>11.4.1</t>
  </si>
  <si>
    <t>11.4.2</t>
  </si>
  <si>
    <t>110Ø Rainwater Outlet</t>
  </si>
  <si>
    <t>2.4.3.1</t>
  </si>
  <si>
    <t>Ground Slab</t>
  </si>
  <si>
    <t>2.4.3.2</t>
  </si>
  <si>
    <t xml:space="preserve">Foundation &amp; Beams Below ground </t>
  </si>
  <si>
    <t>150mm thick R.c.c. Floor Slab</t>
  </si>
  <si>
    <t>SECOND FLOOR</t>
  </si>
  <si>
    <t>3.4.4</t>
  </si>
  <si>
    <t>ROOF LEVEL 1</t>
  </si>
  <si>
    <t xml:space="preserve"> 1 )</t>
  </si>
  <si>
    <t>RC Wall</t>
  </si>
  <si>
    <t>3.3.5</t>
  </si>
  <si>
    <t>3.3.6</t>
  </si>
  <si>
    <t>3.3.7</t>
  </si>
  <si>
    <t>1.2m high RC wall</t>
  </si>
  <si>
    <t>3.7.2</t>
  </si>
  <si>
    <t>3.7.3</t>
  </si>
  <si>
    <t xml:space="preserve">                                                                                                                                                                                                                </t>
  </si>
  <si>
    <t xml:space="preserve">Charges for Construction and  Installation of 75mm thick R.c.c. Counter slab for washbasin at Toilet area as per drawing details. Rate shall include for; form work, reinforcement etc complete. </t>
  </si>
  <si>
    <t>4.4.1</t>
  </si>
  <si>
    <t>2.6.5</t>
  </si>
  <si>
    <t>Toilets (M)&amp;(F)</t>
  </si>
  <si>
    <t>Balcony</t>
  </si>
  <si>
    <t>D6</t>
  </si>
  <si>
    <t>8.4.0</t>
  </si>
  <si>
    <t>Supply, Fabrication and Installation of Balcony with SS.Railing as per details (Refer drawing)</t>
  </si>
  <si>
    <t>Bib Tap</t>
  </si>
  <si>
    <t>Wall Tap</t>
  </si>
  <si>
    <t>13A Twin Socket In Floor Mount Pop-up Box</t>
  </si>
  <si>
    <t>Twin Computer Network Outlet In Floor Mount Pop-up Box</t>
  </si>
  <si>
    <t>HDMI Socket</t>
  </si>
  <si>
    <t>Cabling - HDMI Socket</t>
  </si>
  <si>
    <t>Cabling - Data Network points (CAT6) Floor Mount Pop-up Box</t>
  </si>
  <si>
    <t>Cabling - Internet Switchboard</t>
  </si>
  <si>
    <t>Wireless Access Point</t>
  </si>
  <si>
    <t>Cabling - Wireless Access Point</t>
  </si>
  <si>
    <t>Landing Valve</t>
  </si>
  <si>
    <t>12.5.0</t>
  </si>
  <si>
    <t>12.5.1</t>
  </si>
  <si>
    <t>12.5.2</t>
  </si>
  <si>
    <r>
      <t xml:space="preserve">100mm thick Solid block </t>
    </r>
    <r>
      <rPr>
        <b/>
        <sz val="9"/>
        <color theme="1"/>
        <rFont val="Times New Roman"/>
        <family val="1"/>
      </rPr>
      <t>single</t>
    </r>
    <r>
      <rPr>
        <sz val="9"/>
        <color theme="1"/>
        <rFont val="Times New Roman"/>
        <family val="1"/>
      </rPr>
      <t xml:space="preserve"> wall</t>
    </r>
  </si>
  <si>
    <t>CEILING WORKS</t>
  </si>
  <si>
    <t>7.2.1</t>
  </si>
  <si>
    <t>7.2.2</t>
  </si>
  <si>
    <t>7.3.1</t>
  </si>
  <si>
    <t>7.3.2</t>
  </si>
  <si>
    <t>DRY WALL WORKS</t>
  </si>
  <si>
    <t>D2</t>
  </si>
  <si>
    <t>MINISTRY OF HIGHER EDUCATION</t>
  </si>
  <si>
    <t>Rodding Eye</t>
  </si>
  <si>
    <t>Supply and install Hitachi brand Inverter or equivalent  Split Air conditioning system as decribed</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</si>
  <si>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</si>
  <si>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</si>
  <si>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Supply and installation of access control and CCTV  security system as per specifications (Refer to the ICT specification) including all Wiring connection,  equipment inclusive of all necessary connection</t>
  </si>
  <si>
    <t>11.2.5</t>
  </si>
  <si>
    <t>11.2.6</t>
  </si>
  <si>
    <t>11.2.7</t>
  </si>
  <si>
    <t xml:space="preserve">DB, Supply and Installation of Utility Regulation Authority approved brand Distribution board </t>
  </si>
  <si>
    <t>16mm2  Cabling to DBs Wiring</t>
  </si>
  <si>
    <t>TV Socket Outlet</t>
  </si>
  <si>
    <t>Cabling - Medianet Booster (TV)</t>
  </si>
  <si>
    <t>Angular Camera</t>
  </si>
  <si>
    <t>Digital or network Video Recorder</t>
  </si>
  <si>
    <t xml:space="preserve">Cabling &amp; Connection to all cameras to NVR system </t>
  </si>
  <si>
    <t>11.2.9</t>
  </si>
  <si>
    <t>11.2.8</t>
  </si>
  <si>
    <t>11.2.2</t>
  </si>
  <si>
    <t>11.3.9</t>
  </si>
  <si>
    <t>11.3.8</t>
  </si>
  <si>
    <t>11.3.7</t>
  </si>
  <si>
    <t>11.3.6</t>
  </si>
  <si>
    <t>11.3.5</t>
  </si>
  <si>
    <t>11.3.3</t>
  </si>
  <si>
    <t>11.4.3</t>
  </si>
  <si>
    <t>11.4.5</t>
  </si>
  <si>
    <t>DCP Extinguisher (load 6kg) In Polycarbonate Enclosure</t>
  </si>
  <si>
    <t>a) Wiring connections to main telecommunication switch boards from main telecommunication network</t>
  </si>
  <si>
    <t>LIFT SUPPLY AND INSTALL</t>
  </si>
  <si>
    <t>Wall Mount Air Conditioner 9,000 BTU/Hr</t>
  </si>
  <si>
    <t>Wall Mount Air Conditioner 12,000 BTU/Hr</t>
  </si>
  <si>
    <t>Formwork</t>
  </si>
  <si>
    <t>Formwork, slab including Entrance Steps</t>
  </si>
  <si>
    <t>3.0.1</t>
  </si>
  <si>
    <t>3.0.2</t>
  </si>
  <si>
    <t>3.1.1</t>
  </si>
  <si>
    <t>Column</t>
  </si>
  <si>
    <t>Staire</t>
  </si>
  <si>
    <t>Rc Ground Floor Slab</t>
  </si>
  <si>
    <t>Rc Wall</t>
  </si>
  <si>
    <t>Slab Beams</t>
  </si>
  <si>
    <t>Floor Slab</t>
  </si>
  <si>
    <t>1.2m Rc Wall</t>
  </si>
  <si>
    <t>Roof Slab Beams</t>
  </si>
  <si>
    <t>Roof Slab</t>
  </si>
  <si>
    <t>Hydraulics</t>
  </si>
  <si>
    <t>Drains / Traps &amp; other fixtures</t>
  </si>
  <si>
    <t>Sanitary Fixures &amp; Accessories</t>
  </si>
  <si>
    <t>10.2.5</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</si>
  <si>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</si>
  <si>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</si>
  <si>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Sewerage &amp; Drainage:</t>
    </r>
    <r>
      <rPr>
        <sz val="9"/>
        <rFont val="Times New Roman"/>
        <family val="1"/>
      </rPr>
      <t xml:space="preserve"> Charges for piping for all discharge pipes, sewerage and drainage pipes including connection to Main Sewer pipe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</si>
  <si>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</si>
  <si>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10.3.4</t>
  </si>
  <si>
    <t>10.4.4</t>
  </si>
  <si>
    <t xml:space="preserve">Precast Concrete Grate With 500mm Deep Concrete Drain Trench Without Base. Charges for Construction of 1000mm Diameter R.c.c. Well as per drawing details. Rate shall include for; form work, reinforcement etc complete. </t>
  </si>
  <si>
    <t>3.7.4</t>
  </si>
  <si>
    <t>3.7.5</t>
  </si>
  <si>
    <t>Window Sill &amp; Lintels</t>
  </si>
  <si>
    <t>Wash Basin Counter Slab</t>
  </si>
  <si>
    <t xml:space="preserve">Charges for Construction of 1200mm Diameter R.c.c. Well as per drawing details. Rate shall include for; form work, reinforcement etc complete. </t>
  </si>
  <si>
    <t>Precast Rc Drain Trench</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</si>
  <si>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</si>
  <si>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</si>
  <si>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</si>
  <si>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</si>
  <si>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</si>
  <si>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</si>
  <si>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</si>
  <si>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Air Conditioning Systems</t>
  </si>
  <si>
    <t>Telecommunications</t>
  </si>
  <si>
    <t xml:space="preserve">Wiring - Telecommunications </t>
  </si>
  <si>
    <t>CCTV Security  Systems</t>
  </si>
  <si>
    <t>DB, Supply and Installation of Utility Regulation Authority approved brand Distribution board</t>
  </si>
  <si>
    <t>Fixtures do not Required Wiring (Plug Top)</t>
  </si>
  <si>
    <t>11.2.10</t>
  </si>
  <si>
    <t>11.3.10</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</si>
  <si>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</si>
  <si>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</si>
  <si>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</si>
  <si>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</si>
  <si>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</si>
  <si>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</si>
  <si>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</si>
  <si>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6mm thick Cement board</t>
  </si>
  <si>
    <t>Compound Wall</t>
  </si>
  <si>
    <t>FLOORING / PAVING &amp; TILING</t>
  </si>
  <si>
    <t>2.2</t>
  </si>
  <si>
    <t>2.4</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</si>
  <si>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</si>
  <si>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 xml:space="preserve">Foundation Beam </t>
  </si>
  <si>
    <t>Foundation Pad</t>
  </si>
  <si>
    <t>2.5.0</t>
  </si>
  <si>
    <t>3.0</t>
  </si>
  <si>
    <t>3.2</t>
  </si>
  <si>
    <t>3.1.2</t>
  </si>
  <si>
    <t>(1)</t>
  </si>
  <si>
    <t>12mm dia deformed bars - 6m</t>
  </si>
  <si>
    <t>6mm dia deformed bars - 6m</t>
  </si>
  <si>
    <t>(2)</t>
  </si>
  <si>
    <t>Foundation Pads</t>
  </si>
  <si>
    <t>Foundation Pads steel works</t>
  </si>
  <si>
    <t>10mm dia deformed bars - 6m</t>
  </si>
  <si>
    <t>3.1.3</t>
  </si>
  <si>
    <t>3.1.4</t>
  </si>
  <si>
    <t>COLUMNS &amp; COPPING</t>
  </si>
  <si>
    <t>BC</t>
  </si>
  <si>
    <t>GC</t>
  </si>
  <si>
    <t>16mm dia deformed bars - 6m</t>
  </si>
  <si>
    <t>(3)</t>
  </si>
  <si>
    <t>RC Copping Stone</t>
  </si>
  <si>
    <t>3.1.5</t>
  </si>
  <si>
    <t>FLAG POST</t>
  </si>
  <si>
    <t>Construction of  concrete flag post as per drawings .Rates shall include concrete base ,formwork, reinforcement, excavations, Allow for painting and texture finish  as described etc.</t>
  </si>
  <si>
    <t>Supply and Istallation of Flag post as per drawings , rates shall include Two nos 3" dia SS poles and completion of all necessary accessories.</t>
  </si>
  <si>
    <t>4.2</t>
  </si>
  <si>
    <t>100mm thick Solid block wall</t>
  </si>
  <si>
    <t>100mm  thick solid block single wall</t>
  </si>
  <si>
    <t>4.2.2</t>
  </si>
  <si>
    <t>ABOVE GROUND LEVEL</t>
  </si>
  <si>
    <t>Boundary walls</t>
  </si>
  <si>
    <r>
      <t xml:space="preserve">100mm  thick Hollow block </t>
    </r>
    <r>
      <rPr>
        <b/>
        <sz val="9"/>
        <color theme="1"/>
        <rFont val="Times New Roman"/>
        <family val="1"/>
      </rPr>
      <t>single</t>
    </r>
    <r>
      <rPr>
        <sz val="9"/>
        <color theme="1"/>
        <rFont val="Times New Roman"/>
        <family val="1"/>
      </rPr>
      <t xml:space="preserve"> wall</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</si>
  <si>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</si>
  <si>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</si>
  <si>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20mm thick Plastering</t>
  </si>
  <si>
    <t>Both surface of below ground walls</t>
  </si>
  <si>
    <t>4.3.2</t>
  </si>
  <si>
    <t>Both Side Plastering</t>
  </si>
  <si>
    <t>Both surface of boundary wall</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</si>
  <si>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</si>
  <si>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</si>
  <si>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 LOCK PAVING BLOCK</t>
  </si>
  <si>
    <t>Interlock Paving block</t>
  </si>
  <si>
    <r>
      <t>m</t>
    </r>
    <r>
      <rPr>
        <vertAlign val="superscript"/>
        <sz val="10"/>
        <rFont val="Times New Roman"/>
        <family val="1"/>
      </rPr>
      <t>2</t>
    </r>
  </si>
  <si>
    <t>BILL No: 05 -FLOORING / PAVING AND TILING</t>
  </si>
  <si>
    <t>6.1</t>
  </si>
  <si>
    <t xml:space="preserve">(c) All doors and windows shall be  accordance with  door/window drawing details. </t>
  </si>
  <si>
    <t>1.0</t>
  </si>
  <si>
    <t>7.1</t>
  </si>
  <si>
    <t>BILL No: 07 - PAINTING</t>
  </si>
  <si>
    <t>8.1</t>
  </si>
  <si>
    <t>(c) Rates shall include for electrical conduits, fittings, equipment and similar all fixings to various building surfaces and also all elecetrical work  shall be carried out according to Utility Regulatory Authority standards and specifications.</t>
  </si>
  <si>
    <t>(e) Rates shall include for supply and complete 
installation , fittings and fixtures.</t>
  </si>
  <si>
    <t>8.2</t>
  </si>
  <si>
    <t>8.2.1 )</t>
  </si>
  <si>
    <t>Solar Powered LED Gate Lights (12W)</t>
  </si>
  <si>
    <t>BILL No: 08 - ELECTRICAL INSTALLATIONS</t>
  </si>
  <si>
    <t>BILL No: 09 - ADDITIONS</t>
  </si>
  <si>
    <t>BILL No: 10 - OMISSIONS</t>
  </si>
  <si>
    <t>COMPOUND &amp; BOUNDARY WALL</t>
  </si>
  <si>
    <t>GRAND SUMMARY OF BILL OF QUANTITIES</t>
  </si>
  <si>
    <t>All existing Boundary walls</t>
  </si>
  <si>
    <t>Rates shall include for: Clearing site - Demolition of Existing Wall, Trees and dispatch all debris, clearing and dispose all unwanted materials away from site and prepare site ready for proposed construction (including all subsurface structure of any wall).</t>
  </si>
  <si>
    <t>350mm thick highly compacted hard core from Ground floor to below ground floor slab</t>
  </si>
  <si>
    <t>50mm thick Cement/sand blinding layer (1:10 - Cement &amp; Local Sand mix) to receive damp proof membrane below ground floor slab.</t>
  </si>
  <si>
    <t>D3</t>
  </si>
  <si>
    <t>D7</t>
  </si>
  <si>
    <t>D4</t>
  </si>
  <si>
    <t>Rc Ground Water Well (1200mm dia)</t>
  </si>
  <si>
    <t>4-Way Cassette Air Conditioner 18,000 BTU/Hr</t>
  </si>
  <si>
    <t>4-Way Cassette Air Conditioner 24,000 BTU/Hr</t>
  </si>
  <si>
    <t>Gate (4142x1800)</t>
  </si>
  <si>
    <t>Foundations P1</t>
  </si>
  <si>
    <t>Foundations P2</t>
  </si>
  <si>
    <t>Foundations P3</t>
  </si>
  <si>
    <t>Foundations P4</t>
  </si>
  <si>
    <t>Strip FB1</t>
  </si>
  <si>
    <t>Strip FB2</t>
  </si>
  <si>
    <t>Strip FB3</t>
  </si>
  <si>
    <t>Strip FB4</t>
  </si>
  <si>
    <t>Tie Beam TB1</t>
  </si>
  <si>
    <t>Tie Beam TB2</t>
  </si>
  <si>
    <t>5.1 )</t>
  </si>
  <si>
    <t>5.2 )</t>
  </si>
  <si>
    <t>5.3 )</t>
  </si>
  <si>
    <t xml:space="preserve">Beam of FB1 </t>
  </si>
  <si>
    <t>Formwork Strip FB1</t>
  </si>
  <si>
    <t xml:space="preserve">Formwork Beam of FB1 </t>
  </si>
  <si>
    <t xml:space="preserve">Steel of Strip FB1 </t>
  </si>
  <si>
    <t xml:space="preserve">Steel Beam of FB1 </t>
  </si>
  <si>
    <t>6.1 )</t>
  </si>
  <si>
    <t>6.2 )</t>
  </si>
  <si>
    <t>6.3 )</t>
  </si>
  <si>
    <t>Beam of FB2</t>
  </si>
  <si>
    <t>Formwork Strip FB2</t>
  </si>
  <si>
    <t>Formwork Beam of FB2</t>
  </si>
  <si>
    <t>Steel of Strip FB2</t>
  </si>
  <si>
    <t>Steel Beam of FB2</t>
  </si>
  <si>
    <t>Beam of FB3</t>
  </si>
  <si>
    <t>Formwork Strip FB3</t>
  </si>
  <si>
    <t>Formwork Beam of FB3</t>
  </si>
  <si>
    <t>Steel of Strip FB3</t>
  </si>
  <si>
    <t>Steel Beam of FB3</t>
  </si>
  <si>
    <t>Beam of FB4</t>
  </si>
  <si>
    <t>Formwork Strip FB4</t>
  </si>
  <si>
    <t>Formwork Beam of FB4</t>
  </si>
  <si>
    <t>7.1 )</t>
  </si>
  <si>
    <t>7.2 )</t>
  </si>
  <si>
    <t>7.3 )</t>
  </si>
  <si>
    <t>8.1 )</t>
  </si>
  <si>
    <t>8.2 )</t>
  </si>
  <si>
    <t>8.3 )</t>
  </si>
  <si>
    <t>C1A</t>
  </si>
  <si>
    <t>C1B</t>
  </si>
  <si>
    <t>C2A</t>
  </si>
  <si>
    <t>C2B</t>
  </si>
  <si>
    <t>C3</t>
  </si>
  <si>
    <t>C4</t>
  </si>
  <si>
    <t>C5</t>
  </si>
  <si>
    <t>B5</t>
  </si>
  <si>
    <t>B6</t>
  </si>
  <si>
    <t>145mm thick R.c.c. Floor Slab</t>
  </si>
  <si>
    <t>185mm thick R.c.c. Floor Slab</t>
  </si>
  <si>
    <t>TERRACE FLOOR</t>
  </si>
  <si>
    <t xml:space="preserve">Office </t>
  </si>
  <si>
    <t xml:space="preserve">Terrace </t>
  </si>
  <si>
    <t>Do not delete this page its linked to Door window bill</t>
  </si>
  <si>
    <t>External ( refer to the drawing Schedule)</t>
  </si>
  <si>
    <t>Internal ( refer to the drawing Schedule)</t>
  </si>
  <si>
    <t>SD</t>
  </si>
  <si>
    <t>FG1</t>
  </si>
  <si>
    <t>FG2</t>
  </si>
  <si>
    <t>FG3</t>
  </si>
  <si>
    <t>FG4</t>
  </si>
  <si>
    <t>FG5</t>
  </si>
  <si>
    <t>9mm thick Plaster board</t>
  </si>
  <si>
    <t>Office Partition Client to approve</t>
  </si>
  <si>
    <t>Mirror set forToilet</t>
  </si>
  <si>
    <t>Kitchen Sink</t>
  </si>
  <si>
    <t>Outdoor Light Weather Proof</t>
  </si>
  <si>
    <t>Kitchen Hood</t>
  </si>
  <si>
    <t>Ceiling Light  (12W)</t>
  </si>
  <si>
    <t>Wall Mount light (12W)</t>
  </si>
  <si>
    <t>Wall mount light (12W)</t>
  </si>
  <si>
    <t>13A Power Socket Weather Proof</t>
  </si>
  <si>
    <t>13A Twin Socket Weather Proof</t>
  </si>
  <si>
    <t>11.4.4</t>
  </si>
  <si>
    <t>BILL No: 13 - ADDITIONS</t>
  </si>
  <si>
    <t>BILL No: 14 - OMISSIONS</t>
  </si>
  <si>
    <t xml:space="preserve">Project: Gdh.Hoadedhdhoo Council Office Building 
</t>
  </si>
  <si>
    <t xml:space="preserve">Project : Gdh.Hoadedhdhoo Council Office Building
</t>
  </si>
  <si>
    <t xml:space="preserve">Project: Compound &amp; Boundary Wall , 
Gdh.Hoadedhdhoo Council Office Building
</t>
  </si>
  <si>
    <t>Project : Compound &amp; Boundary Wall 
Gdh.Hoadedhdhoo Council Office Building</t>
  </si>
  <si>
    <t>Gdh.Hoadedhdhoo Council Office Building , Compound &amp; Boundary Wall</t>
  </si>
  <si>
    <t>Project: Gdh.Hoadedhdhoo Council Office Building , Compound &amp; Boundary Wall</t>
  </si>
  <si>
    <t>C4A</t>
  </si>
  <si>
    <t>C4B</t>
  </si>
  <si>
    <t>B3A</t>
  </si>
  <si>
    <t>OFFICE BUILDING</t>
  </si>
  <si>
    <t>5.1.3</t>
  </si>
  <si>
    <t>5.1.4</t>
  </si>
  <si>
    <t>ROOF SLAB</t>
  </si>
  <si>
    <t>11.5.0</t>
  </si>
  <si>
    <t>DOOR ACCESS CONTROL SYSTEM</t>
  </si>
  <si>
    <t>Supply &amp; install Door Access Control System fittings, wiring   equipment inclusive of all necessary connection as per local regulations as Clients Requirment.</t>
  </si>
  <si>
    <t>Door Access Control System fingerprint with Card access.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</si>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</sst>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_(* #,##0.000_);_(* \(#,##0.000\);_(* &quot;-&quot;??_);_(@_)"/>
    <numFmt numFmtId="167" formatCode="#&quot;mm dia, Steel deformed bars 6m&quot;"/>
    <numFmt numFmtId="168" formatCode="#\ \)"/>
  </numFmts>
  <fonts count="4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u/>
      <sz val="9"/>
      <color rgb="FFFF0000"/>
      <name val="Times New Roman"/>
      <family val="1"/>
    </font>
    <font>
      <b/>
      <u/>
      <sz val="10"/>
      <color rgb="FFFF0000"/>
      <name val="Times New Roman"/>
      <family val="1"/>
    </font>
    <font>
      <sz val="10"/>
      <color rgb="FFFF0000"/>
      <name val="Times New Roman"/>
      <family val="1"/>
    </font>
    <font>
      <sz val="20"/>
      <color theme="1"/>
      <name val="Arial Black"/>
      <family val="2"/>
    </font>
    <font>
      <sz val="9"/>
      <color indexed="81"/>
      <name val="Tahoma"/>
      <family val="2"/>
    </font>
    <font>
      <b/>
      <sz val="9"/>
      <color indexed="81"/>
      <name val="Tahoma"/>
      <family val="2"/>
    </font>
    <font>
      <sz val="8"/>
      <name val="Calibri"/>
      <family val="2"/>
      <scheme val="minor"/>
    </font>
    <font>
      <sz val="9"/>
      <name val="Calibri"/>
      <family val="2"/>
      <scheme val="minor"/>
    </font>
    <font>
      <sz val="9"/>
      <color rgb="FF00B050"/>
      <name val="Times New Roman"/>
      <family val="1"/>
    </font>
    <font>
      <b/>
      <u/>
      <sz val="10"/>
      <name val="Times New Roman"/>
      <family val="1"/>
    </font>
    <font>
      <vertAlign val="superscript"/>
      <sz val="10"/>
      <name val="Times New Roman"/>
      <family val="1"/>
    </font>
    <font>
      <b/>
      <sz val="8"/>
      <name val="Times New Roman"/>
      <family val="1"/>
    </font>
    <font>
      <b/>
      <sz val="10"/>
      <name val="Times New Roman"/>
      <family val="1"/>
    </font>
    <font>
      <sz val="10"/>
      <name val="Calibri"/>
      <family val="2"/>
      <scheme val="minor"/>
    </font>
    <font>
      <sz val="26"/>
      <color rgb="FFFF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s>
  <borders count="80">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medium">
        <color auto="1"/>
      </left>
      <right style="hair">
        <color auto="1"/>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544">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3" fillId="0" borderId="0" xfId="0" applyFont="1"/>
    <xf numFmtId="0" fontId="26"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43" fontId="12" fillId="2" borderId="2" xfId="2" applyFont="1" applyFill="1" applyBorder="1" applyAlignment="1">
      <alignment horizontal="justify" vertical="top"/>
    </xf>
    <xf numFmtId="43" fontId="11" fillId="3" borderId="2" xfId="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21" fillId="0" borderId="2" xfId="3" applyFont="1" applyBorder="1" applyAlignment="1">
      <alignment horizontal="center"/>
    </xf>
    <xf numFmtId="43" fontId="21" fillId="3" borderId="2" xfId="1" applyFont="1" applyFill="1" applyBorder="1" applyAlignment="1">
      <alignment horizontal="center"/>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43" fontId="10" fillId="0" borderId="11" xfId="1" applyFont="1" applyBorder="1"/>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43" fontId="13" fillId="3" borderId="16"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3" borderId="18" xfId="1"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43" fontId="11" fillId="3" borderId="13" xfId="1" applyFont="1" applyFill="1" applyBorder="1" applyAlignment="1">
      <alignment horizontal="center"/>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3" fillId="3" borderId="13" xfId="1" applyFont="1" applyFill="1" applyBorder="1" applyAlignment="1">
      <alignment horizontal="center"/>
    </xf>
    <xf numFmtId="43" fontId="11" fillId="2" borderId="16" xfId="2" applyFont="1" applyFill="1" applyBorder="1" applyAlignment="1">
      <alignment horizontal="center"/>
    </xf>
    <xf numFmtId="43" fontId="11" fillId="3" borderId="16" xfId="1"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2" fillId="0" borderId="24" xfId="0" applyFont="1" applyBorder="1" applyAlignment="1">
      <alignment horizontal="center"/>
    </xf>
    <xf numFmtId="0" fontId="23" fillId="0" borderId="24" xfId="0" applyFont="1" applyBorder="1"/>
    <xf numFmtId="0" fontId="24" fillId="0" borderId="24" xfId="0" applyFont="1" applyBorder="1" applyAlignment="1">
      <alignment horizontal="center" vertical="center" wrapText="1"/>
    </xf>
    <xf numFmtId="0" fontId="25" fillId="0" borderId="24" xfId="0" applyFont="1" applyBorder="1" applyAlignment="1">
      <alignment horizontal="center"/>
    </xf>
    <xf numFmtId="0" fontId="23"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0" fontId="27" fillId="4" borderId="0" xfId="0" applyFont="1" applyFill="1"/>
    <xf numFmtId="0" fontId="27" fillId="4" borderId="14" xfId="0" applyFont="1" applyFill="1" applyBorder="1" applyAlignment="1">
      <alignment horizontal="center" vertical="center"/>
    </xf>
    <xf numFmtId="0" fontId="28" fillId="4" borderId="16" xfId="2" quotePrefix="1" applyNumberFormat="1" applyFont="1" applyFill="1" applyBorder="1" applyAlignment="1">
      <alignment horizontal="center"/>
    </xf>
    <xf numFmtId="0" fontId="28" fillId="4" borderId="2" xfId="2" applyNumberFormat="1" applyFont="1" applyFill="1" applyBorder="1" applyAlignment="1">
      <alignment horizontal="center"/>
    </xf>
    <xf numFmtId="0" fontId="20" fillId="4" borderId="2" xfId="2" applyNumberFormat="1" applyFont="1" applyFill="1" applyBorder="1" applyAlignment="1">
      <alignment horizontal="left"/>
    </xf>
    <xf numFmtId="0" fontId="28" fillId="4" borderId="2" xfId="2" applyNumberFormat="1" applyFont="1" applyFill="1" applyBorder="1" applyAlignment="1">
      <alignment horizontal="left"/>
    </xf>
    <xf numFmtId="0" fontId="29" fillId="4" borderId="2" xfId="2" applyNumberFormat="1" applyFont="1" applyFill="1" applyBorder="1" applyAlignment="1">
      <alignment horizontal="left"/>
    </xf>
    <xf numFmtId="0" fontId="27" fillId="4" borderId="2" xfId="2" applyNumberFormat="1" applyFont="1" applyFill="1" applyBorder="1" applyAlignment="1">
      <alignment horizontal="left"/>
    </xf>
    <xf numFmtId="0" fontId="28" fillId="4" borderId="2" xfId="2" applyNumberFormat="1" applyFont="1" applyFill="1" applyBorder="1"/>
    <xf numFmtId="0" fontId="27" fillId="4" borderId="2" xfId="2" applyNumberFormat="1" applyFont="1" applyFill="1" applyBorder="1" applyAlignment="1">
      <alignment horizontal="justify"/>
    </xf>
    <xf numFmtId="0" fontId="27" fillId="4" borderId="2" xfId="2" applyNumberFormat="1" applyFont="1" applyFill="1" applyBorder="1"/>
    <xf numFmtId="0" fontId="29" fillId="4" borderId="2" xfId="2" applyNumberFormat="1" applyFont="1" applyFill="1" applyBorder="1"/>
    <xf numFmtId="0" fontId="27" fillId="4" borderId="2" xfId="2" applyNumberFormat="1" applyFont="1" applyFill="1" applyBorder="1" applyAlignment="1">
      <alignment wrapText="1"/>
    </xf>
    <xf numFmtId="0" fontId="28" fillId="4" borderId="2" xfId="2" applyNumberFormat="1" applyFont="1" applyFill="1" applyBorder="1" applyAlignment="1">
      <alignment vertical="top"/>
    </xf>
    <xf numFmtId="0" fontId="27" fillId="4" borderId="2" xfId="2" applyNumberFormat="1" applyFont="1" applyFill="1" applyBorder="1" applyAlignment="1">
      <alignment vertical="top" wrapText="1"/>
    </xf>
    <xf numFmtId="0" fontId="20" fillId="4" borderId="17" xfId="2" quotePrefix="1" applyNumberFormat="1" applyFont="1" applyFill="1" applyBorder="1" applyAlignment="1">
      <alignment horizontal="left"/>
    </xf>
    <xf numFmtId="0" fontId="20" fillId="4" borderId="18" xfId="2" quotePrefix="1" applyNumberFormat="1" applyFont="1" applyFill="1" applyBorder="1" applyAlignment="1">
      <alignment horizontal="left"/>
    </xf>
    <xf numFmtId="0" fontId="20" fillId="4" borderId="2" xfId="2" quotePrefix="1" applyNumberFormat="1" applyFont="1" applyFill="1" applyBorder="1" applyAlignment="1">
      <alignment horizontal="left"/>
    </xf>
    <xf numFmtId="0" fontId="27" fillId="4" borderId="2" xfId="2" applyNumberFormat="1" applyFont="1" applyFill="1" applyBorder="1" applyAlignment="1">
      <alignment horizontal="left" wrapText="1"/>
    </xf>
    <xf numFmtId="0" fontId="28" fillId="4" borderId="2" xfId="2" quotePrefix="1" applyNumberFormat="1" applyFont="1" applyFill="1" applyBorder="1" applyAlignment="1">
      <alignment horizontal="center"/>
    </xf>
    <xf numFmtId="0" fontId="31" fillId="4" borderId="2" xfId="0" applyFont="1" applyFill="1" applyBorder="1" applyAlignment="1">
      <alignment vertical="center" wrapText="1"/>
    </xf>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28"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29" fillId="0" borderId="2" xfId="2" quotePrefix="1" applyNumberFormat="1" applyFont="1" applyFill="1" applyBorder="1" applyAlignment="1">
      <alignment horizontal="left"/>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13" fillId="0" borderId="2" xfId="3" applyFont="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7" xfId="1" applyNumberFormat="1" applyFont="1" applyFill="1" applyBorder="1" applyAlignment="1">
      <alignment horizontal="center"/>
    </xf>
    <xf numFmtId="165" fontId="11" fillId="0" borderId="28" xfId="1" applyNumberFormat="1" applyFont="1" applyFill="1" applyBorder="1" applyAlignment="1">
      <alignment horizontal="center"/>
    </xf>
    <xf numFmtId="43" fontId="11" fillId="3" borderId="27" xfId="1" applyFont="1" applyFill="1" applyBorder="1" applyAlignment="1">
      <alignment horizontal="center"/>
    </xf>
    <xf numFmtId="43" fontId="11" fillId="3" borderId="28" xfId="1" applyFont="1" applyFill="1" applyBorder="1" applyAlignment="1">
      <alignment horizontal="center"/>
    </xf>
    <xf numFmtId="0" fontId="10" fillId="0" borderId="17" xfId="0" applyFont="1" applyBorder="1" applyAlignment="1">
      <alignment horizontal="center"/>
    </xf>
    <xf numFmtId="43" fontId="10" fillId="0" borderId="17" xfId="1" applyFont="1" applyBorder="1"/>
    <xf numFmtId="165" fontId="10" fillId="0" borderId="17" xfId="1" applyNumberFormat="1" applyFont="1" applyFill="1" applyBorder="1"/>
    <xf numFmtId="0" fontId="10" fillId="0" borderId="18" xfId="0" applyFont="1" applyBorder="1" applyAlignment="1">
      <alignment horizontal="center"/>
    </xf>
    <xf numFmtId="43" fontId="10" fillId="0" borderId="18" xfId="1" applyFont="1" applyBorder="1"/>
    <xf numFmtId="165" fontId="10" fillId="0" borderId="18" xfId="1" applyNumberFormat="1" applyFont="1" applyFill="1" applyBorder="1"/>
    <xf numFmtId="0" fontId="27"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2" fillId="0" borderId="2" xfId="3" applyFont="1" applyBorder="1" applyAlignment="1">
      <alignment horizontal="left"/>
    </xf>
    <xf numFmtId="43" fontId="27" fillId="4" borderId="2" xfId="1" applyFont="1" applyFill="1" applyBorder="1" applyAlignment="1">
      <alignment wrapText="1"/>
    </xf>
    <xf numFmtId="43" fontId="27" fillId="4" borderId="2" xfId="1" applyFont="1" applyFill="1" applyBorder="1" applyAlignment="1">
      <alignment horizontal="left" wrapText="1"/>
    </xf>
    <xf numFmtId="43" fontId="27" fillId="5" borderId="2" xfId="1" applyFont="1" applyFill="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0" borderId="2" xfId="2" applyNumberFormat="1" applyFont="1" applyFill="1" applyBorder="1" applyAlignment="1">
      <alignment horizontal="center"/>
    </xf>
    <xf numFmtId="0" fontId="30" fillId="0" borderId="2" xfId="0" applyFont="1" applyBorder="1" applyAlignment="1">
      <alignment vertical="center" wrapText="1"/>
    </xf>
    <xf numFmtId="165" fontId="11" fillId="0" borderId="11" xfId="1" applyNumberFormat="1" applyFont="1" applyFill="1" applyBorder="1" applyAlignment="1">
      <alignment horizontal="center"/>
    </xf>
    <xf numFmtId="43" fontId="10" fillId="0" borderId="11" xfId="1" applyFont="1" applyFill="1" applyBorder="1"/>
    <xf numFmtId="43" fontId="10" fillId="0" borderId="29" xfId="1" applyFont="1" applyFill="1" applyBorder="1"/>
    <xf numFmtId="0" fontId="11" fillId="0" borderId="2" xfId="2" applyNumberFormat="1" applyFont="1" applyFill="1" applyBorder="1" applyAlignment="1">
      <alignment horizontal="left" wrapText="1"/>
    </xf>
    <xf numFmtId="43" fontId="29" fillId="4" borderId="2" xfId="1" quotePrefix="1" applyFont="1" applyFill="1" applyBorder="1" applyAlignment="1">
      <alignment horizontal="left" vertical="top"/>
    </xf>
    <xf numFmtId="166" fontId="29" fillId="4" borderId="2" xfId="1" quotePrefix="1" applyNumberFormat="1" applyFont="1" applyFill="1" applyBorder="1" applyAlignment="1">
      <alignment horizontal="left" vertical="top"/>
    </xf>
    <xf numFmtId="43" fontId="28" fillId="4" borderId="2" xfId="1" applyFont="1" applyFill="1" applyBorder="1" applyAlignment="1">
      <alignment wrapText="1"/>
    </xf>
    <xf numFmtId="166" fontId="28" fillId="4" borderId="2" xfId="1" applyNumberFormat="1" applyFont="1" applyFill="1" applyBorder="1" applyAlignment="1">
      <alignment wrapText="1"/>
    </xf>
    <xf numFmtId="166" fontId="27" fillId="4" borderId="2" xfId="1" applyNumberFormat="1" applyFont="1" applyFill="1" applyBorder="1" applyAlignment="1">
      <alignment horizontal="left" wrapText="1"/>
    </xf>
    <xf numFmtId="166" fontId="27" fillId="4" borderId="2" xfId="1" applyNumberFormat="1" applyFont="1" applyFill="1" applyBorder="1" applyAlignment="1">
      <alignment horizontal="left" vertical="top" wrapText="1"/>
    </xf>
    <xf numFmtId="166" fontId="27" fillId="5" borderId="2" xfId="1" applyNumberFormat="1" applyFont="1" applyFill="1" applyBorder="1" applyAlignment="1">
      <alignment horizontal="left" wrapText="1"/>
    </xf>
    <xf numFmtId="167" fontId="11" fillId="0" borderId="2" xfId="0" quotePrefix="1" applyNumberFormat="1" applyFont="1" applyBorder="1" applyAlignment="1">
      <alignment horizontal="left" wrapText="1"/>
    </xf>
    <xf numFmtId="43" fontId="28" fillId="4" borderId="0" xfId="1" applyFont="1" applyFill="1" applyBorder="1" applyAlignment="1">
      <alignment horizontal="left"/>
    </xf>
    <xf numFmtId="166" fontId="28" fillId="4" borderId="0" xfId="1" applyNumberFormat="1" applyFont="1" applyFill="1" applyBorder="1" applyAlignment="1">
      <alignment horizontal="left"/>
    </xf>
    <xf numFmtId="43" fontId="11" fillId="3" borderId="2" xfId="1" applyFont="1" applyFill="1" applyBorder="1" applyAlignment="1">
      <alignment horizontal="left" wrapText="1"/>
    </xf>
    <xf numFmtId="166" fontId="11" fillId="3" borderId="2" xfId="1" applyNumberFormat="1" applyFont="1" applyFill="1" applyBorder="1" applyAlignment="1">
      <alignment horizontal="left" wrapText="1"/>
    </xf>
    <xf numFmtId="0" fontId="11" fillId="0" borderId="0" xfId="3" applyFont="1" applyAlignment="1">
      <alignment horizontal="left" wrapText="1"/>
    </xf>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2" xfId="1" applyFont="1" applyFill="1" applyBorder="1" applyAlignment="1">
      <alignment horizontal="center"/>
    </xf>
    <xf numFmtId="43" fontId="7" fillId="2" borderId="35" xfId="1"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9" fillId="2" borderId="40" xfId="0" applyFont="1" applyFill="1" applyBorder="1" applyAlignment="1">
      <alignment horizontal="center"/>
    </xf>
    <xf numFmtId="0" fontId="13" fillId="2" borderId="34" xfId="2" quotePrefix="1" applyNumberFormat="1" applyFont="1" applyFill="1" applyBorder="1" applyAlignment="1">
      <alignment horizontal="left" vertical="top"/>
    </xf>
    <xf numFmtId="0" fontId="13" fillId="2" borderId="31" xfId="2" quotePrefix="1" applyNumberFormat="1" applyFont="1" applyFill="1" applyBorder="1" applyAlignment="1">
      <alignment horizontal="left" vertical="top"/>
    </xf>
    <xf numFmtId="49" fontId="8" fillId="2" borderId="36" xfId="0" applyNumberFormat="1" applyFont="1" applyFill="1" applyBorder="1" applyAlignment="1">
      <alignment vertical="top"/>
    </xf>
    <xf numFmtId="0" fontId="8" fillId="2" borderId="37" xfId="0" applyFont="1" applyFill="1" applyBorder="1" applyAlignment="1">
      <alignment vertical="top"/>
    </xf>
    <xf numFmtId="0" fontId="13" fillId="2" borderId="33" xfId="2" quotePrefix="1" applyNumberFormat="1" applyFont="1" applyFill="1" applyBorder="1" applyAlignment="1">
      <alignment horizontal="right" vertical="top"/>
    </xf>
    <xf numFmtId="0" fontId="13" fillId="2" borderId="30"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2" borderId="1" xfId="3" applyNumberFormat="1" applyFont="1" applyFill="1" applyBorder="1" applyAlignment="1">
      <alignment horizontal="right"/>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2" borderId="1" xfId="1" applyNumberFormat="1" applyFont="1" applyFill="1" applyBorder="1" applyAlignment="1">
      <alignment horizontal="right"/>
    </xf>
    <xf numFmtId="165" fontId="11" fillId="3" borderId="1" xfId="1" applyNumberFormat="1" applyFont="1" applyFill="1" applyBorder="1" applyAlignment="1">
      <alignment horizontal="right" vertical="justify"/>
    </xf>
    <xf numFmtId="0" fontId="12" fillId="0" borderId="0" xfId="2" applyNumberFormat="1" applyFont="1" applyFill="1" applyBorder="1" applyAlignment="1">
      <alignment horizontal="center"/>
    </xf>
    <xf numFmtId="0" fontId="11" fillId="0" borderId="2" xfId="3" quotePrefix="1" applyFont="1" applyBorder="1" applyAlignment="1">
      <alignment horizontal="left" wrapText="1"/>
    </xf>
    <xf numFmtId="49" fontId="10" fillId="0" borderId="41" xfId="0" applyNumberFormat="1" applyFont="1" applyBorder="1" applyAlignment="1">
      <alignment horizontal="right" vertical="center"/>
    </xf>
    <xf numFmtId="43" fontId="10" fillId="0" borderId="42" xfId="1" applyFont="1" applyBorder="1" applyAlignment="1">
      <alignment horizontal="center" vertical="center"/>
    </xf>
    <xf numFmtId="49" fontId="11" fillId="2" borderId="43" xfId="2" applyNumberFormat="1" applyFont="1" applyFill="1" applyBorder="1" applyAlignment="1">
      <alignment horizontal="right" vertical="justify"/>
    </xf>
    <xf numFmtId="43" fontId="11" fillId="3" borderId="44" xfId="1" applyFont="1" applyFill="1" applyBorder="1" applyAlignment="1">
      <alignment horizontal="center"/>
    </xf>
    <xf numFmtId="49" fontId="11" fillId="2" borderId="45" xfId="2" applyNumberFormat="1" applyFont="1" applyFill="1" applyBorder="1" applyAlignment="1">
      <alignment horizontal="right" vertical="justify"/>
    </xf>
    <xf numFmtId="43" fontId="16" fillId="0" borderId="46"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Font="1" applyFill="1" applyBorder="1" applyAlignment="1">
      <alignment horizontal="center"/>
    </xf>
    <xf numFmtId="43" fontId="10" fillId="0" borderId="44" xfId="1" applyFont="1" applyFill="1" applyBorder="1"/>
    <xf numFmtId="43" fontId="16" fillId="0" borderId="46" xfId="1" applyFont="1" applyFill="1" applyBorder="1"/>
    <xf numFmtId="166" fontId="27" fillId="4" borderId="0" xfId="1" applyNumberFormat="1" applyFont="1" applyFill="1" applyBorder="1"/>
    <xf numFmtId="43" fontId="10" fillId="0" borderId="47" xfId="1" applyFont="1" applyFill="1" applyBorder="1"/>
    <xf numFmtId="49" fontId="11" fillId="2" borderId="12" xfId="2" applyNumberFormat="1" applyFont="1" applyFill="1" applyBorder="1" applyAlignment="1">
      <alignment horizontal="right" vertical="justify"/>
    </xf>
    <xf numFmtId="43" fontId="16" fillId="0" borderId="48" xfId="1" applyFont="1" applyFill="1" applyBorder="1"/>
    <xf numFmtId="49" fontId="10" fillId="0" borderId="8" xfId="0" applyNumberFormat="1" applyFont="1" applyBorder="1" applyAlignment="1">
      <alignment horizontal="right"/>
    </xf>
    <xf numFmtId="0" fontId="10" fillId="0" borderId="49" xfId="0" applyFont="1" applyBorder="1" applyAlignment="1">
      <alignment vertical="top"/>
    </xf>
    <xf numFmtId="0" fontId="10" fillId="0" borderId="49" xfId="0" applyFont="1" applyBorder="1"/>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0" fontId="10" fillId="0" borderId="11" xfId="0" applyFont="1" applyBorder="1"/>
    <xf numFmtId="49" fontId="11" fillId="3" borderId="10" xfId="1" applyNumberFormat="1" applyFont="1" applyFill="1" applyBorder="1" applyAlignment="1">
      <alignment horizontal="right" vertical="justify"/>
    </xf>
    <xf numFmtId="0" fontId="11" fillId="3" borderId="11" xfId="3" applyFont="1" applyFill="1" applyBorder="1" applyAlignment="1">
      <alignment horizontal="left" wrapText="1"/>
    </xf>
    <xf numFmtId="43" fontId="11" fillId="3" borderId="11" xfId="1" applyFont="1" applyFill="1" applyBorder="1" applyAlignment="1">
      <alignment horizontal="center"/>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36" fillId="0" borderId="0" xfId="0" quotePrefix="1" applyFont="1"/>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49" fontId="4" fillId="2" borderId="0" xfId="0" applyNumberFormat="1" applyFont="1" applyFill="1" applyAlignment="1">
      <alignment horizontal="center" wrapText="1"/>
    </xf>
    <xf numFmtId="49" fontId="5" fillId="2" borderId="0" xfId="0" applyNumberFormat="1" applyFont="1" applyFill="1" applyAlignment="1">
      <alignment horizontal="center"/>
    </xf>
    <xf numFmtId="49" fontId="7" fillId="2" borderId="54" xfId="0" applyNumberFormat="1" applyFont="1" applyFill="1" applyBorder="1" applyAlignment="1">
      <alignment horizontal="center"/>
    </xf>
    <xf numFmtId="0" fontId="7" fillId="2" borderId="55" xfId="0" applyFont="1" applyFill="1" applyBorder="1" applyAlignment="1">
      <alignment horizontal="left"/>
    </xf>
    <xf numFmtId="43" fontId="7" fillId="2" borderId="56" xfId="1" applyFont="1" applyFill="1" applyBorder="1" applyAlignment="1">
      <alignment horizontal="center"/>
    </xf>
    <xf numFmtId="49" fontId="7" fillId="2" borderId="57" xfId="0" applyNumberFormat="1" applyFont="1" applyFill="1" applyBorder="1" applyAlignment="1">
      <alignment horizontal="center"/>
    </xf>
    <xf numFmtId="0" fontId="7" fillId="2" borderId="58" xfId="0" applyFont="1" applyFill="1" applyBorder="1" applyAlignment="1">
      <alignment horizontal="left"/>
    </xf>
    <xf numFmtId="43" fontId="7" fillId="2" borderId="59" xfId="1" applyFont="1" applyFill="1" applyBorder="1" applyAlignment="1">
      <alignment horizontal="center"/>
    </xf>
    <xf numFmtId="49" fontId="7" fillId="2" borderId="60" xfId="0" applyNumberFormat="1" applyFont="1" applyFill="1" applyBorder="1" applyAlignment="1">
      <alignment horizontal="center"/>
    </xf>
    <xf numFmtId="0" fontId="7" fillId="2" borderId="61" xfId="0" applyFont="1" applyFill="1" applyBorder="1" applyAlignment="1">
      <alignment horizontal="left"/>
    </xf>
    <xf numFmtId="43" fontId="7" fillId="2" borderId="62" xfId="1" applyFont="1" applyFill="1" applyBorder="1" applyAlignment="1">
      <alignment horizontal="center"/>
    </xf>
    <xf numFmtId="49" fontId="7" fillId="0" borderId="60" xfId="0" applyNumberFormat="1" applyFont="1" applyBorder="1" applyAlignment="1">
      <alignment horizontal="center"/>
    </xf>
    <xf numFmtId="0" fontId="7" fillId="0" borderId="61" xfId="0" applyFont="1" applyBorder="1" applyAlignment="1">
      <alignment horizontal="left"/>
    </xf>
    <xf numFmtId="43" fontId="7" fillId="0" borderId="62" xfId="1" applyFont="1" applyFill="1" applyBorder="1" applyAlignment="1">
      <alignment horizontal="center"/>
    </xf>
    <xf numFmtId="49" fontId="8" fillId="2" borderId="63" xfId="0" applyNumberFormat="1" applyFont="1" applyFill="1" applyBorder="1"/>
    <xf numFmtId="0" fontId="8" fillId="2" borderId="64" xfId="0" applyFont="1" applyFill="1" applyBorder="1"/>
    <xf numFmtId="0" fontId="9" fillId="2" borderId="65" xfId="0" applyFont="1" applyFill="1" applyBorder="1" applyAlignment="1">
      <alignment horizontal="center"/>
    </xf>
    <xf numFmtId="49" fontId="3" fillId="2" borderId="66" xfId="0" applyNumberFormat="1" applyFont="1" applyFill="1" applyBorder="1"/>
    <xf numFmtId="0" fontId="9" fillId="2" borderId="67" xfId="0" applyFont="1" applyFill="1" applyBorder="1" applyAlignment="1">
      <alignment horizontal="center"/>
    </xf>
    <xf numFmtId="43" fontId="9" fillId="2" borderId="68" xfId="0" applyNumberFormat="1" applyFont="1" applyFill="1" applyBorder="1" applyAlignment="1">
      <alignment horizontal="center"/>
    </xf>
    <xf numFmtId="0" fontId="9" fillId="2" borderId="69" xfId="0" applyFont="1" applyFill="1" applyBorder="1" applyAlignment="1">
      <alignment horizontal="center"/>
    </xf>
    <xf numFmtId="0" fontId="9" fillId="2" borderId="70" xfId="0" applyFont="1" applyFill="1" applyBorder="1" applyAlignment="1">
      <alignment horizontal="center"/>
    </xf>
    <xf numFmtId="49" fontId="10" fillId="0" borderId="0" xfId="0" applyNumberFormat="1" applyFont="1" applyAlignment="1">
      <alignment horizontal="left"/>
    </xf>
    <xf numFmtId="49" fontId="10" fillId="0" borderId="71" xfId="0" applyNumberFormat="1" applyFont="1" applyBorder="1" applyAlignment="1">
      <alignment horizontal="left" vertical="center"/>
    </xf>
    <xf numFmtId="49" fontId="11" fillId="2" borderId="15" xfId="2"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72" xfId="2" applyNumberFormat="1" applyFont="1" applyFill="1" applyBorder="1" applyAlignment="1">
      <alignment horizontal="left" vertical="justify"/>
    </xf>
    <xf numFmtId="49" fontId="11" fillId="2" borderId="73" xfId="2" applyNumberFormat="1" applyFont="1" applyFill="1" applyBorder="1" applyAlignment="1">
      <alignment horizontal="left" vertical="justify"/>
    </xf>
    <xf numFmtId="43" fontId="16" fillId="0" borderId="74" xfId="1" applyFont="1" applyFill="1" applyBorder="1" applyAlignment="1">
      <alignment horizontal="center" vertical="center" wrapText="1"/>
    </xf>
    <xf numFmtId="49" fontId="11" fillId="2" borderId="1" xfId="2" applyNumberFormat="1" applyFont="1" applyFill="1" applyBorder="1" applyAlignment="1">
      <alignment horizontal="left" vertical="top"/>
    </xf>
    <xf numFmtId="49" fontId="11" fillId="2" borderId="1" xfId="2" applyNumberFormat="1" applyFont="1" applyFill="1" applyBorder="1" applyAlignment="1">
      <alignment horizontal="center" vertical="justify"/>
    </xf>
    <xf numFmtId="43" fontId="20" fillId="4" borderId="2" xfId="1" quotePrefix="1" applyFont="1" applyFill="1" applyBorder="1" applyAlignment="1">
      <alignment horizontal="left"/>
    </xf>
    <xf numFmtId="166" fontId="20" fillId="4" borderId="2" xfId="1" quotePrefix="1" applyNumberFormat="1" applyFont="1" applyFill="1" applyBorder="1" applyAlignment="1">
      <alignment horizontal="left"/>
    </xf>
    <xf numFmtId="43" fontId="28" fillId="4" borderId="2" xfId="1" applyFont="1" applyFill="1" applyBorder="1" applyAlignment="1">
      <alignment horizontal="center"/>
    </xf>
    <xf numFmtId="166" fontId="28" fillId="4" borderId="2" xfId="1" applyNumberFormat="1" applyFont="1" applyFill="1" applyBorder="1" applyAlignment="1">
      <alignment horizontal="center"/>
    </xf>
    <xf numFmtId="43" fontId="28" fillId="4" borderId="2" xfId="1" applyFont="1" applyFill="1" applyBorder="1" applyAlignment="1">
      <alignment horizontal="left"/>
    </xf>
    <xf numFmtId="166" fontId="28" fillId="4" borderId="2" xfId="1" applyNumberFormat="1" applyFont="1" applyFill="1" applyBorder="1" applyAlignment="1">
      <alignment horizontal="left"/>
    </xf>
    <xf numFmtId="43" fontId="27" fillId="4" borderId="2" xfId="1" quotePrefix="1" applyFont="1" applyFill="1" applyBorder="1" applyAlignment="1">
      <alignment wrapText="1"/>
    </xf>
    <xf numFmtId="166" fontId="27" fillId="4" borderId="2" xfId="1" quotePrefix="1" applyNumberFormat="1" applyFont="1" applyFill="1" applyBorder="1" applyAlignment="1">
      <alignment wrapText="1"/>
    </xf>
    <xf numFmtId="49" fontId="10" fillId="0" borderId="1" xfId="0" applyNumberFormat="1" applyFont="1" applyBorder="1" applyAlignment="1">
      <alignment horizontal="center" vertical="center"/>
    </xf>
    <xf numFmtId="43" fontId="27" fillId="4" borderId="2" xfId="1" applyFont="1" applyFill="1" applyBorder="1" applyAlignment="1">
      <alignment horizontal="center" vertical="center"/>
    </xf>
    <xf numFmtId="166" fontId="27" fillId="4" borderId="2" xfId="1" applyNumberFormat="1" applyFont="1" applyFill="1" applyBorder="1" applyAlignment="1">
      <alignment horizontal="center" vertical="center"/>
    </xf>
    <xf numFmtId="43" fontId="28" fillId="4" borderId="2" xfId="1" applyFont="1" applyFill="1" applyBorder="1" applyAlignment="1">
      <alignment horizontal="justify"/>
    </xf>
    <xf numFmtId="166" fontId="28" fillId="4" borderId="2" xfId="1" applyNumberFormat="1" applyFont="1" applyFill="1" applyBorder="1" applyAlignment="1">
      <alignment horizontal="justify"/>
    </xf>
    <xf numFmtId="43" fontId="27" fillId="4" borderId="2" xfId="1" applyFont="1" applyFill="1" applyBorder="1" applyAlignment="1">
      <alignment horizontal="justify"/>
    </xf>
    <xf numFmtId="166" fontId="27" fillId="4" borderId="2" xfId="1" applyNumberFormat="1" applyFont="1" applyFill="1" applyBorder="1" applyAlignment="1">
      <alignment horizontal="justify"/>
    </xf>
    <xf numFmtId="43" fontId="27" fillId="4" borderId="2" xfId="1" applyFont="1" applyFill="1" applyBorder="1" applyAlignment="1">
      <alignment horizontal="justify" vertical="top" wrapText="1"/>
    </xf>
    <xf numFmtId="166" fontId="27" fillId="4" borderId="2" xfId="1" applyNumberFormat="1" applyFont="1" applyFill="1" applyBorder="1" applyAlignment="1">
      <alignment horizontal="justify" vertical="top" wrapText="1"/>
    </xf>
    <xf numFmtId="43" fontId="28" fillId="4" borderId="2" xfId="1" applyFont="1" applyFill="1" applyBorder="1" applyAlignment="1">
      <alignment horizontal="justify" vertical="top"/>
    </xf>
    <xf numFmtId="166" fontId="28" fillId="4" borderId="2" xfId="1" applyNumberFormat="1" applyFont="1" applyFill="1" applyBorder="1" applyAlignment="1">
      <alignment horizontal="justify" vertical="top"/>
    </xf>
    <xf numFmtId="49" fontId="10" fillId="0" borderId="8" xfId="0" applyNumberFormat="1" applyFont="1" applyBorder="1" applyAlignment="1">
      <alignment horizontal="center" vertical="center"/>
    </xf>
    <xf numFmtId="43" fontId="27" fillId="4" borderId="26" xfId="1" quotePrefix="1" applyFont="1" applyFill="1" applyBorder="1" applyAlignment="1">
      <alignment vertical="justify"/>
    </xf>
    <xf numFmtId="166" fontId="27" fillId="4" borderId="26" xfId="1" quotePrefix="1" applyNumberFormat="1" applyFont="1" applyFill="1" applyBorder="1" applyAlignment="1">
      <alignment vertical="justify"/>
    </xf>
    <xf numFmtId="49" fontId="11" fillId="2" borderId="1" xfId="2" applyNumberFormat="1" applyFont="1" applyFill="1" applyBorder="1" applyAlignment="1">
      <alignment horizontal="center"/>
    </xf>
    <xf numFmtId="43" fontId="27" fillId="4" borderId="2" xfId="1" applyFont="1" applyFill="1" applyBorder="1" applyAlignment="1">
      <alignment horizontal="left" vertical="top" wrapText="1"/>
    </xf>
    <xf numFmtId="43" fontId="28" fillId="4" borderId="2" xfId="1" applyFont="1" applyFill="1" applyBorder="1" applyAlignment="1">
      <alignment horizontal="left" vertical="top" wrapText="1"/>
    </xf>
    <xf numFmtId="166" fontId="28" fillId="4" borderId="2" xfId="1" applyNumberFormat="1" applyFont="1" applyFill="1" applyBorder="1" applyAlignment="1">
      <alignment horizontal="left" vertical="top" wrapText="1"/>
    </xf>
    <xf numFmtId="43" fontId="27" fillId="4" borderId="2" xfId="1" quotePrefix="1" applyFont="1" applyFill="1" applyBorder="1" applyAlignment="1">
      <alignment vertical="top" wrapText="1"/>
    </xf>
    <xf numFmtId="166" fontId="27" fillId="4" borderId="2" xfId="1" quotePrefix="1" applyNumberFormat="1" applyFont="1" applyFill="1" applyBorder="1" applyAlignment="1">
      <alignment vertical="top" wrapText="1"/>
    </xf>
    <xf numFmtId="43" fontId="27" fillId="4" borderId="2" xfId="1" applyFont="1" applyFill="1" applyBorder="1" applyAlignment="1">
      <alignment vertical="top" wrapText="1"/>
    </xf>
    <xf numFmtId="166" fontId="27" fillId="4" borderId="2" xfId="1" applyNumberFormat="1" applyFont="1" applyFill="1" applyBorder="1" applyAlignment="1">
      <alignment vertical="top" wrapText="1"/>
    </xf>
    <xf numFmtId="43" fontId="27" fillId="4" borderId="2" xfId="1" applyFont="1" applyFill="1" applyBorder="1" applyAlignment="1">
      <alignment horizontal="justify" vertical="top"/>
    </xf>
    <xf numFmtId="166" fontId="27" fillId="4" borderId="2" xfId="1" applyNumberFormat="1" applyFont="1" applyFill="1" applyBorder="1" applyAlignment="1">
      <alignment horizontal="justify" vertical="top"/>
    </xf>
    <xf numFmtId="43" fontId="27" fillId="4" borderId="2" xfId="1" quotePrefix="1" applyFont="1" applyFill="1" applyBorder="1" applyAlignment="1">
      <alignment horizontal="justify" vertical="top"/>
    </xf>
    <xf numFmtId="166" fontId="27" fillId="4" borderId="2" xfId="1" quotePrefix="1" applyNumberFormat="1" applyFont="1" applyFill="1" applyBorder="1" applyAlignment="1">
      <alignment horizontal="justify" vertical="top"/>
    </xf>
    <xf numFmtId="49" fontId="11" fillId="2" borderId="72" xfId="2" applyNumberFormat="1" applyFont="1" applyFill="1" applyBorder="1" applyAlignment="1">
      <alignment horizontal="center" vertical="justify"/>
    </xf>
    <xf numFmtId="43" fontId="20" fillId="4" borderId="17" xfId="1" quotePrefix="1" applyFont="1" applyFill="1" applyBorder="1" applyAlignment="1">
      <alignment horizontal="left"/>
    </xf>
    <xf numFmtId="166" fontId="20" fillId="4" borderId="17" xfId="1" quotePrefix="1" applyNumberFormat="1" applyFont="1" applyFill="1" applyBorder="1" applyAlignment="1">
      <alignment horizontal="left"/>
    </xf>
    <xf numFmtId="49" fontId="11" fillId="2" borderId="73" xfId="2" applyNumberFormat="1" applyFont="1" applyFill="1" applyBorder="1" applyAlignment="1">
      <alignment horizontal="center" vertical="justify"/>
    </xf>
    <xf numFmtId="43" fontId="20" fillId="4" borderId="18" xfId="1" quotePrefix="1" applyFont="1" applyFill="1" applyBorder="1" applyAlignment="1">
      <alignment horizontal="left"/>
    </xf>
    <xf numFmtId="166" fontId="20" fillId="4" borderId="18" xfId="1" quotePrefix="1" applyNumberFormat="1" applyFont="1" applyFill="1" applyBorder="1" applyAlignment="1">
      <alignment horizontal="left"/>
    </xf>
    <xf numFmtId="43" fontId="28" fillId="4" borderId="2" xfId="1" applyFont="1" applyFill="1" applyBorder="1" applyAlignment="1">
      <alignment horizontal="center" vertical="top"/>
    </xf>
    <xf numFmtId="166" fontId="28" fillId="4" borderId="2" xfId="1" applyNumberFormat="1" applyFont="1" applyFill="1" applyBorder="1" applyAlignment="1">
      <alignment horizontal="center" vertical="top"/>
    </xf>
    <xf numFmtId="43" fontId="27" fillId="4" borderId="9" xfId="1" quotePrefix="1" applyFont="1" applyFill="1" applyBorder="1" applyAlignment="1">
      <alignment vertical="top" wrapText="1"/>
    </xf>
    <xf numFmtId="166" fontId="27" fillId="4" borderId="9" xfId="1" quotePrefix="1" applyNumberFormat="1" applyFont="1" applyFill="1" applyBorder="1" applyAlignment="1">
      <alignment vertical="top" wrapText="1"/>
    </xf>
    <xf numFmtId="49" fontId="11" fillId="0" borderId="1" xfId="2" applyNumberFormat="1" applyFont="1" applyFill="1" applyBorder="1" applyAlignment="1">
      <alignment horizontal="center" vertical="justify"/>
    </xf>
    <xf numFmtId="43" fontId="28" fillId="0" borderId="2" xfId="1" applyFont="1" applyFill="1" applyBorder="1" applyAlignment="1">
      <alignment horizontal="center" vertical="top"/>
    </xf>
    <xf numFmtId="166" fontId="28" fillId="0" borderId="2" xfId="1" applyNumberFormat="1" applyFont="1" applyFill="1" applyBorder="1" applyAlignment="1">
      <alignment horizontal="center" vertical="top"/>
    </xf>
    <xf numFmtId="166" fontId="27" fillId="4" borderId="2" xfId="1" applyNumberFormat="1" applyFont="1" applyFill="1" applyBorder="1" applyAlignment="1">
      <alignment wrapText="1"/>
    </xf>
    <xf numFmtId="49" fontId="11" fillId="2" borderId="1" xfId="2" applyNumberFormat="1" applyFont="1" applyFill="1" applyBorder="1" applyAlignment="1">
      <alignment horizontal="center" vertical="top"/>
    </xf>
    <xf numFmtId="49" fontId="13" fillId="0" borderId="1" xfId="2" applyNumberFormat="1" applyFont="1" applyFill="1" applyBorder="1" applyAlignment="1">
      <alignment horizontal="center" vertical="justify"/>
    </xf>
    <xf numFmtId="43" fontId="28" fillId="0" borderId="2" xfId="1" applyFont="1" applyFill="1" applyBorder="1" applyAlignment="1">
      <alignment horizontal="justify" vertical="top"/>
    </xf>
    <xf numFmtId="166" fontId="28" fillId="0" borderId="2" xfId="1" applyNumberFormat="1" applyFont="1" applyFill="1" applyBorder="1" applyAlignment="1">
      <alignment horizontal="justify" vertical="top"/>
    </xf>
    <xf numFmtId="49" fontId="11" fillId="0" borderId="1" xfId="2" applyNumberFormat="1" applyFont="1" applyFill="1" applyBorder="1" applyAlignment="1">
      <alignment horizontal="center"/>
    </xf>
    <xf numFmtId="43" fontId="28" fillId="0" borderId="2" xfId="1" applyFont="1" applyFill="1" applyBorder="1" applyAlignment="1">
      <alignment horizontal="left" vertical="top"/>
    </xf>
    <xf numFmtId="166" fontId="28" fillId="0" borderId="2" xfId="1" applyNumberFormat="1" applyFont="1" applyFill="1" applyBorder="1" applyAlignment="1">
      <alignment horizontal="left" vertical="top"/>
    </xf>
    <xf numFmtId="49" fontId="16" fillId="0" borderId="1" xfId="0" applyNumberFormat="1" applyFont="1" applyBorder="1"/>
    <xf numFmtId="43" fontId="29" fillId="0" borderId="2" xfId="1" quotePrefix="1" applyFont="1" applyFill="1" applyBorder="1" applyAlignment="1">
      <alignment horizontal="left" vertical="top"/>
    </xf>
    <xf numFmtId="166" fontId="29" fillId="0" borderId="2" xfId="1" quotePrefix="1" applyNumberFormat="1" applyFont="1" applyFill="1" applyBorder="1" applyAlignment="1">
      <alignment horizontal="left" vertical="top"/>
    </xf>
    <xf numFmtId="43" fontId="28" fillId="0" borderId="2" xfId="1" applyFont="1" applyFill="1" applyBorder="1" applyAlignment="1">
      <alignment wrapText="1"/>
    </xf>
    <xf numFmtId="166" fontId="28" fillId="0" borderId="2" xfId="1" applyNumberFormat="1" applyFont="1" applyFill="1" applyBorder="1" applyAlignment="1">
      <alignment wrapText="1"/>
    </xf>
    <xf numFmtId="49" fontId="10" fillId="0" borderId="1" xfId="0" applyNumberFormat="1" applyFont="1" applyBorder="1"/>
    <xf numFmtId="43" fontId="27" fillId="0" borderId="2" xfId="1" applyFont="1" applyFill="1" applyBorder="1" applyAlignment="1">
      <alignment horizontal="left" wrapText="1"/>
    </xf>
    <xf numFmtId="166" fontId="37" fillId="4" borderId="2" xfId="1" applyNumberFormat="1" applyFont="1" applyFill="1" applyBorder="1" applyAlignment="1">
      <alignment horizontal="left" wrapText="1"/>
    </xf>
    <xf numFmtId="43" fontId="37" fillId="4" borderId="2" xfId="1" applyFont="1" applyFill="1" applyBorder="1" applyAlignment="1">
      <alignment wrapText="1"/>
    </xf>
    <xf numFmtId="43" fontId="20" fillId="4" borderId="2" xfId="1" applyFont="1" applyFill="1" applyBorder="1" applyAlignment="1">
      <alignment wrapText="1"/>
    </xf>
    <xf numFmtId="166" fontId="20" fillId="4" borderId="2" xfId="1" applyNumberFormat="1" applyFont="1" applyFill="1" applyBorder="1" applyAlignment="1">
      <alignment wrapText="1"/>
    </xf>
    <xf numFmtId="43" fontId="10" fillId="0" borderId="75" xfId="1" applyFont="1" applyFill="1" applyBorder="1"/>
    <xf numFmtId="43" fontId="16" fillId="0" borderId="74" xfId="1" applyFont="1" applyFill="1" applyBorder="1"/>
    <xf numFmtId="43" fontId="28" fillId="4" borderId="2" xfId="1" quotePrefix="1" applyFont="1" applyFill="1" applyBorder="1" applyAlignment="1">
      <alignment horizontal="center"/>
    </xf>
    <xf numFmtId="166" fontId="28" fillId="4" borderId="2" xfId="1" quotePrefix="1" applyNumberFormat="1" applyFont="1" applyFill="1" applyBorder="1" applyAlignment="1">
      <alignment horizontal="center"/>
    </xf>
    <xf numFmtId="49" fontId="13" fillId="2" borderId="1" xfId="2" applyNumberFormat="1" applyFont="1" applyFill="1" applyBorder="1" applyAlignment="1">
      <alignment horizontal="center" vertical="justify"/>
    </xf>
    <xf numFmtId="43" fontId="28" fillId="4" borderId="2" xfId="1" applyFont="1" applyFill="1" applyBorder="1"/>
    <xf numFmtId="166" fontId="28" fillId="4" borderId="2" xfId="1" applyNumberFormat="1" applyFont="1" applyFill="1" applyBorder="1"/>
    <xf numFmtId="43" fontId="29" fillId="0" borderId="2" xfId="1" quotePrefix="1" applyFont="1" applyFill="1" applyBorder="1" applyAlignment="1">
      <alignment horizontal="left"/>
    </xf>
    <xf numFmtId="166" fontId="29" fillId="0" borderId="2" xfId="1" quotePrefix="1" applyNumberFormat="1" applyFont="1" applyFill="1" applyBorder="1" applyAlignment="1">
      <alignment horizontal="left"/>
    </xf>
    <xf numFmtId="43" fontId="28" fillId="0" borderId="2" xfId="1" applyFont="1" applyFill="1" applyBorder="1"/>
    <xf numFmtId="43" fontId="20" fillId="4" borderId="2" xfId="1" applyFont="1" applyFill="1" applyBorder="1"/>
    <xf numFmtId="166" fontId="20" fillId="4" borderId="2" xfId="1" applyNumberFormat="1" applyFont="1" applyFill="1" applyBorder="1"/>
    <xf numFmtId="166" fontId="28" fillId="0" borderId="2" xfId="1" applyNumberFormat="1" applyFont="1" applyFill="1" applyBorder="1"/>
    <xf numFmtId="49" fontId="10" fillId="0" borderId="1" xfId="0" applyNumberFormat="1" applyFont="1" applyBorder="1" applyAlignment="1">
      <alignment vertical="top"/>
    </xf>
    <xf numFmtId="43" fontId="27" fillId="4" borderId="2" xfId="1" applyFont="1" applyFill="1" applyBorder="1"/>
    <xf numFmtId="166" fontId="27" fillId="4" borderId="2" xfId="1" applyNumberFormat="1" applyFont="1" applyFill="1" applyBorder="1"/>
    <xf numFmtId="49" fontId="13" fillId="0" borderId="1" xfId="2" applyNumberFormat="1" applyFont="1" applyFill="1" applyBorder="1" applyAlignment="1">
      <alignment horizontal="left" vertical="justify"/>
    </xf>
    <xf numFmtId="43" fontId="28" fillId="0" borderId="2" xfId="1" applyFont="1" applyFill="1" applyBorder="1" applyAlignment="1">
      <alignment horizontal="center"/>
    </xf>
    <xf numFmtId="166" fontId="28" fillId="0" borderId="2" xfId="1" applyNumberFormat="1" applyFont="1" applyFill="1" applyBorder="1" applyAlignment="1">
      <alignment horizontal="center"/>
    </xf>
    <xf numFmtId="49" fontId="16" fillId="6" borderId="1" xfId="0" applyNumberFormat="1" applyFont="1" applyFill="1" applyBorder="1"/>
    <xf numFmtId="0" fontId="17" fillId="6" borderId="2" xfId="0" applyFont="1" applyFill="1" applyBorder="1"/>
    <xf numFmtId="0" fontId="16" fillId="6" borderId="2" xfId="0" applyFont="1" applyFill="1" applyBorder="1" applyAlignment="1">
      <alignment horizontal="center"/>
    </xf>
    <xf numFmtId="43" fontId="16" fillId="6" borderId="2" xfId="1" applyFont="1" applyFill="1" applyBorder="1"/>
    <xf numFmtId="49" fontId="16" fillId="0" borderId="1" xfId="0" applyNumberFormat="1" applyFont="1" applyBorder="1" applyAlignment="1">
      <alignment vertical="top"/>
    </xf>
    <xf numFmtId="49" fontId="11" fillId="3"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3" fillId="0" borderId="1" xfId="0" applyNumberFormat="1" applyFont="1" applyBorder="1" applyAlignment="1">
      <alignment horizontal="left" vertical="center"/>
    </xf>
    <xf numFmtId="0" fontId="38" fillId="0" borderId="2" xfId="0" applyFont="1" applyBorder="1" applyAlignment="1">
      <alignment vertical="center" wrapText="1"/>
    </xf>
    <xf numFmtId="0" fontId="3" fillId="0" borderId="2" xfId="0" applyFont="1" applyBorder="1" applyAlignment="1">
      <alignment horizontal="center" vertical="center"/>
    </xf>
    <xf numFmtId="43" fontId="3" fillId="0" borderId="2" xfId="0" applyNumberFormat="1" applyFont="1" applyBorder="1" applyAlignment="1">
      <alignment horizontal="center" vertical="center"/>
    </xf>
    <xf numFmtId="49" fontId="3" fillId="3" borderId="1" xfId="0" applyNumberFormat="1" applyFont="1" applyFill="1" applyBorder="1" applyAlignment="1">
      <alignment horizontal="left" vertical="center"/>
    </xf>
    <xf numFmtId="0" fontId="3"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49" fontId="11" fillId="3" borderId="1" xfId="2" applyNumberFormat="1" applyFont="1" applyFill="1" applyBorder="1" applyAlignment="1">
      <alignment horizontal="left"/>
    </xf>
    <xf numFmtId="49" fontId="11" fillId="2" borderId="8" xfId="2" applyNumberFormat="1" applyFont="1" applyFill="1" applyBorder="1" applyAlignment="1">
      <alignment horizontal="center" vertical="justify"/>
    </xf>
    <xf numFmtId="43" fontId="20" fillId="4" borderId="0" xfId="1" quotePrefix="1" applyFont="1" applyFill="1" applyBorder="1" applyAlignment="1">
      <alignment horizontal="left"/>
    </xf>
    <xf numFmtId="166" fontId="20" fillId="4" borderId="0" xfId="1" quotePrefix="1" applyNumberFormat="1" applyFont="1" applyFill="1" applyBorder="1" applyAlignment="1">
      <alignment horizontal="left"/>
    </xf>
    <xf numFmtId="43" fontId="28" fillId="4" borderId="0" xfId="1" quotePrefix="1" applyFont="1" applyFill="1" applyBorder="1" applyAlignment="1">
      <alignment horizontal="center"/>
    </xf>
    <xf numFmtId="166" fontId="28" fillId="4" borderId="0" xfId="1" quotePrefix="1" applyNumberFormat="1" applyFont="1" applyFill="1" applyBorder="1" applyAlignment="1">
      <alignment horizontal="center"/>
    </xf>
    <xf numFmtId="43" fontId="28" fillId="4" borderId="0" xfId="1" applyFont="1" applyFill="1" applyBorder="1" applyAlignment="1">
      <alignment horizontal="center"/>
    </xf>
    <xf numFmtId="166" fontId="28" fillId="4" borderId="0" xfId="1" applyNumberFormat="1" applyFont="1" applyFill="1" applyBorder="1" applyAlignment="1">
      <alignment horizontal="center"/>
    </xf>
    <xf numFmtId="49" fontId="13" fillId="2" borderId="8" xfId="2" applyNumberFormat="1" applyFont="1" applyFill="1" applyBorder="1" applyAlignment="1">
      <alignment horizontal="center" vertical="justify"/>
    </xf>
    <xf numFmtId="0" fontId="11" fillId="3" borderId="2" xfId="2" applyNumberFormat="1" applyFont="1" applyFill="1" applyBorder="1" applyAlignment="1">
      <alignment horizontal="left" vertical="top" wrapText="1"/>
    </xf>
    <xf numFmtId="43" fontId="20" fillId="4" borderId="0" xfId="1" applyFont="1" applyFill="1" applyBorder="1" applyAlignment="1">
      <alignment horizontal="left" wrapText="1"/>
    </xf>
    <xf numFmtId="166" fontId="20" fillId="4" borderId="0" xfId="1" applyNumberFormat="1" applyFont="1" applyFill="1" applyBorder="1" applyAlignment="1">
      <alignment horizontal="left" wrapText="1"/>
    </xf>
    <xf numFmtId="43" fontId="27" fillId="0" borderId="0" xfId="1" applyFont="1" applyFill="1"/>
    <xf numFmtId="43" fontId="28" fillId="4" borderId="2" xfId="1" applyFont="1" applyFill="1" applyBorder="1" applyAlignment="1">
      <alignment horizontal="left" vertical="top"/>
    </xf>
    <xf numFmtId="166" fontId="27" fillId="4" borderId="0" xfId="1" applyNumberFormat="1" applyFont="1" applyFill="1"/>
    <xf numFmtId="49" fontId="13" fillId="2" borderId="76" xfId="2" applyNumberFormat="1" applyFont="1" applyFill="1" applyBorder="1" applyAlignment="1">
      <alignment horizontal="center" vertical="justify"/>
    </xf>
    <xf numFmtId="43" fontId="20" fillId="4" borderId="16" xfId="1" quotePrefix="1" applyFont="1" applyFill="1" applyBorder="1" applyAlignment="1">
      <alignment horizontal="left"/>
    </xf>
    <xf numFmtId="166" fontId="20" fillId="4" borderId="16" xfId="1" quotePrefix="1" applyNumberFormat="1" applyFont="1" applyFill="1" applyBorder="1" applyAlignment="1">
      <alignment horizontal="left"/>
    </xf>
    <xf numFmtId="43" fontId="10" fillId="0" borderId="77" xfId="1" applyFont="1" applyFill="1" applyBorder="1"/>
    <xf numFmtId="49" fontId="13" fillId="2" borderId="78" xfId="2" applyNumberFormat="1" applyFont="1" applyFill="1" applyBorder="1" applyAlignment="1">
      <alignment horizontal="center" vertical="justify"/>
    </xf>
    <xf numFmtId="43" fontId="20" fillId="4" borderId="13" xfId="1" quotePrefix="1" applyFont="1" applyFill="1" applyBorder="1" applyAlignment="1">
      <alignment horizontal="left"/>
    </xf>
    <xf numFmtId="166" fontId="20" fillId="4" borderId="13" xfId="1" quotePrefix="1" applyNumberFormat="1" applyFont="1" applyFill="1" applyBorder="1" applyAlignment="1">
      <alignment horizontal="left"/>
    </xf>
    <xf numFmtId="43" fontId="16" fillId="0" borderId="79" xfId="1" applyFont="1" applyFill="1" applyBorder="1"/>
    <xf numFmtId="49" fontId="11" fillId="2" borderId="76" xfId="2" applyNumberFormat="1" applyFont="1" applyFill="1" applyBorder="1" applyAlignment="1">
      <alignment horizontal="center" vertical="justify"/>
    </xf>
    <xf numFmtId="43" fontId="20" fillId="4" borderId="27" xfId="1" quotePrefix="1" applyFont="1" applyFill="1" applyBorder="1" applyAlignment="1">
      <alignment horizontal="left"/>
    </xf>
    <xf numFmtId="49" fontId="11" fillId="2" borderId="78" xfId="2" applyNumberFormat="1" applyFont="1" applyFill="1" applyBorder="1" applyAlignment="1">
      <alignment horizontal="center" vertical="justify"/>
    </xf>
    <xf numFmtId="43" fontId="20" fillId="4" borderId="28" xfId="1" quotePrefix="1" applyFont="1" applyFill="1" applyBorder="1" applyAlignment="1">
      <alignment horizontal="left"/>
    </xf>
    <xf numFmtId="49" fontId="10" fillId="0" borderId="0" xfId="0" applyNumberFormat="1" applyFont="1"/>
    <xf numFmtId="43" fontId="27" fillId="4" borderId="0" xfId="1" applyFont="1" applyFill="1" applyBorder="1"/>
    <xf numFmtId="49" fontId="13"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13" fillId="2" borderId="2" xfId="2" applyNumberFormat="1" applyFont="1" applyFill="1" applyBorder="1" applyAlignment="1">
      <alignment wrapText="1"/>
    </xf>
    <xf numFmtId="49" fontId="13" fillId="0" borderId="1" xfId="1" applyNumberFormat="1" applyFont="1" applyFill="1" applyBorder="1" applyAlignment="1">
      <alignment horizontal="left" vertical="justify"/>
    </xf>
    <xf numFmtId="43" fontId="28" fillId="0" borderId="2" xfId="1" applyFont="1" applyFill="1" applyBorder="1" applyAlignment="1">
      <alignment horizontal="justify"/>
    </xf>
    <xf numFmtId="166" fontId="28" fillId="0" borderId="2" xfId="1" applyNumberFormat="1" applyFont="1" applyFill="1" applyBorder="1" applyAlignment="1">
      <alignment horizontal="justify"/>
    </xf>
    <xf numFmtId="49" fontId="3" fillId="3" borderId="1" xfId="0" applyNumberFormat="1" applyFont="1" applyFill="1" applyBorder="1" applyAlignment="1">
      <alignment horizontal="center" vertical="top"/>
    </xf>
    <xf numFmtId="0" fontId="3" fillId="3" borderId="2" xfId="0" applyFont="1" applyFill="1" applyBorder="1" applyAlignment="1">
      <alignment vertical="justify" wrapText="1"/>
    </xf>
    <xf numFmtId="43" fontId="31" fillId="4" borderId="2" xfId="1" applyFont="1" applyFill="1" applyBorder="1" applyAlignment="1">
      <alignment vertical="justify" wrapText="1"/>
    </xf>
    <xf numFmtId="166" fontId="31" fillId="4" borderId="2" xfId="1" applyNumberFormat="1" applyFont="1" applyFill="1" applyBorder="1" applyAlignment="1">
      <alignment vertical="justify"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49" fontId="40" fillId="3" borderId="1" xfId="0" applyNumberFormat="1" applyFont="1" applyFill="1" applyBorder="1" applyAlignment="1">
      <alignment horizontal="center" vertical="top"/>
    </xf>
    <xf numFmtId="0" fontId="38" fillId="3" borderId="2" xfId="0" applyFont="1" applyFill="1" applyBorder="1" applyAlignment="1">
      <alignment vertical="justify" wrapText="1"/>
    </xf>
    <xf numFmtId="43" fontId="30" fillId="4" borderId="2" xfId="1" applyFont="1" applyFill="1" applyBorder="1" applyAlignment="1">
      <alignment vertical="justify" wrapText="1"/>
    </xf>
    <xf numFmtId="166" fontId="30" fillId="4" borderId="2" xfId="1" applyNumberFormat="1" applyFont="1" applyFill="1" applyBorder="1" applyAlignment="1">
      <alignment vertical="justify" wrapText="1"/>
    </xf>
    <xf numFmtId="0" fontId="41" fillId="3" borderId="2" xfId="0" applyFont="1" applyFill="1" applyBorder="1" applyAlignment="1">
      <alignment horizontal="center" vertical="center"/>
    </xf>
    <xf numFmtId="43" fontId="41" fillId="3" borderId="2" xfId="0" applyNumberFormat="1" applyFont="1" applyFill="1" applyBorder="1" applyAlignment="1">
      <alignment horizontal="center" vertical="center"/>
    </xf>
    <xf numFmtId="0" fontId="42" fillId="0" borderId="0" xfId="0" applyFont="1"/>
    <xf numFmtId="165" fontId="11" fillId="2" borderId="1" xfId="1" applyNumberFormat="1" applyFont="1" applyFill="1" applyBorder="1" applyAlignment="1">
      <alignment horizontal="left" vertical="justify"/>
    </xf>
    <xf numFmtId="165" fontId="13" fillId="0" borderId="1" xfId="1" applyNumberFormat="1" applyFont="1" applyFill="1" applyBorder="1" applyAlignment="1">
      <alignment horizontal="left" vertical="justify"/>
    </xf>
    <xf numFmtId="43" fontId="28" fillId="0" borderId="2" xfId="1" applyFont="1" applyFill="1" applyBorder="1" applyAlignment="1">
      <alignment horizontal="left"/>
    </xf>
    <xf numFmtId="166" fontId="28" fillId="0" borderId="2" xfId="1" applyNumberFormat="1" applyFont="1" applyFill="1" applyBorder="1" applyAlignment="1">
      <alignment horizontal="left"/>
    </xf>
    <xf numFmtId="165" fontId="11" fillId="0" borderId="1" xfId="1" applyNumberFormat="1" applyFont="1" applyFill="1" applyBorder="1" applyAlignment="1">
      <alignment horizontal="left" vertical="justify"/>
    </xf>
    <xf numFmtId="165" fontId="11" fillId="2" borderId="76" xfId="1" applyNumberFormat="1" applyFont="1" applyFill="1" applyBorder="1" applyAlignment="1">
      <alignment horizontal="left" vertical="justify"/>
    </xf>
    <xf numFmtId="165" fontId="11" fillId="2" borderId="78"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168" fontId="10" fillId="0" borderId="1" xfId="0" applyNumberFormat="1" applyFont="1" applyBorder="1" applyAlignment="1">
      <alignment horizontal="right"/>
    </xf>
    <xf numFmtId="168" fontId="11" fillId="2" borderId="1" xfId="2" applyNumberFormat="1" applyFont="1" applyFill="1" applyBorder="1" applyAlignment="1">
      <alignment horizontal="right"/>
    </xf>
    <xf numFmtId="168" fontId="11" fillId="3" borderId="1" xfId="0" applyNumberFormat="1" applyFont="1" applyFill="1" applyBorder="1" applyAlignment="1">
      <alignment horizontal="right" vertical="center"/>
    </xf>
    <xf numFmtId="168" fontId="11" fillId="2" borderId="1" xfId="2" applyNumberFormat="1" applyFont="1" applyFill="1" applyBorder="1" applyAlignment="1">
      <alignment horizontal="right" vertical="top"/>
    </xf>
    <xf numFmtId="168" fontId="11" fillId="3" borderId="1" xfId="0" applyNumberFormat="1" applyFont="1" applyFill="1" applyBorder="1" applyAlignment="1">
      <alignment horizontal="right" vertical="top"/>
    </xf>
    <xf numFmtId="168" fontId="11" fillId="2" borderId="1" xfId="2" applyNumberFormat="1" applyFont="1" applyFill="1" applyBorder="1" applyAlignment="1">
      <alignment horizontal="right" vertical="justify"/>
    </xf>
    <xf numFmtId="0" fontId="11" fillId="2" borderId="1" xfId="2" quotePrefix="1" applyNumberFormat="1" applyFont="1" applyFill="1" applyBorder="1" applyAlignment="1">
      <alignment vertical="top" wrapText="1"/>
    </xf>
    <xf numFmtId="0" fontId="43" fillId="0" borderId="0" xfId="0" applyFont="1"/>
    <xf numFmtId="0" fontId="32" fillId="0" borderId="24" xfId="0" applyFont="1" applyBorder="1" applyAlignment="1">
      <alignment horizontal="center" vertical="center"/>
    </xf>
    <xf numFmtId="0" fontId="32" fillId="0" borderId="25" xfId="0" applyFont="1" applyBorder="1" applyAlignment="1">
      <alignment horizontal="center" vertical="center"/>
    </xf>
    <xf numFmtId="49" fontId="4" fillId="2" borderId="0" xfId="0" applyNumberFormat="1" applyFont="1" applyFill="1" applyAlignment="1">
      <alignment horizontal="center" vertical="center"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xf numFmtId="49" fontId="6" fillId="2" borderId="50" xfId="0" applyNumberFormat="1" applyFont="1" applyFill="1" applyBorder="1" applyAlignment="1">
      <alignment horizontal="center" vertical="center"/>
    </xf>
    <xf numFmtId="49" fontId="6" fillId="2" borderId="52" xfId="0" applyNumberFormat="1" applyFont="1" applyFill="1" applyBorder="1" applyAlignment="1">
      <alignment horizontal="center" vertical="center"/>
    </xf>
    <xf numFmtId="0" fontId="6" fillId="2" borderId="51" xfId="0" applyFont="1" applyFill="1" applyBorder="1" applyAlignment="1">
      <alignment horizontal="center" vertical="center"/>
    </xf>
    <xf numFmtId="0" fontId="6" fillId="2" borderId="53" xfId="0" applyFont="1" applyFill="1" applyBorder="1" applyAlignment="1">
      <alignment horizontal="center" vertical="center"/>
    </xf>
    <xf numFmtId="49" fontId="19" fillId="0" borderId="0" xfId="0" applyNumberFormat="1" applyFont="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7">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70" zoomScaleNormal="100" zoomScaleSheetLayoutView="70" workbookViewId="0">
      <selection activeCell="A15" sqref="A15"/>
    </sheetView>
  </sheetViews>
  <sheetFormatPr defaultRowHeight="15" x14ac:dyDescent="0.25"/>
  <cols>
    <col min="1" max="1" width="100.85546875" customWidth="1"/>
  </cols>
  <sheetData>
    <row r="1" spans="1:1" x14ac:dyDescent="0.25">
      <c r="A1" s="120"/>
    </row>
    <row r="2" spans="1:1" x14ac:dyDescent="0.25">
      <c r="A2" s="121"/>
    </row>
    <row r="3" spans="1:1" x14ac:dyDescent="0.25">
      <c r="A3" s="121"/>
    </row>
    <row r="4" spans="1:1" x14ac:dyDescent="0.25">
      <c r="A4" s="121"/>
    </row>
    <row r="5" spans="1:1" x14ac:dyDescent="0.25">
      <c r="A5" s="121"/>
    </row>
    <row r="6" spans="1:1" x14ac:dyDescent="0.25">
      <c r="A6" s="121"/>
    </row>
    <row r="7" spans="1:1" ht="33.75" x14ac:dyDescent="0.65">
      <c r="A7" s="122" t="s">
        <v>127</v>
      </c>
    </row>
    <row r="8" spans="1:1" ht="18.75" x14ac:dyDescent="0.4">
      <c r="A8" s="123"/>
    </row>
    <row r="9" spans="1:1" ht="18.75" x14ac:dyDescent="0.4">
      <c r="A9" s="123"/>
    </row>
    <row r="10" spans="1:1" ht="18.75" x14ac:dyDescent="0.4">
      <c r="A10" s="123"/>
    </row>
    <row r="11" spans="1:1" s="15" customFormat="1" ht="97.5" customHeight="1" x14ac:dyDescent="0.25">
      <c r="A11" s="124" t="s">
        <v>740</v>
      </c>
    </row>
    <row r="12" spans="1:1" x14ac:dyDescent="0.25">
      <c r="A12" s="121"/>
    </row>
    <row r="13" spans="1:1" ht="16.5" customHeight="1" x14ac:dyDescent="0.25">
      <c r="A13" s="121"/>
    </row>
    <row r="14" spans="1:1" ht="16.5" customHeight="1" x14ac:dyDescent="0.25">
      <c r="A14" s="121"/>
    </row>
    <row r="15" spans="1:1" ht="16.5" customHeight="1" x14ac:dyDescent="0.25">
      <c r="A15" s="121"/>
    </row>
    <row r="16" spans="1:1" ht="16.5" customHeight="1" x14ac:dyDescent="0.25">
      <c r="A16" s="121"/>
    </row>
    <row r="17" spans="1:1" ht="16.5" customHeight="1" x14ac:dyDescent="0.25">
      <c r="A17" s="121"/>
    </row>
    <row r="18" spans="1:1" ht="16.5" customHeight="1" x14ac:dyDescent="0.25">
      <c r="A18" s="121"/>
    </row>
    <row r="19" spans="1:1" x14ac:dyDescent="0.25">
      <c r="A19" s="121"/>
    </row>
    <row r="20" spans="1:1" x14ac:dyDescent="0.25">
      <c r="A20" s="121"/>
    </row>
    <row r="21" spans="1:1" x14ac:dyDescent="0.25">
      <c r="A21" s="121"/>
    </row>
    <row r="22" spans="1:1" ht="18.75" x14ac:dyDescent="0.4">
      <c r="A22" s="125" t="s">
        <v>216</v>
      </c>
    </row>
    <row r="23" spans="1:1" ht="18.75" x14ac:dyDescent="0.4">
      <c r="A23" s="126" t="s">
        <v>496</v>
      </c>
    </row>
    <row r="24" spans="1:1" ht="18.75" x14ac:dyDescent="0.4">
      <c r="A24" s="126" t="s">
        <v>215</v>
      </c>
    </row>
    <row r="25" spans="1:1" ht="18.75" x14ac:dyDescent="0.4">
      <c r="A25" s="123"/>
    </row>
    <row r="26" spans="1:1" ht="18.75" x14ac:dyDescent="0.4">
      <c r="A26" s="123"/>
    </row>
    <row r="27" spans="1:1" ht="18.75" x14ac:dyDescent="0.4">
      <c r="A27" s="123"/>
    </row>
    <row r="28" spans="1:1" ht="18.75" x14ac:dyDescent="0.4">
      <c r="A28" s="123"/>
    </row>
    <row r="29" spans="1:1" ht="18.75" x14ac:dyDescent="0.4">
      <c r="A29" s="123"/>
    </row>
    <row r="30" spans="1:1" ht="18.75" x14ac:dyDescent="0.4">
      <c r="A30" s="125"/>
    </row>
    <row r="31" spans="1:1" ht="18.75" customHeight="1" x14ac:dyDescent="0.25">
      <c r="A31" s="533"/>
    </row>
    <row r="32" spans="1:1" ht="65.25" customHeight="1" thickBot="1" x14ac:dyDescent="0.3">
      <c r="A32" s="534"/>
    </row>
    <row r="33" spans="1:1" ht="18.75" x14ac:dyDescent="0.4">
      <c r="A33" s="19"/>
    </row>
    <row r="34" spans="1:1" ht="18.75" x14ac:dyDescent="0.4">
      <c r="A34" s="18"/>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F5232-0D04-444D-B3BE-9DA65E32C651}">
  <dimension ref="A1:F25"/>
  <sheetViews>
    <sheetView view="pageBreakPreview" zoomScaleNormal="100" zoomScaleSheetLayoutView="100" workbookViewId="0">
      <selection activeCell="B7" sqref="B7"/>
    </sheetView>
  </sheetViews>
  <sheetFormatPr defaultRowHeight="15" x14ac:dyDescent="0.25"/>
  <cols>
    <col min="2" max="2" width="47.5703125" customWidth="1"/>
    <col min="3" max="3" width="28.5703125" customWidth="1"/>
    <col min="6" max="6" width="44.5703125" customWidth="1"/>
    <col min="9" max="9" width="21.140625" customWidth="1"/>
  </cols>
  <sheetData>
    <row r="1" spans="1:3" ht="45.75" customHeight="1" x14ac:dyDescent="0.25">
      <c r="A1" s="535" t="s">
        <v>741</v>
      </c>
      <c r="B1" s="535"/>
      <c r="C1" s="535"/>
    </row>
    <row r="2" spans="1:3" ht="15.75" x14ac:dyDescent="0.25">
      <c r="A2" s="536" t="s">
        <v>647</v>
      </c>
      <c r="B2" s="536"/>
      <c r="C2" s="536"/>
    </row>
    <row r="3" spans="1:3" ht="15.75" thickBot="1" x14ac:dyDescent="0.3">
      <c r="A3" s="1"/>
      <c r="B3" s="2"/>
      <c r="C3" s="3"/>
    </row>
    <row r="4" spans="1:3" ht="20.100000000000001" customHeight="1" thickTop="1" thickBot="1" x14ac:dyDescent="0.35">
      <c r="A4" s="4" t="s">
        <v>64</v>
      </c>
      <c r="B4" s="5" t="s">
        <v>65</v>
      </c>
      <c r="C4" s="6" t="s">
        <v>66</v>
      </c>
    </row>
    <row r="5" spans="1:3" ht="18.75" customHeight="1" thickTop="1" x14ac:dyDescent="0.25">
      <c r="A5" s="264" t="s">
        <v>389</v>
      </c>
      <c r="B5" s="260" t="s">
        <v>388</v>
      </c>
      <c r="C5" s="254"/>
    </row>
    <row r="6" spans="1:3" ht="18.75" customHeight="1" x14ac:dyDescent="0.25">
      <c r="A6" s="263" t="s">
        <v>67</v>
      </c>
      <c r="B6" s="259" t="s">
        <v>745</v>
      </c>
      <c r="C6" s="255"/>
    </row>
    <row r="7" spans="1:3" ht="18.75" customHeight="1" x14ac:dyDescent="0.25">
      <c r="A7" s="263" t="s">
        <v>68</v>
      </c>
      <c r="B7" s="259" t="s">
        <v>646</v>
      </c>
      <c r="C7" s="255"/>
    </row>
    <row r="8" spans="1:3" ht="18.75" customHeight="1" x14ac:dyDescent="0.25">
      <c r="A8" s="263"/>
      <c r="B8" s="259"/>
      <c r="C8" s="255"/>
    </row>
    <row r="9" spans="1:3" ht="18.75" customHeight="1" x14ac:dyDescent="0.25">
      <c r="A9" s="263"/>
      <c r="B9" s="259"/>
      <c r="C9" s="255"/>
    </row>
    <row r="10" spans="1:3" ht="18.75" customHeight="1" x14ac:dyDescent="0.25">
      <c r="A10" s="263"/>
      <c r="B10" s="259"/>
      <c r="C10" s="255"/>
    </row>
    <row r="11" spans="1:3" ht="18.75" customHeight="1" x14ac:dyDescent="0.25">
      <c r="A11" s="263"/>
      <c r="B11" s="259"/>
      <c r="C11" s="255"/>
    </row>
    <row r="12" spans="1:3" ht="18.75" customHeight="1" x14ac:dyDescent="0.25">
      <c r="A12" s="263"/>
      <c r="B12" s="259"/>
      <c r="C12" s="255"/>
    </row>
    <row r="13" spans="1:3" ht="18.75" customHeight="1" x14ac:dyDescent="0.25">
      <c r="A13" s="263"/>
      <c r="B13" s="259"/>
      <c r="C13" s="255"/>
    </row>
    <row r="14" spans="1:3" ht="18.75" customHeight="1" x14ac:dyDescent="0.25">
      <c r="A14" s="263"/>
      <c r="B14" s="259"/>
      <c r="C14" s="255"/>
    </row>
    <row r="15" spans="1:3" ht="18.75" customHeight="1" x14ac:dyDescent="0.25">
      <c r="A15" s="263"/>
      <c r="B15" s="259"/>
      <c r="C15" s="255"/>
    </row>
    <row r="16" spans="1:3" ht="18.75" customHeight="1" x14ac:dyDescent="0.25">
      <c r="A16" s="263"/>
      <c r="B16" s="259"/>
      <c r="C16" s="255"/>
    </row>
    <row r="17" spans="1:6" ht="18.75" customHeight="1" x14ac:dyDescent="0.25">
      <c r="A17" s="263"/>
      <c r="B17" s="259"/>
      <c r="C17" s="255"/>
    </row>
    <row r="18" spans="1:6" ht="18.75" customHeight="1" x14ac:dyDescent="0.25">
      <c r="A18" s="263"/>
      <c r="B18" s="259"/>
      <c r="C18" s="255"/>
    </row>
    <row r="19" spans="1:6" ht="18.75" customHeight="1" x14ac:dyDescent="0.25">
      <c r="A19" s="263"/>
      <c r="B19" s="259"/>
      <c r="C19" s="255"/>
      <c r="F19" s="16"/>
    </row>
    <row r="20" spans="1:6" ht="18.75" customHeight="1" x14ac:dyDescent="0.25">
      <c r="A20" s="263"/>
      <c r="B20" s="259"/>
      <c r="C20" s="255"/>
    </row>
    <row r="21" spans="1:6" ht="18.75" customHeight="1" x14ac:dyDescent="0.25">
      <c r="A21" s="261"/>
      <c r="B21" s="262"/>
      <c r="C21" s="256"/>
      <c r="F21" s="16">
        <f>C22*3%</f>
        <v>0</v>
      </c>
    </row>
    <row r="22" spans="1:6" ht="18.75" customHeight="1" x14ac:dyDescent="0.25">
      <c r="A22" s="116"/>
      <c r="B22" s="257" t="s">
        <v>225</v>
      </c>
      <c r="C22" s="117">
        <f>SUM(C6:C20)</f>
        <v>0</v>
      </c>
      <c r="F22" s="16">
        <f>C22*0.05</f>
        <v>0</v>
      </c>
    </row>
    <row r="23" spans="1:6" ht="18.75" customHeight="1" x14ac:dyDescent="0.25">
      <c r="A23" s="116"/>
      <c r="B23" s="257" t="s">
        <v>226</v>
      </c>
      <c r="C23" s="117">
        <f>C22*6%</f>
        <v>0</v>
      </c>
    </row>
    <row r="24" spans="1:6" ht="18.75" customHeight="1" thickBot="1" x14ac:dyDescent="0.3">
      <c r="A24" s="118"/>
      <c r="B24" s="258" t="s">
        <v>227</v>
      </c>
      <c r="C24" s="119">
        <f>C22+C23</f>
        <v>0</v>
      </c>
    </row>
    <row r="25"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view="pageBreakPreview" zoomScaleNormal="100" zoomScaleSheetLayoutView="100" workbookViewId="0">
      <selection activeCell="A20" sqref="A20"/>
    </sheetView>
  </sheetViews>
  <sheetFormatPr defaultRowHeight="15" x14ac:dyDescent="0.25"/>
  <cols>
    <col min="2" max="2" width="47.5703125" customWidth="1"/>
    <col min="3" max="3" width="28.5703125" customWidth="1"/>
    <col min="6" max="6" width="44.5703125" customWidth="1"/>
    <col min="9" max="9" width="21.140625" customWidth="1"/>
  </cols>
  <sheetData>
    <row r="1" spans="1:3" ht="45.75" customHeight="1" x14ac:dyDescent="0.25">
      <c r="A1" s="535" t="s">
        <v>736</v>
      </c>
      <c r="B1" s="535"/>
      <c r="C1" s="535"/>
    </row>
    <row r="2" spans="1:3" ht="15.75" x14ac:dyDescent="0.25">
      <c r="A2" s="536" t="s">
        <v>63</v>
      </c>
      <c r="B2" s="536"/>
      <c r="C2" s="536"/>
    </row>
    <row r="3" spans="1:3" ht="15.75" thickBot="1" x14ac:dyDescent="0.3">
      <c r="A3" s="1"/>
      <c r="B3" s="2"/>
      <c r="C3" s="3"/>
    </row>
    <row r="4" spans="1:3" ht="20.100000000000001" customHeight="1" thickTop="1" thickBot="1" x14ac:dyDescent="0.35">
      <c r="A4" s="4" t="s">
        <v>64</v>
      </c>
      <c r="B4" s="5" t="s">
        <v>65</v>
      </c>
      <c r="C4" s="6" t="s">
        <v>66</v>
      </c>
    </row>
    <row r="5" spans="1:3" ht="18.75" customHeight="1" thickTop="1" x14ac:dyDescent="0.25">
      <c r="A5" s="264" t="s">
        <v>389</v>
      </c>
      <c r="B5" s="260" t="s">
        <v>388</v>
      </c>
      <c r="C5" s="254"/>
    </row>
    <row r="6" spans="1:3" ht="18.75" customHeight="1" x14ac:dyDescent="0.25">
      <c r="A6" s="263" t="s">
        <v>67</v>
      </c>
      <c r="B6" s="259" t="s">
        <v>14</v>
      </c>
      <c r="C6" s="255"/>
    </row>
    <row r="7" spans="1:3" ht="18.75" customHeight="1" x14ac:dyDescent="0.25">
      <c r="A7" s="263" t="s">
        <v>68</v>
      </c>
      <c r="B7" s="259" t="s">
        <v>69</v>
      </c>
      <c r="C7" s="255"/>
    </row>
    <row r="8" spans="1:3" ht="18.75" customHeight="1" x14ac:dyDescent="0.25">
      <c r="A8" s="263" t="s">
        <v>70</v>
      </c>
      <c r="B8" s="259" t="s">
        <v>71</v>
      </c>
      <c r="C8" s="255"/>
    </row>
    <row r="9" spans="1:3" ht="18.75" customHeight="1" x14ac:dyDescent="0.25">
      <c r="A9" s="263" t="s">
        <v>72</v>
      </c>
      <c r="B9" s="259" t="s">
        <v>73</v>
      </c>
      <c r="C9" s="255"/>
    </row>
    <row r="10" spans="1:3" ht="18.75" customHeight="1" x14ac:dyDescent="0.25">
      <c r="A10" s="263" t="s">
        <v>74</v>
      </c>
      <c r="B10" s="259" t="s">
        <v>75</v>
      </c>
      <c r="C10" s="255"/>
    </row>
    <row r="11" spans="1:3" ht="18.75" customHeight="1" x14ac:dyDescent="0.25">
      <c r="A11" s="263" t="s">
        <v>76</v>
      </c>
      <c r="B11" s="259" t="s">
        <v>78</v>
      </c>
      <c r="C11" s="255"/>
    </row>
    <row r="12" spans="1:3" ht="18.75" customHeight="1" x14ac:dyDescent="0.25">
      <c r="A12" s="263" t="s">
        <v>77</v>
      </c>
      <c r="B12" s="259" t="s">
        <v>257</v>
      </c>
      <c r="C12" s="255"/>
    </row>
    <row r="13" spans="1:3" ht="18.75" customHeight="1" x14ac:dyDescent="0.25">
      <c r="A13" s="263" t="s">
        <v>79</v>
      </c>
      <c r="B13" s="259" t="s">
        <v>81</v>
      </c>
      <c r="C13" s="255"/>
    </row>
    <row r="14" spans="1:3" ht="18.75" customHeight="1" x14ac:dyDescent="0.25">
      <c r="A14" s="263" t="s">
        <v>80</v>
      </c>
      <c r="B14" s="259" t="s">
        <v>83</v>
      </c>
      <c r="C14" s="255"/>
    </row>
    <row r="15" spans="1:3" ht="18.75" customHeight="1" x14ac:dyDescent="0.25">
      <c r="A15" s="263" t="s">
        <v>82</v>
      </c>
      <c r="B15" s="259" t="s">
        <v>85</v>
      </c>
      <c r="C15" s="255"/>
    </row>
    <row r="16" spans="1:3" ht="18.75" customHeight="1" x14ac:dyDescent="0.25">
      <c r="A16" s="263" t="s">
        <v>84</v>
      </c>
      <c r="B16" s="259" t="s">
        <v>86</v>
      </c>
      <c r="C16" s="255"/>
    </row>
    <row r="17" spans="1:6" ht="18.75" customHeight="1" x14ac:dyDescent="0.25">
      <c r="A17" s="263" t="s">
        <v>206</v>
      </c>
      <c r="B17" s="259" t="s">
        <v>260</v>
      </c>
      <c r="C17" s="255"/>
    </row>
    <row r="18" spans="1:6" ht="18.75" customHeight="1" x14ac:dyDescent="0.25">
      <c r="A18" s="263">
        <v>13</v>
      </c>
      <c r="B18" s="259" t="s">
        <v>211</v>
      </c>
      <c r="C18" s="255"/>
      <c r="F18" s="16"/>
    </row>
    <row r="19" spans="1:6" ht="18.75" customHeight="1" x14ac:dyDescent="0.25">
      <c r="A19" s="263">
        <v>14</v>
      </c>
      <c r="B19" s="259" t="s">
        <v>212</v>
      </c>
      <c r="C19" s="255"/>
    </row>
    <row r="20" spans="1:6" ht="18.75" customHeight="1" x14ac:dyDescent="0.25">
      <c r="A20" s="261"/>
      <c r="B20" s="262"/>
      <c r="C20" s="256"/>
      <c r="F20" s="16">
        <f>C21*3%</f>
        <v>0</v>
      </c>
    </row>
    <row r="21" spans="1:6" ht="18.75" customHeight="1" x14ac:dyDescent="0.25">
      <c r="A21" s="116"/>
      <c r="B21" s="257" t="s">
        <v>225</v>
      </c>
      <c r="C21" s="117">
        <f>SUM(C6:C19)</f>
        <v>0</v>
      </c>
      <c r="F21" s="16">
        <f>C21*0.05</f>
        <v>0</v>
      </c>
    </row>
    <row r="22" spans="1:6" ht="18.75" customHeight="1" x14ac:dyDescent="0.25">
      <c r="A22" s="116"/>
      <c r="B22" s="257" t="s">
        <v>226</v>
      </c>
      <c r="C22" s="117">
        <f>C21*6%</f>
        <v>0</v>
      </c>
    </row>
    <row r="23" spans="1:6" ht="18.75" customHeight="1" thickBot="1" x14ac:dyDescent="0.3">
      <c r="A23" s="118"/>
      <c r="B23" s="258" t="s">
        <v>227</v>
      </c>
      <c r="C23" s="119">
        <f>C21+C22</f>
        <v>0</v>
      </c>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1036"/>
  <sheetViews>
    <sheetView showGridLines="0" tabSelected="1" view="pageBreakPreview" topLeftCell="A166" zoomScale="115" zoomScaleNormal="115" zoomScaleSheetLayoutView="115" workbookViewId="0">
      <selection activeCell="J169" sqref="J169"/>
    </sheetView>
  </sheetViews>
  <sheetFormatPr defaultRowHeight="12" x14ac:dyDescent="0.2"/>
  <cols>
    <col min="1" max="1" width="6.140625" style="266" customWidth="1"/>
    <col min="2" max="2" width="37.28515625" style="7" customWidth="1"/>
    <col min="3" max="3" width="4.7109375" style="8" customWidth="1"/>
    <col min="4" max="4" width="9.42578125" style="9" customWidth="1"/>
    <col min="5" max="5" width="11.42578125" style="163" customWidth="1"/>
    <col min="6" max="6" width="11.5703125" style="159" customWidth="1"/>
    <col min="7" max="7" width="12.42578125" style="159" customWidth="1"/>
    <col min="8" max="16384" width="9.140625" style="7"/>
  </cols>
  <sheetData>
    <row r="1" spans="1:7" s="11" customFormat="1" ht="41.25" customHeight="1" x14ac:dyDescent="0.2">
      <c r="A1" s="537" t="s">
        <v>737</v>
      </c>
      <c r="B1" s="537"/>
      <c r="C1" s="537"/>
      <c r="D1" s="537"/>
      <c r="E1" s="537"/>
      <c r="F1" s="537"/>
      <c r="G1" s="537"/>
    </row>
    <row r="2" spans="1:7" ht="12.75" thickBot="1" x14ac:dyDescent="0.25">
      <c r="E2" s="538"/>
      <c r="F2" s="538"/>
      <c r="G2" s="538"/>
    </row>
    <row r="3" spans="1:7" s="10" customFormat="1" ht="12.75" thickBot="1" x14ac:dyDescent="0.3">
      <c r="A3" s="293" t="s">
        <v>0</v>
      </c>
      <c r="B3" s="91" t="s">
        <v>1</v>
      </c>
      <c r="C3" s="91" t="s">
        <v>2</v>
      </c>
      <c r="D3" s="92" t="s">
        <v>3</v>
      </c>
      <c r="E3" s="92" t="s">
        <v>4</v>
      </c>
      <c r="F3" s="92" t="s">
        <v>5</v>
      </c>
      <c r="G3" s="294" t="s">
        <v>6</v>
      </c>
    </row>
    <row r="4" spans="1:7" s="10" customFormat="1" x14ac:dyDescent="0.2">
      <c r="A4" s="267"/>
      <c r="B4" s="93"/>
      <c r="C4" s="94"/>
      <c r="D4" s="95"/>
      <c r="E4" s="127"/>
      <c r="F4" s="128"/>
      <c r="G4" s="129"/>
    </row>
    <row r="5" spans="1:7" s="10" customFormat="1" x14ac:dyDescent="0.2">
      <c r="A5" s="268"/>
      <c r="B5" s="37" t="s">
        <v>388</v>
      </c>
      <c r="C5" s="38"/>
      <c r="D5" s="39"/>
      <c r="E5" s="127"/>
      <c r="F5" s="128"/>
      <c r="G5" s="129"/>
    </row>
    <row r="6" spans="1:7" s="10" customFormat="1" x14ac:dyDescent="0.2">
      <c r="A6" s="268"/>
      <c r="B6" s="96"/>
      <c r="C6" s="38"/>
      <c r="D6" s="39"/>
      <c r="E6" s="127"/>
      <c r="F6" s="128"/>
      <c r="G6" s="129"/>
    </row>
    <row r="7" spans="1:7" s="10" customFormat="1" x14ac:dyDescent="0.2">
      <c r="A7" s="268" t="s">
        <v>389</v>
      </c>
      <c r="B7" s="40" t="s">
        <v>390</v>
      </c>
      <c r="C7" s="38"/>
      <c r="D7" s="39"/>
      <c r="E7" s="127"/>
      <c r="F7" s="128"/>
      <c r="G7" s="129"/>
    </row>
    <row r="8" spans="1:7" s="10" customFormat="1" ht="36" x14ac:dyDescent="0.2">
      <c r="A8" s="269"/>
      <c r="B8" s="44" t="s">
        <v>391</v>
      </c>
      <c r="C8" s="38"/>
      <c r="D8" s="39"/>
      <c r="E8" s="127"/>
      <c r="F8" s="128"/>
      <c r="G8" s="129"/>
    </row>
    <row r="9" spans="1:7" s="10" customFormat="1" ht="24" x14ac:dyDescent="0.2">
      <c r="A9" s="268"/>
      <c r="B9" s="44" t="s">
        <v>392</v>
      </c>
      <c r="C9" s="38"/>
      <c r="D9" s="39"/>
      <c r="E9" s="127"/>
      <c r="F9" s="128"/>
      <c r="G9" s="129"/>
    </row>
    <row r="10" spans="1:7" s="10" customFormat="1" ht="120" x14ac:dyDescent="0.2">
      <c r="A10" s="268"/>
      <c r="B10" s="44" t="s">
        <v>393</v>
      </c>
      <c r="C10" s="38"/>
      <c r="D10" s="39"/>
      <c r="E10" s="127"/>
      <c r="F10" s="128"/>
      <c r="G10" s="129"/>
    </row>
    <row r="11" spans="1:7" s="10" customFormat="1" ht="156" x14ac:dyDescent="0.2">
      <c r="A11" s="268"/>
      <c r="B11" s="44" t="s">
        <v>394</v>
      </c>
      <c r="C11" s="38"/>
      <c r="D11" s="39"/>
      <c r="E11" s="127"/>
      <c r="F11" s="128"/>
      <c r="G11" s="129"/>
    </row>
    <row r="12" spans="1:7" s="10" customFormat="1" ht="60" x14ac:dyDescent="0.2">
      <c r="A12" s="268"/>
      <c r="B12" s="44" t="s">
        <v>395</v>
      </c>
      <c r="C12" s="38"/>
      <c r="D12" s="39"/>
      <c r="E12" s="127"/>
      <c r="F12" s="128"/>
      <c r="G12" s="129"/>
    </row>
    <row r="13" spans="1:7" s="10" customFormat="1" x14ac:dyDescent="0.2">
      <c r="A13" s="268"/>
      <c r="B13" s="65"/>
      <c r="C13" s="38"/>
      <c r="D13" s="39"/>
      <c r="E13" s="127"/>
      <c r="F13" s="128"/>
      <c r="G13" s="129"/>
    </row>
    <row r="14" spans="1:7" s="10" customFormat="1" x14ac:dyDescent="0.2">
      <c r="A14" s="268"/>
      <c r="B14" s="40" t="s">
        <v>396</v>
      </c>
      <c r="C14" s="38"/>
      <c r="D14" s="39"/>
      <c r="E14" s="127"/>
      <c r="F14" s="128"/>
      <c r="G14" s="129"/>
    </row>
    <row r="15" spans="1:7" s="10" customFormat="1" ht="168" x14ac:dyDescent="0.2">
      <c r="A15" s="268"/>
      <c r="B15" s="56" t="s">
        <v>397</v>
      </c>
      <c r="C15" s="38"/>
      <c r="D15" s="39"/>
      <c r="E15" s="127"/>
      <c r="F15" s="128"/>
      <c r="G15" s="129"/>
    </row>
    <row r="16" spans="1:7" s="10" customFormat="1" x14ac:dyDescent="0.2">
      <c r="A16" s="268"/>
      <c r="B16" s="56"/>
      <c r="C16" s="38"/>
      <c r="D16" s="39"/>
      <c r="E16" s="127"/>
      <c r="F16" s="128"/>
      <c r="G16" s="129"/>
    </row>
    <row r="17" spans="1:7" s="10" customFormat="1" x14ac:dyDescent="0.2">
      <c r="A17" s="268"/>
      <c r="B17" s="56"/>
      <c r="C17" s="38"/>
      <c r="D17" s="39"/>
      <c r="E17" s="127"/>
      <c r="F17" s="128"/>
      <c r="G17" s="129"/>
    </row>
    <row r="18" spans="1:7" s="10" customFormat="1" x14ac:dyDescent="0.2">
      <c r="A18" s="268"/>
      <c r="B18" s="65"/>
      <c r="C18" s="38"/>
      <c r="D18" s="39"/>
      <c r="E18" s="127"/>
      <c r="F18" s="128"/>
      <c r="G18" s="129"/>
    </row>
    <row r="19" spans="1:7" s="10" customFormat="1" x14ac:dyDescent="0.2">
      <c r="A19" s="268"/>
      <c r="B19" s="40" t="s">
        <v>398</v>
      </c>
      <c r="C19" s="38"/>
      <c r="D19" s="39"/>
      <c r="E19" s="127"/>
      <c r="F19" s="128"/>
      <c r="G19" s="129"/>
    </row>
    <row r="20" spans="1:7" s="10" customFormat="1" ht="120" x14ac:dyDescent="0.2">
      <c r="A20" s="268"/>
      <c r="B20" s="56" t="s">
        <v>399</v>
      </c>
      <c r="C20" s="38"/>
      <c r="D20" s="39"/>
      <c r="E20" s="127"/>
      <c r="F20" s="128"/>
      <c r="G20" s="129"/>
    </row>
    <row r="21" spans="1:7" s="10" customFormat="1" x14ac:dyDescent="0.2">
      <c r="A21" s="268"/>
      <c r="B21" s="40" t="s">
        <v>400</v>
      </c>
      <c r="C21" s="38"/>
      <c r="D21" s="39"/>
      <c r="E21" s="127"/>
      <c r="F21" s="128"/>
      <c r="G21" s="129"/>
    </row>
    <row r="22" spans="1:7" s="10" customFormat="1" ht="156" x14ac:dyDescent="0.2">
      <c r="A22" s="268"/>
      <c r="B22" s="56" t="s">
        <v>401</v>
      </c>
      <c r="C22" s="38"/>
      <c r="D22" s="39"/>
      <c r="E22" s="127"/>
      <c r="F22" s="128"/>
      <c r="G22" s="129"/>
    </row>
    <row r="23" spans="1:7" s="10" customFormat="1" ht="132" x14ac:dyDescent="0.2">
      <c r="A23" s="268"/>
      <c r="B23" s="56" t="s">
        <v>402</v>
      </c>
      <c r="C23" s="38"/>
      <c r="D23" s="39"/>
      <c r="E23" s="127"/>
      <c r="F23" s="128"/>
      <c r="G23" s="129"/>
    </row>
    <row r="24" spans="1:7" s="10" customFormat="1" ht="60" x14ac:dyDescent="0.2">
      <c r="A24" s="268"/>
      <c r="B24" s="56" t="s">
        <v>403</v>
      </c>
      <c r="C24" s="38"/>
      <c r="D24" s="39"/>
      <c r="E24" s="127"/>
      <c r="F24" s="128"/>
      <c r="G24" s="129"/>
    </row>
    <row r="25" spans="1:7" s="10" customFormat="1" ht="120" x14ac:dyDescent="0.2">
      <c r="A25" s="268"/>
      <c r="B25" s="56" t="s">
        <v>404</v>
      </c>
      <c r="C25" s="38"/>
      <c r="D25" s="39"/>
      <c r="E25" s="127"/>
      <c r="F25" s="128"/>
      <c r="G25" s="129"/>
    </row>
    <row r="26" spans="1:7" s="10" customFormat="1" ht="60" x14ac:dyDescent="0.2">
      <c r="A26" s="268"/>
      <c r="B26" s="56" t="s">
        <v>405</v>
      </c>
      <c r="C26" s="38"/>
      <c r="D26" s="39"/>
      <c r="E26" s="127"/>
      <c r="F26" s="128"/>
      <c r="G26" s="129"/>
    </row>
    <row r="27" spans="1:7" s="10" customFormat="1" ht="12.75" thickBot="1" x14ac:dyDescent="0.25">
      <c r="A27" s="269"/>
      <c r="B27" s="36"/>
      <c r="C27" s="21"/>
      <c r="D27" s="22"/>
      <c r="E27" s="127"/>
      <c r="F27" s="128"/>
      <c r="G27" s="129"/>
    </row>
    <row r="28" spans="1:7" s="10" customFormat="1" x14ac:dyDescent="0.2">
      <c r="A28" s="295"/>
      <c r="B28" s="100" t="s">
        <v>388</v>
      </c>
      <c r="C28" s="101"/>
      <c r="D28" s="102"/>
      <c r="E28" s="102"/>
      <c r="F28" s="102"/>
      <c r="G28" s="296"/>
    </row>
    <row r="29" spans="1:7" s="10" customFormat="1" ht="12.75" thickBot="1" x14ac:dyDescent="0.25">
      <c r="A29" s="297"/>
      <c r="B29" s="103"/>
      <c r="C29" s="104"/>
      <c r="D29" s="105"/>
      <c r="E29" s="201"/>
      <c r="F29" s="202"/>
      <c r="G29" s="298"/>
    </row>
    <row r="30" spans="1:7" s="10" customFormat="1" x14ac:dyDescent="0.2">
      <c r="A30" s="267"/>
      <c r="B30" s="93" t="s">
        <v>13</v>
      </c>
      <c r="C30" s="94"/>
      <c r="D30" s="95"/>
      <c r="E30" s="127"/>
      <c r="F30" s="128"/>
      <c r="G30" s="129"/>
    </row>
    <row r="31" spans="1:7" s="10" customFormat="1" x14ac:dyDescent="0.2">
      <c r="A31" s="268"/>
      <c r="B31" s="37" t="s">
        <v>14</v>
      </c>
      <c r="C31" s="38"/>
      <c r="D31" s="39"/>
      <c r="E31" s="127"/>
      <c r="F31" s="128"/>
      <c r="G31" s="129"/>
    </row>
    <row r="32" spans="1:7" s="10" customFormat="1" x14ac:dyDescent="0.2">
      <c r="A32" s="268"/>
      <c r="B32" s="96"/>
      <c r="C32" s="38"/>
      <c r="D32" s="39"/>
      <c r="E32" s="127"/>
      <c r="F32" s="128"/>
      <c r="G32" s="129"/>
    </row>
    <row r="33" spans="1:7" s="10" customFormat="1" x14ac:dyDescent="0.2">
      <c r="A33" s="268" t="s">
        <v>287</v>
      </c>
      <c r="B33" s="40" t="s">
        <v>15</v>
      </c>
      <c r="C33" s="38"/>
      <c r="D33" s="39"/>
      <c r="E33" s="127"/>
      <c r="F33" s="128"/>
      <c r="G33" s="129"/>
    </row>
    <row r="34" spans="1:7" s="10" customFormat="1" x14ac:dyDescent="0.2">
      <c r="A34" s="269" t="s">
        <v>129</v>
      </c>
      <c r="B34" s="97" t="s">
        <v>16</v>
      </c>
      <c r="C34" s="38"/>
      <c r="D34" s="39"/>
      <c r="E34" s="127"/>
      <c r="F34" s="128"/>
      <c r="G34" s="129"/>
    </row>
    <row r="35" spans="1:7" s="10" customFormat="1" x14ac:dyDescent="0.2">
      <c r="A35" s="268"/>
      <c r="B35" s="65" t="s">
        <v>17</v>
      </c>
      <c r="C35" s="38"/>
      <c r="D35" s="39"/>
      <c r="E35" s="127"/>
      <c r="F35" s="128"/>
      <c r="G35" s="129"/>
    </row>
    <row r="36" spans="1:7" s="10" customFormat="1" x14ac:dyDescent="0.2">
      <c r="A36" s="268"/>
      <c r="B36" s="65" t="s">
        <v>18</v>
      </c>
      <c r="C36" s="38"/>
      <c r="D36" s="39"/>
      <c r="E36" s="127"/>
      <c r="F36" s="128"/>
      <c r="G36" s="129"/>
    </row>
    <row r="37" spans="1:7" s="10" customFormat="1" x14ac:dyDescent="0.2">
      <c r="A37" s="268"/>
      <c r="B37" s="65" t="s">
        <v>19</v>
      </c>
      <c r="C37" s="38"/>
      <c r="D37" s="39"/>
      <c r="E37" s="127"/>
      <c r="F37" s="128"/>
      <c r="G37" s="129"/>
    </row>
    <row r="38" spans="1:7" s="10" customFormat="1" x14ac:dyDescent="0.2">
      <c r="A38" s="268"/>
      <c r="B38" s="65" t="s">
        <v>20</v>
      </c>
      <c r="C38" s="38"/>
      <c r="D38" s="39"/>
      <c r="E38" s="127"/>
      <c r="F38" s="128"/>
      <c r="G38" s="129"/>
    </row>
    <row r="39" spans="1:7" s="10" customFormat="1" x14ac:dyDescent="0.2">
      <c r="A39" s="268"/>
      <c r="B39" s="65" t="s">
        <v>17</v>
      </c>
      <c r="C39" s="38"/>
      <c r="D39" s="39"/>
      <c r="E39" s="127"/>
      <c r="F39" s="128"/>
      <c r="G39" s="129"/>
    </row>
    <row r="40" spans="1:7" s="10" customFormat="1" x14ac:dyDescent="0.2">
      <c r="A40" s="268"/>
      <c r="B40" s="65" t="s">
        <v>21</v>
      </c>
      <c r="C40" s="38"/>
      <c r="D40" s="39"/>
      <c r="E40" s="127"/>
      <c r="F40" s="128"/>
      <c r="G40" s="129"/>
    </row>
    <row r="41" spans="1:7" s="10" customFormat="1" x14ac:dyDescent="0.2">
      <c r="A41" s="268"/>
      <c r="B41" s="65" t="s">
        <v>22</v>
      </c>
      <c r="C41" s="38"/>
      <c r="D41" s="39"/>
      <c r="E41" s="127"/>
      <c r="F41" s="128"/>
      <c r="G41" s="129"/>
    </row>
    <row r="42" spans="1:7" s="10" customFormat="1" x14ac:dyDescent="0.2">
      <c r="A42" s="268"/>
      <c r="B42" s="65" t="s">
        <v>23</v>
      </c>
      <c r="C42" s="38"/>
      <c r="D42" s="39"/>
      <c r="E42" s="127"/>
      <c r="F42" s="128"/>
      <c r="G42" s="129"/>
    </row>
    <row r="43" spans="1:7" s="10" customFormat="1" x14ac:dyDescent="0.2">
      <c r="A43" s="268"/>
      <c r="B43" s="65" t="s">
        <v>24</v>
      </c>
      <c r="C43" s="38"/>
      <c r="D43" s="39"/>
      <c r="E43" s="127"/>
      <c r="F43" s="128"/>
      <c r="G43" s="129"/>
    </row>
    <row r="44" spans="1:7" s="10" customFormat="1" x14ac:dyDescent="0.2">
      <c r="A44" s="268"/>
      <c r="B44" s="65" t="s">
        <v>25</v>
      </c>
      <c r="C44" s="38"/>
      <c r="D44" s="39"/>
      <c r="E44" s="127"/>
      <c r="F44" s="128"/>
      <c r="G44" s="129"/>
    </row>
    <row r="45" spans="1:7" s="10" customFormat="1" x14ac:dyDescent="0.2">
      <c r="A45" s="268"/>
      <c r="B45" s="65" t="s">
        <v>26</v>
      </c>
      <c r="C45" s="38"/>
      <c r="D45" s="39"/>
      <c r="E45" s="127"/>
      <c r="F45" s="128"/>
      <c r="G45" s="129"/>
    </row>
    <row r="46" spans="1:7" s="10" customFormat="1" x14ac:dyDescent="0.2">
      <c r="A46" s="268"/>
      <c r="B46" s="65"/>
      <c r="C46" s="38"/>
      <c r="D46" s="39"/>
      <c r="E46" s="127"/>
      <c r="F46" s="128"/>
      <c r="G46" s="129"/>
    </row>
    <row r="47" spans="1:7" s="10" customFormat="1" x14ac:dyDescent="0.2">
      <c r="A47" s="269" t="s">
        <v>288</v>
      </c>
      <c r="B47" s="71" t="s">
        <v>27</v>
      </c>
      <c r="C47" s="21"/>
      <c r="D47" s="22"/>
      <c r="E47" s="127"/>
      <c r="F47" s="128"/>
      <c r="G47" s="129"/>
    </row>
    <row r="48" spans="1:7" s="10" customFormat="1" ht="60.75" customHeight="1" x14ac:dyDescent="0.2">
      <c r="A48" s="268" t="s">
        <v>129</v>
      </c>
      <c r="B48" s="44" t="s">
        <v>165</v>
      </c>
      <c r="C48" s="21" t="s">
        <v>0</v>
      </c>
      <c r="D48" s="22">
        <v>1</v>
      </c>
      <c r="E48" s="127"/>
      <c r="F48" s="130"/>
      <c r="G48" s="131"/>
    </row>
    <row r="49" spans="1:7" s="10" customFormat="1" x14ac:dyDescent="0.2">
      <c r="A49" s="269"/>
      <c r="B49" s="44"/>
      <c r="C49" s="21"/>
      <c r="D49" s="22"/>
      <c r="E49" s="127"/>
      <c r="F49" s="130"/>
      <c r="G49" s="131"/>
    </row>
    <row r="50" spans="1:7" s="10" customFormat="1" x14ac:dyDescent="0.2">
      <c r="A50" s="268" t="s">
        <v>289</v>
      </c>
      <c r="B50" s="71" t="s">
        <v>28</v>
      </c>
      <c r="C50" s="21"/>
      <c r="D50" s="22"/>
      <c r="E50" s="127"/>
      <c r="F50" s="130"/>
      <c r="G50" s="131"/>
    </row>
    <row r="51" spans="1:7" s="10" customFormat="1" x14ac:dyDescent="0.2">
      <c r="A51" s="268" t="s">
        <v>129</v>
      </c>
      <c r="B51" s="98" t="s">
        <v>29</v>
      </c>
      <c r="C51" s="21" t="s">
        <v>12</v>
      </c>
      <c r="D51" s="22">
        <v>1</v>
      </c>
      <c r="E51" s="127"/>
      <c r="F51" s="130"/>
      <c r="G51" s="131"/>
    </row>
    <row r="52" spans="1:7" s="10" customFormat="1" x14ac:dyDescent="0.2">
      <c r="A52" s="268"/>
      <c r="B52" s="98"/>
      <c r="C52" s="21"/>
      <c r="D52" s="22"/>
      <c r="E52" s="127"/>
      <c r="F52" s="130"/>
      <c r="G52" s="131"/>
    </row>
    <row r="53" spans="1:7" s="10" customFormat="1" x14ac:dyDescent="0.2">
      <c r="A53" s="268" t="s">
        <v>290</v>
      </c>
      <c r="B53" s="71" t="s">
        <v>577</v>
      </c>
      <c r="C53" s="21"/>
      <c r="D53" s="22"/>
      <c r="E53" s="127"/>
      <c r="F53" s="130"/>
      <c r="G53" s="131"/>
    </row>
    <row r="54" spans="1:7" s="10" customFormat="1" ht="39.75" customHeight="1" x14ac:dyDescent="0.2">
      <c r="A54" s="268" t="s">
        <v>129</v>
      </c>
      <c r="B54" s="58" t="s">
        <v>184</v>
      </c>
      <c r="C54" s="21" t="s">
        <v>0</v>
      </c>
      <c r="D54" s="22">
        <v>1</v>
      </c>
      <c r="E54" s="127"/>
      <c r="F54" s="130"/>
      <c r="G54" s="131"/>
    </row>
    <row r="55" spans="1:7" s="10" customFormat="1" x14ac:dyDescent="0.2">
      <c r="A55" s="268"/>
      <c r="B55" s="98"/>
      <c r="C55" s="21"/>
      <c r="D55" s="22"/>
      <c r="E55" s="127"/>
      <c r="F55" s="130"/>
      <c r="G55" s="131"/>
    </row>
    <row r="56" spans="1:7" s="10" customFormat="1" x14ac:dyDescent="0.2">
      <c r="A56" s="270" t="s">
        <v>291</v>
      </c>
      <c r="B56" s="99" t="s">
        <v>30</v>
      </c>
      <c r="C56" s="21"/>
      <c r="D56" s="22"/>
      <c r="E56" s="127"/>
      <c r="F56" s="130"/>
      <c r="G56" s="131"/>
    </row>
    <row r="57" spans="1:7" s="10" customFormat="1" ht="27.75" customHeight="1" x14ac:dyDescent="0.2">
      <c r="A57" s="268" t="s">
        <v>129</v>
      </c>
      <c r="B57" s="36" t="s">
        <v>31</v>
      </c>
      <c r="C57" s="21" t="s">
        <v>0</v>
      </c>
      <c r="D57" s="22">
        <v>1</v>
      </c>
      <c r="E57" s="127"/>
      <c r="F57" s="130"/>
      <c r="G57" s="131"/>
    </row>
    <row r="58" spans="1:7" s="10" customFormat="1" x14ac:dyDescent="0.2">
      <c r="A58" s="269"/>
      <c r="B58" s="36"/>
      <c r="C58" s="21"/>
      <c r="D58" s="22"/>
      <c r="E58" s="127"/>
      <c r="F58" s="130"/>
      <c r="G58" s="131"/>
    </row>
    <row r="59" spans="1:7" s="10" customFormat="1" x14ac:dyDescent="0.2">
      <c r="A59" s="270" t="s">
        <v>292</v>
      </c>
      <c r="B59" s="99" t="s">
        <v>278</v>
      </c>
      <c r="C59" s="21"/>
      <c r="D59" s="22"/>
      <c r="E59" s="127"/>
      <c r="F59" s="130"/>
      <c r="G59" s="131"/>
    </row>
    <row r="60" spans="1:7" s="10" customFormat="1" x14ac:dyDescent="0.2">
      <c r="A60" s="268" t="s">
        <v>129</v>
      </c>
      <c r="B60" s="36" t="s">
        <v>279</v>
      </c>
      <c r="C60" s="21" t="s">
        <v>0</v>
      </c>
      <c r="D60" s="22">
        <v>1</v>
      </c>
      <c r="E60" s="127"/>
      <c r="F60" s="130"/>
      <c r="G60" s="131"/>
    </row>
    <row r="61" spans="1:7" s="10" customFormat="1" x14ac:dyDescent="0.2">
      <c r="A61" s="269"/>
      <c r="B61" s="36"/>
      <c r="C61" s="21"/>
      <c r="D61" s="22"/>
      <c r="E61" s="127"/>
      <c r="F61" s="130"/>
      <c r="G61" s="131"/>
    </row>
    <row r="62" spans="1:7" s="10" customFormat="1" x14ac:dyDescent="0.2">
      <c r="A62" s="269"/>
      <c r="B62" s="36"/>
      <c r="C62" s="21"/>
      <c r="D62" s="22"/>
      <c r="E62" s="127"/>
      <c r="F62" s="130"/>
      <c r="G62" s="131"/>
    </row>
    <row r="63" spans="1:7" s="10" customFormat="1" x14ac:dyDescent="0.2">
      <c r="A63" s="270" t="s">
        <v>293</v>
      </c>
      <c r="B63" s="99" t="s">
        <v>280</v>
      </c>
      <c r="C63" s="21"/>
      <c r="D63" s="22"/>
      <c r="E63" s="127"/>
      <c r="F63" s="130"/>
      <c r="G63" s="131"/>
    </row>
    <row r="64" spans="1:7" s="10" customFormat="1" x14ac:dyDescent="0.2">
      <c r="A64" s="268" t="s">
        <v>129</v>
      </c>
      <c r="B64" s="36" t="s">
        <v>281</v>
      </c>
      <c r="C64" s="21" t="s">
        <v>0</v>
      </c>
      <c r="D64" s="22">
        <v>1</v>
      </c>
      <c r="E64" s="127"/>
      <c r="F64" s="130"/>
      <c r="G64" s="131"/>
    </row>
    <row r="65" spans="1:7" s="10" customFormat="1" x14ac:dyDescent="0.2">
      <c r="A65" s="269"/>
      <c r="B65" s="36"/>
      <c r="C65" s="21"/>
      <c r="D65" s="22"/>
      <c r="E65" s="127"/>
      <c r="F65" s="130"/>
      <c r="G65" s="131"/>
    </row>
    <row r="66" spans="1:7" s="10" customFormat="1" x14ac:dyDescent="0.2">
      <c r="A66" s="269"/>
      <c r="B66" s="36"/>
      <c r="C66" s="21"/>
      <c r="D66" s="22"/>
      <c r="E66" s="127"/>
      <c r="F66" s="130"/>
      <c r="G66" s="131"/>
    </row>
    <row r="67" spans="1:7" s="10" customFormat="1" x14ac:dyDescent="0.2">
      <c r="A67" s="269"/>
      <c r="B67" s="36"/>
      <c r="C67" s="21"/>
      <c r="D67" s="21"/>
      <c r="E67" s="21"/>
      <c r="F67" s="21"/>
      <c r="G67" s="299"/>
    </row>
    <row r="68" spans="1:7" s="10" customFormat="1" x14ac:dyDescent="0.2">
      <c r="A68" s="269"/>
      <c r="B68" s="36"/>
      <c r="C68" s="21"/>
      <c r="D68" s="22"/>
      <c r="E68" s="127"/>
      <c r="F68" s="128"/>
      <c r="G68" s="129"/>
    </row>
    <row r="69" spans="1:7" s="10" customFormat="1" x14ac:dyDescent="0.2">
      <c r="A69" s="269"/>
      <c r="B69" s="36"/>
      <c r="C69" s="21"/>
      <c r="D69" s="22"/>
      <c r="E69" s="127"/>
      <c r="F69" s="128"/>
      <c r="G69" s="129"/>
    </row>
    <row r="70" spans="1:7" s="10" customFormat="1" x14ac:dyDescent="0.2">
      <c r="A70" s="269"/>
      <c r="B70" s="36"/>
      <c r="C70" s="21"/>
      <c r="D70" s="22"/>
      <c r="E70" s="127"/>
      <c r="F70" s="128"/>
      <c r="G70" s="129"/>
    </row>
    <row r="71" spans="1:7" s="10" customFormat="1" x14ac:dyDescent="0.2">
      <c r="A71" s="269"/>
      <c r="B71" s="36"/>
      <c r="C71" s="21"/>
      <c r="D71" s="22"/>
      <c r="E71" s="127"/>
      <c r="F71" s="128"/>
      <c r="G71" s="129"/>
    </row>
    <row r="72" spans="1:7" s="10" customFormat="1" x14ac:dyDescent="0.2">
      <c r="A72" s="269"/>
      <c r="B72" s="36"/>
      <c r="C72" s="21"/>
      <c r="D72" s="22"/>
      <c r="E72" s="127"/>
      <c r="F72" s="128"/>
      <c r="G72" s="129"/>
    </row>
    <row r="73" spans="1:7" s="10" customFormat="1" x14ac:dyDescent="0.2">
      <c r="A73" s="269"/>
      <c r="B73" s="36"/>
      <c r="C73" s="21"/>
      <c r="D73" s="22"/>
      <c r="E73" s="127"/>
      <c r="F73" s="128"/>
      <c r="G73" s="129"/>
    </row>
    <row r="74" spans="1:7" s="10" customFormat="1" x14ac:dyDescent="0.2">
      <c r="A74" s="269"/>
      <c r="B74" s="36"/>
      <c r="C74" s="21"/>
      <c r="D74" s="22"/>
      <c r="E74" s="127"/>
      <c r="F74" s="128"/>
      <c r="G74" s="129"/>
    </row>
    <row r="75" spans="1:7" s="10" customFormat="1" ht="12.75" thickBot="1" x14ac:dyDescent="0.25">
      <c r="A75" s="269"/>
      <c r="B75" s="36"/>
      <c r="C75" s="21"/>
      <c r="D75" s="22"/>
      <c r="E75" s="127"/>
      <c r="F75" s="128"/>
      <c r="G75" s="129"/>
    </row>
    <row r="76" spans="1:7" s="10" customFormat="1" x14ac:dyDescent="0.2">
      <c r="A76" s="295"/>
      <c r="B76" s="100" t="s">
        <v>32</v>
      </c>
      <c r="C76" s="101"/>
      <c r="D76" s="102"/>
      <c r="E76" s="102"/>
      <c r="F76" s="102"/>
      <c r="G76" s="296"/>
    </row>
    <row r="77" spans="1:7" s="10" customFormat="1" ht="12.75" thickBot="1" x14ac:dyDescent="0.25">
      <c r="A77" s="297"/>
      <c r="B77" s="103" t="s">
        <v>33</v>
      </c>
      <c r="C77" s="104"/>
      <c r="D77" s="105"/>
      <c r="E77" s="201"/>
      <c r="F77" s="202"/>
      <c r="G77" s="298"/>
    </row>
    <row r="78" spans="1:7" s="10" customFormat="1" x14ac:dyDescent="0.2">
      <c r="A78" s="268"/>
      <c r="B78" s="75"/>
      <c r="C78" s="81"/>
      <c r="D78" s="22"/>
      <c r="E78" s="127"/>
      <c r="F78" s="128"/>
      <c r="G78" s="129"/>
    </row>
    <row r="79" spans="1:7" s="10" customFormat="1" x14ac:dyDescent="0.2">
      <c r="A79" s="268"/>
      <c r="B79" s="37" t="s">
        <v>34</v>
      </c>
      <c r="C79" s="38"/>
      <c r="D79" s="39"/>
      <c r="E79" s="127"/>
      <c r="F79" s="128"/>
      <c r="G79" s="129"/>
    </row>
    <row r="80" spans="1:7" s="10" customFormat="1" x14ac:dyDescent="0.2">
      <c r="A80" s="268"/>
      <c r="B80" s="37" t="s">
        <v>35</v>
      </c>
      <c r="C80" s="38"/>
      <c r="D80" s="39"/>
      <c r="E80" s="127"/>
      <c r="F80" s="128"/>
      <c r="G80" s="129"/>
    </row>
    <row r="81" spans="1:7" s="10" customFormat="1" x14ac:dyDescent="0.2">
      <c r="A81" s="268" t="s">
        <v>294</v>
      </c>
      <c r="B81" s="40" t="s">
        <v>36</v>
      </c>
      <c r="C81" s="38"/>
      <c r="D81" s="39"/>
      <c r="E81" s="127"/>
      <c r="F81" s="128"/>
      <c r="G81" s="129"/>
    </row>
    <row r="82" spans="1:7" s="10" customFormat="1" ht="65.25" customHeight="1" x14ac:dyDescent="0.2">
      <c r="A82" s="268"/>
      <c r="B82" s="41" t="s">
        <v>166</v>
      </c>
      <c r="C82" s="42"/>
      <c r="D82" s="42"/>
      <c r="E82" s="132"/>
      <c r="F82" s="132"/>
      <c r="G82" s="133"/>
    </row>
    <row r="83" spans="1:7" s="10" customFormat="1" x14ac:dyDescent="0.25">
      <c r="A83" s="271"/>
      <c r="B83" s="13"/>
      <c r="C83" s="13"/>
      <c r="D83" s="14"/>
      <c r="E83" s="134"/>
      <c r="F83" s="13"/>
      <c r="G83" s="135"/>
    </row>
    <row r="84" spans="1:7" s="10" customFormat="1" x14ac:dyDescent="0.2">
      <c r="A84" s="268" t="s">
        <v>295</v>
      </c>
      <c r="B84" s="43" t="s">
        <v>51</v>
      </c>
      <c r="C84" s="21"/>
      <c r="D84" s="32"/>
      <c r="E84" s="136"/>
      <c r="F84" s="130"/>
      <c r="G84" s="131"/>
    </row>
    <row r="85" spans="1:7" s="10" customFormat="1" ht="48.75" customHeight="1" x14ac:dyDescent="0.2">
      <c r="A85" s="268"/>
      <c r="B85" s="44" t="s">
        <v>52</v>
      </c>
      <c r="C85" s="21" t="s">
        <v>39</v>
      </c>
      <c r="D85" s="45">
        <v>520</v>
      </c>
      <c r="E85" s="127"/>
      <c r="F85" s="130"/>
      <c r="G85" s="131"/>
    </row>
    <row r="86" spans="1:7" s="10" customFormat="1" x14ac:dyDescent="0.2">
      <c r="A86" s="268"/>
      <c r="B86" s="44"/>
      <c r="C86" s="21"/>
      <c r="D86" s="45" t="s">
        <v>753</v>
      </c>
      <c r="E86" s="127"/>
      <c r="F86" s="130"/>
      <c r="G86" s="131"/>
    </row>
    <row r="87" spans="1:7" s="10" customFormat="1" x14ac:dyDescent="0.2">
      <c r="A87" s="268" t="s">
        <v>296</v>
      </c>
      <c r="B87" s="46" t="s">
        <v>37</v>
      </c>
      <c r="C87" s="21"/>
      <c r="D87" s="47" t="s">
        <v>753</v>
      </c>
      <c r="E87" s="127"/>
      <c r="F87" s="130"/>
      <c r="G87" s="131"/>
    </row>
    <row r="88" spans="1:7" s="10" customFormat="1" ht="51" customHeight="1" x14ac:dyDescent="0.2">
      <c r="A88" s="268"/>
      <c r="B88" s="48" t="s">
        <v>38</v>
      </c>
      <c r="C88" s="21" t="s">
        <v>39</v>
      </c>
      <c r="D88" s="45">
        <v>88.46</v>
      </c>
      <c r="E88" s="127"/>
      <c r="F88" s="130"/>
      <c r="G88" s="131"/>
    </row>
    <row r="89" spans="1:7" s="10" customFormat="1" x14ac:dyDescent="0.2">
      <c r="A89" s="268"/>
      <c r="B89" s="49"/>
      <c r="C89" s="21"/>
      <c r="D89" s="22" t="s">
        <v>753</v>
      </c>
      <c r="E89" s="127"/>
      <c r="F89" s="130"/>
      <c r="G89" s="131"/>
    </row>
    <row r="90" spans="1:7" s="10" customFormat="1" x14ac:dyDescent="0.2">
      <c r="A90" s="268" t="s">
        <v>297</v>
      </c>
      <c r="B90" s="26" t="s">
        <v>40</v>
      </c>
      <c r="C90" s="21"/>
      <c r="D90" s="22" t="s">
        <v>753</v>
      </c>
      <c r="E90" s="127"/>
      <c r="F90" s="130"/>
      <c r="G90" s="131"/>
    </row>
    <row r="91" spans="1:7" s="10" customFormat="1" ht="50.25" customHeight="1" x14ac:dyDescent="0.2">
      <c r="A91" s="272"/>
      <c r="B91" s="531" t="s">
        <v>286</v>
      </c>
      <c r="C91" s="51"/>
      <c r="D91" s="51" t="s">
        <v>753</v>
      </c>
      <c r="E91" s="137"/>
      <c r="F91" s="130"/>
      <c r="G91" s="131"/>
    </row>
    <row r="92" spans="1:7" s="10" customFormat="1" ht="12.75" customHeight="1" x14ac:dyDescent="0.2">
      <c r="A92" s="268" t="s">
        <v>43</v>
      </c>
      <c r="B92" s="52" t="s">
        <v>40</v>
      </c>
      <c r="C92" s="21"/>
      <c r="D92" s="22" t="s">
        <v>753</v>
      </c>
      <c r="E92" s="127"/>
      <c r="F92" s="130"/>
      <c r="G92" s="131"/>
    </row>
    <row r="93" spans="1:7" s="8" customFormat="1" x14ac:dyDescent="0.2">
      <c r="A93" s="273" t="s">
        <v>129</v>
      </c>
      <c r="B93" s="236" t="s">
        <v>659</v>
      </c>
      <c r="C93" s="21" t="s">
        <v>41</v>
      </c>
      <c r="D93" s="22">
        <v>5.4</v>
      </c>
      <c r="E93" s="127"/>
      <c r="F93" s="138"/>
      <c r="G93" s="139"/>
    </row>
    <row r="94" spans="1:7" s="8" customFormat="1" x14ac:dyDescent="0.2">
      <c r="A94" s="273" t="s">
        <v>130</v>
      </c>
      <c r="B94" s="53" t="s">
        <v>660</v>
      </c>
      <c r="C94" s="21" t="s">
        <v>41</v>
      </c>
      <c r="D94" s="22">
        <v>3.07</v>
      </c>
      <c r="E94" s="127"/>
      <c r="F94" s="138"/>
      <c r="G94" s="139"/>
    </row>
    <row r="95" spans="1:7" s="8" customFormat="1" x14ac:dyDescent="0.2">
      <c r="A95" s="273" t="s">
        <v>132</v>
      </c>
      <c r="B95" s="53" t="s">
        <v>661</v>
      </c>
      <c r="C95" s="21" t="s">
        <v>41</v>
      </c>
      <c r="D95" s="22">
        <v>11.79</v>
      </c>
      <c r="E95" s="127"/>
      <c r="F95" s="138"/>
      <c r="G95" s="139"/>
    </row>
    <row r="96" spans="1:7" s="8" customFormat="1" x14ac:dyDescent="0.2">
      <c r="A96" s="273" t="s">
        <v>133</v>
      </c>
      <c r="B96" s="53" t="s">
        <v>662</v>
      </c>
      <c r="C96" s="21" t="s">
        <v>41</v>
      </c>
      <c r="D96" s="22">
        <v>14.11</v>
      </c>
      <c r="E96" s="127"/>
      <c r="F96" s="138"/>
      <c r="G96" s="139"/>
    </row>
    <row r="97" spans="1:7" s="8" customFormat="1" x14ac:dyDescent="0.2">
      <c r="A97" s="273" t="s">
        <v>134</v>
      </c>
      <c r="B97" s="53" t="s">
        <v>663</v>
      </c>
      <c r="C97" s="21" t="s">
        <v>41</v>
      </c>
      <c r="D97" s="22">
        <v>29.7</v>
      </c>
      <c r="E97" s="127"/>
      <c r="F97" s="138"/>
      <c r="G97" s="139">
        <f t="shared" ref="G97" si="0">(D97*E97)+(D97*F97)</f>
        <v>0</v>
      </c>
    </row>
    <row r="98" spans="1:7" s="8" customFormat="1" x14ac:dyDescent="0.2">
      <c r="A98" s="273" t="s">
        <v>135</v>
      </c>
      <c r="B98" s="53" t="s">
        <v>664</v>
      </c>
      <c r="C98" s="21" t="s">
        <v>41</v>
      </c>
      <c r="D98" s="22">
        <v>53.16</v>
      </c>
      <c r="E98" s="127"/>
      <c r="F98" s="138"/>
      <c r="G98" s="139">
        <f t="shared" ref="G98" si="1">(D98*E98)+(D98*F98)</f>
        <v>0</v>
      </c>
    </row>
    <row r="99" spans="1:7" s="8" customFormat="1" x14ac:dyDescent="0.2">
      <c r="A99" s="273" t="s">
        <v>136</v>
      </c>
      <c r="B99" s="53" t="s">
        <v>665</v>
      </c>
      <c r="C99" s="21" t="s">
        <v>41</v>
      </c>
      <c r="D99" s="22">
        <v>53.58</v>
      </c>
      <c r="E99" s="127"/>
      <c r="F99" s="138"/>
      <c r="G99" s="139">
        <f t="shared" ref="G99" si="2">(D99*E99)+(D99*F99)</f>
        <v>0</v>
      </c>
    </row>
    <row r="100" spans="1:7" s="8" customFormat="1" x14ac:dyDescent="0.2">
      <c r="A100" s="273" t="s">
        <v>137</v>
      </c>
      <c r="B100" s="53" t="s">
        <v>666</v>
      </c>
      <c r="C100" s="21" t="s">
        <v>41</v>
      </c>
      <c r="D100" s="22">
        <v>29.7</v>
      </c>
      <c r="E100" s="127"/>
      <c r="F100" s="138"/>
      <c r="G100" s="139">
        <f t="shared" ref="G100" si="3">(D100*E100)+(D100*F100)</f>
        <v>0</v>
      </c>
    </row>
    <row r="101" spans="1:7" x14ac:dyDescent="0.2">
      <c r="A101" s="273" t="s">
        <v>138</v>
      </c>
      <c r="B101" s="29" t="s">
        <v>667</v>
      </c>
      <c r="C101" s="21" t="s">
        <v>41</v>
      </c>
      <c r="D101" s="22">
        <v>26.56</v>
      </c>
      <c r="E101" s="127"/>
      <c r="F101" s="130"/>
      <c r="G101" s="131"/>
    </row>
    <row r="102" spans="1:7" x14ac:dyDescent="0.2">
      <c r="A102" s="273" t="s">
        <v>311</v>
      </c>
      <c r="B102" s="29" t="s">
        <v>668</v>
      </c>
      <c r="C102" s="21" t="s">
        <v>41</v>
      </c>
      <c r="D102" s="22">
        <v>18.8</v>
      </c>
      <c r="E102" s="127"/>
      <c r="F102" s="130"/>
      <c r="G102" s="131"/>
    </row>
    <row r="103" spans="1:7" s="10" customFormat="1" x14ac:dyDescent="0.2">
      <c r="A103" s="268"/>
      <c r="B103" s="29"/>
      <c r="C103" s="21"/>
      <c r="D103" s="22" t="s">
        <v>753</v>
      </c>
      <c r="E103" s="127"/>
      <c r="F103" s="128"/>
      <c r="G103" s="131"/>
    </row>
    <row r="104" spans="1:7" s="10" customFormat="1" x14ac:dyDescent="0.2">
      <c r="A104" s="268" t="s">
        <v>252</v>
      </c>
      <c r="B104" s="54" t="s">
        <v>42</v>
      </c>
      <c r="C104" s="21"/>
      <c r="D104" s="22" t="s">
        <v>753</v>
      </c>
      <c r="E104" s="127"/>
      <c r="F104" s="128"/>
      <c r="G104" s="129"/>
    </row>
    <row r="105" spans="1:7" s="10" customFormat="1" ht="25.5" customHeight="1" x14ac:dyDescent="0.25">
      <c r="A105" s="268"/>
      <c r="B105" s="23" t="s">
        <v>178</v>
      </c>
      <c r="C105" s="24"/>
      <c r="D105" s="24" t="s">
        <v>753</v>
      </c>
      <c r="E105" s="140"/>
      <c r="F105" s="128"/>
      <c r="G105" s="129"/>
    </row>
    <row r="106" spans="1:7" s="10" customFormat="1" ht="25.5" customHeight="1" x14ac:dyDescent="0.25">
      <c r="A106" s="268"/>
      <c r="B106" s="36" t="s">
        <v>179</v>
      </c>
      <c r="C106" s="55"/>
      <c r="D106" s="55" t="s">
        <v>753</v>
      </c>
      <c r="E106" s="141"/>
      <c r="F106" s="128"/>
      <c r="G106" s="129"/>
    </row>
    <row r="107" spans="1:7" s="10" customFormat="1" ht="24" x14ac:dyDescent="0.2">
      <c r="A107" s="268" t="s">
        <v>129</v>
      </c>
      <c r="B107" s="56" t="s">
        <v>650</v>
      </c>
      <c r="C107" s="21" t="s">
        <v>39</v>
      </c>
      <c r="D107" s="45">
        <v>520</v>
      </c>
      <c r="E107" s="127"/>
      <c r="F107" s="130"/>
      <c r="G107" s="131"/>
    </row>
    <row r="108" spans="1:7" s="10" customFormat="1" ht="36" x14ac:dyDescent="0.2">
      <c r="A108" s="268" t="s">
        <v>130</v>
      </c>
      <c r="B108" s="56" t="s">
        <v>651</v>
      </c>
      <c r="C108" s="21" t="s">
        <v>39</v>
      </c>
      <c r="D108" s="45">
        <v>520</v>
      </c>
      <c r="E108" s="127"/>
      <c r="F108" s="130"/>
      <c r="G108" s="131"/>
    </row>
    <row r="109" spans="1:7" s="10" customFormat="1" x14ac:dyDescent="0.2">
      <c r="A109" s="268" t="s">
        <v>298</v>
      </c>
      <c r="B109" s="26" t="s">
        <v>44</v>
      </c>
      <c r="C109" s="21"/>
      <c r="D109" s="22" t="s">
        <v>753</v>
      </c>
      <c r="E109" s="127"/>
      <c r="F109" s="130"/>
      <c r="G109" s="131"/>
    </row>
    <row r="110" spans="1:7" s="10" customFormat="1" ht="27" customHeight="1" x14ac:dyDescent="0.2">
      <c r="A110" s="268"/>
      <c r="B110" s="57" t="s">
        <v>45</v>
      </c>
      <c r="C110" s="21"/>
      <c r="D110" s="22" t="s">
        <v>753</v>
      </c>
      <c r="E110" s="127"/>
      <c r="F110" s="130"/>
      <c r="G110" s="131"/>
    </row>
    <row r="111" spans="1:7" s="10" customFormat="1" x14ac:dyDescent="0.2">
      <c r="A111" s="268" t="s">
        <v>449</v>
      </c>
      <c r="B111" s="26" t="s">
        <v>452</v>
      </c>
      <c r="C111" s="21"/>
      <c r="D111" s="22" t="s">
        <v>753</v>
      </c>
      <c r="E111" s="127"/>
      <c r="F111" s="130"/>
      <c r="G111" s="131"/>
    </row>
    <row r="112" spans="1:7" s="10" customFormat="1" ht="24" x14ac:dyDescent="0.2">
      <c r="A112" s="268" t="s">
        <v>129</v>
      </c>
      <c r="B112" s="57" t="s">
        <v>423</v>
      </c>
      <c r="C112" s="21" t="s">
        <v>39</v>
      </c>
      <c r="D112" s="22">
        <v>223.8</v>
      </c>
      <c r="E112" s="127"/>
      <c r="F112" s="130"/>
      <c r="G112" s="131"/>
    </row>
    <row r="113" spans="1:7" s="10" customFormat="1" x14ac:dyDescent="0.2">
      <c r="A113" s="268" t="s">
        <v>451</v>
      </c>
      <c r="B113" s="26" t="s">
        <v>450</v>
      </c>
      <c r="C113" s="21"/>
      <c r="D113" s="22" t="s">
        <v>753</v>
      </c>
      <c r="E113" s="127"/>
      <c r="F113" s="130"/>
      <c r="G113" s="131"/>
    </row>
    <row r="114" spans="1:7" s="10" customFormat="1" ht="24" x14ac:dyDescent="0.2">
      <c r="A114" s="268" t="s">
        <v>129</v>
      </c>
      <c r="B114" s="57" t="s">
        <v>423</v>
      </c>
      <c r="C114" s="21" t="s">
        <v>39</v>
      </c>
      <c r="D114" s="22">
        <v>520</v>
      </c>
      <c r="E114" s="127"/>
      <c r="F114" s="130"/>
      <c r="G114" s="131"/>
    </row>
    <row r="115" spans="1:7" s="10" customFormat="1" ht="12.75" thickBot="1" x14ac:dyDescent="0.25">
      <c r="A115" s="268"/>
      <c r="B115" s="57"/>
      <c r="C115" s="21"/>
      <c r="D115" s="22" t="s">
        <v>753</v>
      </c>
      <c r="E115" s="22"/>
      <c r="F115" s="22"/>
      <c r="G115" s="300"/>
    </row>
    <row r="116" spans="1:7" s="10" customFormat="1" x14ac:dyDescent="0.2">
      <c r="A116" s="295"/>
      <c r="B116" s="100" t="s">
        <v>46</v>
      </c>
      <c r="C116" s="106"/>
      <c r="D116" s="102" t="s">
        <v>753</v>
      </c>
      <c r="E116" s="102"/>
      <c r="F116" s="102"/>
      <c r="G116" s="296"/>
    </row>
    <row r="117" spans="1:7" s="10" customFormat="1" ht="12.75" thickBot="1" x14ac:dyDescent="0.25">
      <c r="A117" s="297"/>
      <c r="B117" s="103" t="s">
        <v>47</v>
      </c>
      <c r="C117" s="107"/>
      <c r="D117" s="105" t="s">
        <v>753</v>
      </c>
      <c r="E117" s="201"/>
      <c r="F117" s="202"/>
      <c r="G117" s="298"/>
    </row>
    <row r="118" spans="1:7" s="10" customFormat="1" x14ac:dyDescent="0.2">
      <c r="A118" s="268"/>
      <c r="B118" s="37" t="s">
        <v>48</v>
      </c>
      <c r="C118" s="21"/>
      <c r="D118" s="22" t="s">
        <v>753</v>
      </c>
      <c r="E118" s="127"/>
      <c r="F118" s="128"/>
      <c r="G118" s="129"/>
    </row>
    <row r="119" spans="1:7" s="10" customFormat="1" x14ac:dyDescent="0.2">
      <c r="A119" s="268" t="s">
        <v>299</v>
      </c>
      <c r="B119" s="20" t="s">
        <v>49</v>
      </c>
      <c r="C119" s="21"/>
      <c r="D119" s="22" t="s">
        <v>753</v>
      </c>
      <c r="E119" s="127"/>
      <c r="F119" s="128"/>
      <c r="G119" s="129"/>
    </row>
    <row r="120" spans="1:7" s="10" customFormat="1" ht="58.5" customHeight="1" x14ac:dyDescent="0.25">
      <c r="A120" s="268"/>
      <c r="B120" s="23" t="s">
        <v>168</v>
      </c>
      <c r="C120" s="24"/>
      <c r="D120" s="24" t="s">
        <v>753</v>
      </c>
      <c r="E120" s="140"/>
      <c r="F120" s="140"/>
      <c r="G120" s="142"/>
    </row>
    <row r="121" spans="1:7" s="10" customFormat="1" ht="35.25" customHeight="1" x14ac:dyDescent="0.25">
      <c r="A121" s="268"/>
      <c r="B121" s="25" t="s">
        <v>167</v>
      </c>
      <c r="C121" s="24"/>
      <c r="D121" s="24" t="s">
        <v>753</v>
      </c>
      <c r="E121" s="140"/>
      <c r="F121" s="140"/>
      <c r="G121" s="142"/>
    </row>
    <row r="122" spans="1:7" s="10" customFormat="1" ht="36" customHeight="1" x14ac:dyDescent="0.25">
      <c r="A122" s="268"/>
      <c r="B122" s="23" t="s">
        <v>123</v>
      </c>
      <c r="C122" s="24"/>
      <c r="D122" s="24" t="s">
        <v>753</v>
      </c>
      <c r="E122" s="140"/>
      <c r="F122" s="140"/>
      <c r="G122" s="142"/>
    </row>
    <row r="123" spans="1:7" x14ac:dyDescent="0.2">
      <c r="A123" s="274" t="s">
        <v>530</v>
      </c>
      <c r="B123" s="191" t="s">
        <v>10</v>
      </c>
      <c r="C123" s="189"/>
      <c r="D123" s="149" t="s">
        <v>753</v>
      </c>
      <c r="E123" s="127"/>
      <c r="F123" s="149"/>
      <c r="G123" s="150"/>
    </row>
    <row r="124" spans="1:7" ht="24" x14ac:dyDescent="0.2">
      <c r="A124" s="268"/>
      <c r="B124" s="36" t="s">
        <v>109</v>
      </c>
      <c r="C124" s="36"/>
      <c r="D124" s="36" t="s">
        <v>753</v>
      </c>
      <c r="E124" s="151"/>
      <c r="F124" s="151"/>
      <c r="G124" s="152"/>
    </row>
    <row r="125" spans="1:7" ht="25.5" customHeight="1" x14ac:dyDescent="0.2">
      <c r="A125" s="268"/>
      <c r="B125" s="36" t="s">
        <v>60</v>
      </c>
      <c r="C125" s="36"/>
      <c r="D125" s="36" t="s">
        <v>753</v>
      </c>
      <c r="E125" s="151"/>
      <c r="F125" s="151"/>
      <c r="G125" s="152"/>
    </row>
    <row r="126" spans="1:7" ht="48.75" customHeight="1" x14ac:dyDescent="0.2">
      <c r="A126" s="268"/>
      <c r="B126" s="36" t="s">
        <v>61</v>
      </c>
      <c r="C126" s="36"/>
      <c r="D126" s="36" t="s">
        <v>753</v>
      </c>
      <c r="E126" s="151"/>
      <c r="F126" s="151"/>
      <c r="G126" s="152"/>
    </row>
    <row r="127" spans="1:7" ht="63.75" customHeight="1" x14ac:dyDescent="0.2">
      <c r="A127" s="268"/>
      <c r="B127" s="58" t="s">
        <v>62</v>
      </c>
      <c r="C127" s="58"/>
      <c r="D127" s="58" t="s">
        <v>753</v>
      </c>
      <c r="E127" s="153"/>
      <c r="F127" s="153"/>
      <c r="G127" s="154"/>
    </row>
    <row r="128" spans="1:7" x14ac:dyDescent="0.2">
      <c r="A128" s="274" t="s">
        <v>531</v>
      </c>
      <c r="B128" s="191" t="s">
        <v>9</v>
      </c>
      <c r="C128" s="189"/>
      <c r="D128" s="149" t="s">
        <v>753</v>
      </c>
      <c r="E128" s="127"/>
      <c r="F128" s="149"/>
      <c r="G128" s="150"/>
    </row>
    <row r="129" spans="1:7" ht="48" x14ac:dyDescent="0.2">
      <c r="A129" s="273"/>
      <c r="B129" s="58" t="s">
        <v>87</v>
      </c>
      <c r="C129" s="58"/>
      <c r="D129" s="58" t="s">
        <v>753</v>
      </c>
      <c r="E129" s="153"/>
      <c r="F129" s="153"/>
      <c r="G129" s="154"/>
    </row>
    <row r="130" spans="1:7" ht="36" x14ac:dyDescent="0.2">
      <c r="A130" s="270"/>
      <c r="B130" s="58" t="s">
        <v>88</v>
      </c>
      <c r="C130" s="58"/>
      <c r="D130" s="58" t="s">
        <v>753</v>
      </c>
      <c r="E130" s="153"/>
      <c r="F130" s="153"/>
      <c r="G130" s="154"/>
    </row>
    <row r="131" spans="1:7" ht="48" x14ac:dyDescent="0.2">
      <c r="A131" s="273"/>
      <c r="B131" s="58" t="s">
        <v>200</v>
      </c>
      <c r="C131" s="58"/>
      <c r="D131" s="58" t="s">
        <v>753</v>
      </c>
      <c r="E131" s="153"/>
      <c r="F131" s="153"/>
      <c r="G131" s="154"/>
    </row>
    <row r="132" spans="1:7" x14ac:dyDescent="0.2">
      <c r="A132" s="273"/>
      <c r="B132" s="58"/>
      <c r="C132" s="58"/>
      <c r="D132" s="58" t="s">
        <v>753</v>
      </c>
      <c r="E132" s="153"/>
      <c r="F132" s="153"/>
      <c r="G132" s="154"/>
    </row>
    <row r="133" spans="1:7" s="10" customFormat="1" ht="15" customHeight="1" x14ac:dyDescent="0.2">
      <c r="A133" s="274" t="s">
        <v>414</v>
      </c>
      <c r="B133" s="188" t="s">
        <v>53</v>
      </c>
      <c r="C133" s="189"/>
      <c r="D133" s="149" t="s">
        <v>753</v>
      </c>
      <c r="E133" s="127"/>
      <c r="F133" s="128"/>
      <c r="G133" s="129"/>
    </row>
    <row r="134" spans="1:7" s="17" customFormat="1" ht="14.25" customHeight="1" x14ac:dyDescent="0.25">
      <c r="A134" s="270" t="s">
        <v>532</v>
      </c>
      <c r="B134" s="26" t="s">
        <v>187</v>
      </c>
      <c r="C134" s="27"/>
      <c r="D134" s="28" t="s">
        <v>753</v>
      </c>
      <c r="E134" s="143"/>
      <c r="F134" s="144"/>
      <c r="G134" s="145"/>
    </row>
    <row r="135" spans="1:7" s="10" customFormat="1" ht="12" customHeight="1" x14ac:dyDescent="0.2">
      <c r="A135" s="268" t="s">
        <v>129</v>
      </c>
      <c r="B135" s="29" t="s">
        <v>199</v>
      </c>
      <c r="C135" s="21" t="s">
        <v>39</v>
      </c>
      <c r="D135" s="22">
        <v>223.8</v>
      </c>
      <c r="E135" s="127"/>
      <c r="F135" s="130"/>
      <c r="G135" s="131"/>
    </row>
    <row r="136" spans="1:7" s="10" customFormat="1" ht="15" customHeight="1" x14ac:dyDescent="0.2">
      <c r="A136" s="275" t="s">
        <v>300</v>
      </c>
      <c r="B136" s="190" t="s">
        <v>11</v>
      </c>
      <c r="C136" s="189"/>
      <c r="D136" s="149" t="s">
        <v>753</v>
      </c>
      <c r="E136" s="127"/>
      <c r="F136" s="128"/>
      <c r="G136" s="129"/>
    </row>
    <row r="137" spans="1:7" x14ac:dyDescent="0.2">
      <c r="A137" s="276" t="s">
        <v>301</v>
      </c>
      <c r="B137" s="33" t="s">
        <v>54</v>
      </c>
      <c r="C137" s="34"/>
      <c r="D137" s="147" t="s">
        <v>753</v>
      </c>
      <c r="E137" s="146"/>
      <c r="F137" s="147"/>
      <c r="G137" s="148"/>
    </row>
    <row r="138" spans="1:7" s="8" customFormat="1" x14ac:dyDescent="0.2">
      <c r="A138" s="273" t="s">
        <v>129</v>
      </c>
      <c r="B138" s="53" t="str">
        <f>B93</f>
        <v>Foundations P1</v>
      </c>
      <c r="C138" s="21" t="s">
        <v>41</v>
      </c>
      <c r="D138" s="22">
        <v>1.8</v>
      </c>
      <c r="E138" s="127"/>
      <c r="F138" s="138"/>
      <c r="G138" s="139"/>
    </row>
    <row r="139" spans="1:7" s="8" customFormat="1" ht="13.5" x14ac:dyDescent="0.2">
      <c r="A139" s="276"/>
      <c r="B139" s="53" t="s">
        <v>528</v>
      </c>
      <c r="C139" s="59" t="s">
        <v>117</v>
      </c>
      <c r="D139" s="22">
        <v>4.8</v>
      </c>
      <c r="E139" s="127"/>
      <c r="F139" s="138"/>
      <c r="G139" s="139"/>
    </row>
    <row r="140" spans="1:7" x14ac:dyDescent="0.2">
      <c r="A140" s="276"/>
      <c r="B140" s="244">
        <v>12</v>
      </c>
      <c r="C140" s="31" t="s">
        <v>8</v>
      </c>
      <c r="D140" s="22">
        <v>63.94</v>
      </c>
      <c r="E140" s="136"/>
      <c r="F140" s="130"/>
      <c r="G140" s="131"/>
    </row>
    <row r="141" spans="1:7" x14ac:dyDescent="0.2">
      <c r="A141" s="276"/>
      <c r="B141" s="244"/>
      <c r="C141" s="31"/>
      <c r="D141" s="22" t="s">
        <v>753</v>
      </c>
      <c r="E141" s="136"/>
      <c r="F141" s="130"/>
      <c r="G141" s="131"/>
    </row>
    <row r="142" spans="1:7" s="8" customFormat="1" x14ac:dyDescent="0.2">
      <c r="A142" s="273" t="s">
        <v>130</v>
      </c>
      <c r="B142" s="53" t="str">
        <f>B94</f>
        <v>Foundations P2</v>
      </c>
      <c r="C142" s="21" t="s">
        <v>41</v>
      </c>
      <c r="D142" s="22">
        <v>1.02</v>
      </c>
      <c r="E142" s="127"/>
      <c r="F142" s="138"/>
      <c r="G142" s="139"/>
    </row>
    <row r="143" spans="1:7" s="8" customFormat="1" ht="13.5" x14ac:dyDescent="0.2">
      <c r="A143" s="276"/>
      <c r="B143" s="53" t="s">
        <v>528</v>
      </c>
      <c r="C143" s="59" t="s">
        <v>117</v>
      </c>
      <c r="D143" s="22">
        <v>2.56</v>
      </c>
      <c r="E143" s="127"/>
      <c r="F143" s="138"/>
      <c r="G143" s="139"/>
    </row>
    <row r="144" spans="1:7" x14ac:dyDescent="0.2">
      <c r="A144" s="276"/>
      <c r="B144" s="244">
        <v>12</v>
      </c>
      <c r="C144" s="31" t="s">
        <v>8</v>
      </c>
      <c r="D144" s="22">
        <v>36.369999999999997</v>
      </c>
      <c r="E144" s="136"/>
      <c r="F144" s="130"/>
      <c r="G144" s="131"/>
    </row>
    <row r="145" spans="1:7" x14ac:dyDescent="0.2">
      <c r="A145" s="276"/>
      <c r="B145" s="244"/>
      <c r="C145" s="31"/>
      <c r="D145" s="22" t="s">
        <v>753</v>
      </c>
      <c r="E145" s="136"/>
      <c r="F145" s="130"/>
      <c r="G145" s="131"/>
    </row>
    <row r="146" spans="1:7" s="8" customFormat="1" x14ac:dyDescent="0.2">
      <c r="A146" s="273" t="s">
        <v>132</v>
      </c>
      <c r="B146" s="53" t="str">
        <f>B95</f>
        <v>Foundations P3</v>
      </c>
      <c r="C146" s="21" t="s">
        <v>41</v>
      </c>
      <c r="D146" s="22">
        <v>3.93</v>
      </c>
      <c r="E146" s="127"/>
      <c r="F146" s="138"/>
      <c r="G146" s="139"/>
    </row>
    <row r="147" spans="1:7" s="8" customFormat="1" ht="13.5" x14ac:dyDescent="0.2">
      <c r="A147" s="276"/>
      <c r="B147" s="53" t="s">
        <v>528</v>
      </c>
      <c r="C147" s="59" t="s">
        <v>117</v>
      </c>
      <c r="D147" s="22">
        <v>8.69</v>
      </c>
      <c r="E147" s="127"/>
      <c r="F147" s="138"/>
      <c r="G147" s="139"/>
    </row>
    <row r="148" spans="1:7" x14ac:dyDescent="0.2">
      <c r="A148" s="276"/>
      <c r="B148" s="244">
        <v>12</v>
      </c>
      <c r="C148" s="31" t="s">
        <v>8</v>
      </c>
      <c r="D148" s="22">
        <v>139.63999999999999</v>
      </c>
      <c r="E148" s="136"/>
      <c r="F148" s="130"/>
      <c r="G148" s="131"/>
    </row>
    <row r="149" spans="1:7" s="8" customFormat="1" x14ac:dyDescent="0.2">
      <c r="A149" s="273"/>
      <c r="B149" s="53"/>
      <c r="C149" s="21"/>
      <c r="D149" s="22" t="s">
        <v>753</v>
      </c>
      <c r="E149" s="127"/>
      <c r="F149" s="138"/>
      <c r="G149" s="139"/>
    </row>
    <row r="150" spans="1:7" s="8" customFormat="1" x14ac:dyDescent="0.2">
      <c r="A150" s="273" t="s">
        <v>133</v>
      </c>
      <c r="B150" s="53" t="str">
        <f>B96</f>
        <v>Foundations P4</v>
      </c>
      <c r="C150" s="21" t="s">
        <v>41</v>
      </c>
      <c r="D150" s="22">
        <v>4.7</v>
      </c>
      <c r="E150" s="127"/>
      <c r="F150" s="138"/>
      <c r="G150" s="139"/>
    </row>
    <row r="151" spans="1:7" s="8" customFormat="1" ht="13.5" x14ac:dyDescent="0.2">
      <c r="A151" s="276"/>
      <c r="B151" s="53" t="s">
        <v>528</v>
      </c>
      <c r="C151" s="59" t="s">
        <v>117</v>
      </c>
      <c r="D151" s="22">
        <v>13.44</v>
      </c>
      <c r="E151" s="127"/>
      <c r="F151" s="138"/>
      <c r="G151" s="139"/>
    </row>
    <row r="152" spans="1:7" x14ac:dyDescent="0.2">
      <c r="A152" s="276"/>
      <c r="B152" s="244">
        <v>12</v>
      </c>
      <c r="C152" s="31" t="s">
        <v>8</v>
      </c>
      <c r="D152" s="22">
        <v>139.24</v>
      </c>
      <c r="E152" s="136"/>
      <c r="F152" s="130"/>
      <c r="G152" s="131"/>
    </row>
    <row r="153" spans="1:7" s="8" customFormat="1" x14ac:dyDescent="0.2">
      <c r="A153" s="273"/>
      <c r="B153" s="53"/>
      <c r="C153" s="21"/>
      <c r="D153" s="22" t="s">
        <v>753</v>
      </c>
      <c r="E153" s="127"/>
      <c r="F153" s="138"/>
      <c r="G153" s="139"/>
    </row>
    <row r="154" spans="1:7" s="8" customFormat="1" x14ac:dyDescent="0.2">
      <c r="A154" s="273" t="s">
        <v>134</v>
      </c>
      <c r="B154" s="53" t="s">
        <v>663</v>
      </c>
      <c r="C154" s="21" t="s">
        <v>41</v>
      </c>
      <c r="D154" s="22">
        <v>8.66</v>
      </c>
      <c r="E154" s="127"/>
      <c r="F154" s="138"/>
      <c r="G154" s="139"/>
    </row>
    <row r="155" spans="1:7" s="8" customFormat="1" x14ac:dyDescent="0.2">
      <c r="A155" s="273" t="s">
        <v>669</v>
      </c>
      <c r="B155" s="53" t="s">
        <v>672</v>
      </c>
      <c r="C155" s="21" t="s">
        <v>41</v>
      </c>
      <c r="D155" s="22">
        <v>4.83</v>
      </c>
      <c r="E155" s="127"/>
      <c r="F155" s="138"/>
      <c r="G155" s="139"/>
    </row>
    <row r="156" spans="1:7" s="8" customFormat="1" ht="13.5" x14ac:dyDescent="0.2">
      <c r="A156" s="273"/>
      <c r="B156" s="53" t="s">
        <v>673</v>
      </c>
      <c r="C156" s="59" t="s">
        <v>117</v>
      </c>
      <c r="D156" s="22">
        <v>12.6</v>
      </c>
      <c r="E156" s="127"/>
      <c r="F156" s="138"/>
      <c r="G156" s="139"/>
    </row>
    <row r="157" spans="1:7" s="8" customFormat="1" ht="13.5" x14ac:dyDescent="0.2">
      <c r="A157" s="273"/>
      <c r="B157" s="53" t="s">
        <v>674</v>
      </c>
      <c r="C157" s="59" t="s">
        <v>117</v>
      </c>
      <c r="D157" s="22">
        <v>15.44</v>
      </c>
      <c r="E157" s="127"/>
      <c r="F157" s="138"/>
      <c r="G157" s="139"/>
    </row>
    <row r="158" spans="1:7" s="8" customFormat="1" x14ac:dyDescent="0.2">
      <c r="A158" s="273" t="s">
        <v>670</v>
      </c>
      <c r="B158" s="53" t="s">
        <v>675</v>
      </c>
      <c r="C158" s="31"/>
      <c r="D158" s="22" t="s">
        <v>753</v>
      </c>
      <c r="E158" s="127"/>
      <c r="F158" s="138"/>
      <c r="G158" s="139"/>
    </row>
    <row r="159" spans="1:7" x14ac:dyDescent="0.2">
      <c r="A159" s="429"/>
      <c r="B159" s="244">
        <v>12</v>
      </c>
      <c r="C159" s="31" t="s">
        <v>8</v>
      </c>
      <c r="D159" s="22">
        <v>586.08000000000004</v>
      </c>
      <c r="E159" s="136"/>
      <c r="F159" s="130"/>
      <c r="G159" s="131"/>
    </row>
    <row r="160" spans="1:7" s="8" customFormat="1" x14ac:dyDescent="0.2">
      <c r="A160" s="273" t="s">
        <v>671</v>
      </c>
      <c r="B160" s="53" t="s">
        <v>676</v>
      </c>
      <c r="C160" s="59"/>
      <c r="D160" s="22" t="s">
        <v>753</v>
      </c>
      <c r="E160" s="127"/>
      <c r="F160" s="138"/>
      <c r="G160" s="139"/>
    </row>
    <row r="161" spans="1:7" x14ac:dyDescent="0.2">
      <c r="A161" s="429"/>
      <c r="B161" s="244">
        <v>20</v>
      </c>
      <c r="C161" s="31" t="s">
        <v>8</v>
      </c>
      <c r="D161" s="22">
        <v>813.78</v>
      </c>
      <c r="E161" s="136"/>
      <c r="F161" s="130"/>
      <c r="G161" s="131"/>
    </row>
    <row r="162" spans="1:7" x14ac:dyDescent="0.2">
      <c r="A162" s="429"/>
      <c r="B162" s="244">
        <v>12</v>
      </c>
      <c r="C162" s="31" t="s">
        <v>8</v>
      </c>
      <c r="D162" s="22">
        <v>58.61</v>
      </c>
      <c r="E162" s="136"/>
      <c r="F162" s="130"/>
      <c r="G162" s="131"/>
    </row>
    <row r="163" spans="1:7" x14ac:dyDescent="0.2">
      <c r="A163" s="429"/>
      <c r="B163" s="244">
        <v>10</v>
      </c>
      <c r="C163" s="31" t="s">
        <v>8</v>
      </c>
      <c r="D163" s="22">
        <v>393.01</v>
      </c>
      <c r="E163" s="136"/>
      <c r="F163" s="130"/>
      <c r="G163" s="131"/>
    </row>
    <row r="164" spans="1:7" s="8" customFormat="1" x14ac:dyDescent="0.2">
      <c r="A164" s="391"/>
      <c r="B164" s="53"/>
      <c r="C164" s="21"/>
      <c r="D164" s="22" t="s">
        <v>753</v>
      </c>
      <c r="E164" s="127"/>
      <c r="F164" s="138"/>
      <c r="G164" s="139"/>
    </row>
    <row r="165" spans="1:7" s="8" customFormat="1" x14ac:dyDescent="0.2">
      <c r="A165" s="273" t="s">
        <v>135</v>
      </c>
      <c r="B165" s="53" t="s">
        <v>664</v>
      </c>
      <c r="C165" s="21" t="s">
        <v>41</v>
      </c>
      <c r="D165" s="22">
        <v>15.5</v>
      </c>
      <c r="E165" s="127"/>
      <c r="F165" s="138"/>
      <c r="G165" s="139"/>
    </row>
    <row r="166" spans="1:7" s="8" customFormat="1" x14ac:dyDescent="0.2">
      <c r="A166" s="273" t="s">
        <v>677</v>
      </c>
      <c r="B166" s="53" t="s">
        <v>680</v>
      </c>
      <c r="C166" s="21" t="s">
        <v>41</v>
      </c>
      <c r="D166" s="22">
        <v>5.51</v>
      </c>
      <c r="E166" s="127"/>
      <c r="F166" s="138"/>
      <c r="G166" s="139"/>
    </row>
    <row r="167" spans="1:7" s="8" customFormat="1" ht="13.5" x14ac:dyDescent="0.2">
      <c r="A167" s="273"/>
      <c r="B167" s="53" t="s">
        <v>681</v>
      </c>
      <c r="C167" s="59" t="s">
        <v>117</v>
      </c>
      <c r="D167" s="22">
        <v>14.84</v>
      </c>
      <c r="E167" s="127"/>
      <c r="F167" s="138"/>
      <c r="G167" s="139"/>
    </row>
    <row r="168" spans="1:7" s="8" customFormat="1" ht="13.5" x14ac:dyDescent="0.2">
      <c r="A168" s="273"/>
      <c r="B168" s="53" t="s">
        <v>682</v>
      </c>
      <c r="C168" s="59" t="s">
        <v>117</v>
      </c>
      <c r="D168" s="22">
        <v>17.55</v>
      </c>
      <c r="E168" s="127"/>
      <c r="F168" s="138"/>
      <c r="G168" s="139"/>
    </row>
    <row r="169" spans="1:7" s="8" customFormat="1" x14ac:dyDescent="0.2">
      <c r="A169" s="273" t="s">
        <v>678</v>
      </c>
      <c r="B169" s="53" t="s">
        <v>683</v>
      </c>
      <c r="C169" s="31"/>
      <c r="D169" s="22" t="s">
        <v>753</v>
      </c>
      <c r="E169" s="127"/>
      <c r="F169" s="138"/>
      <c r="G169" s="139"/>
    </row>
    <row r="170" spans="1:7" x14ac:dyDescent="0.2">
      <c r="A170" s="429"/>
      <c r="B170" s="244">
        <v>12</v>
      </c>
      <c r="C170" s="31" t="s">
        <v>8</v>
      </c>
      <c r="D170" s="22">
        <v>1048.96</v>
      </c>
      <c r="E170" s="136"/>
      <c r="F170" s="130"/>
      <c r="G170" s="131"/>
    </row>
    <row r="171" spans="1:7" s="8" customFormat="1" x14ac:dyDescent="0.2">
      <c r="A171" s="273" t="s">
        <v>679</v>
      </c>
      <c r="B171" s="53" t="s">
        <v>684</v>
      </c>
      <c r="C171" s="59"/>
      <c r="D171" s="22" t="s">
        <v>753</v>
      </c>
      <c r="E171" s="127"/>
      <c r="F171" s="138"/>
      <c r="G171" s="139"/>
    </row>
    <row r="172" spans="1:7" x14ac:dyDescent="0.2">
      <c r="A172" s="429"/>
      <c r="B172" s="244">
        <v>20</v>
      </c>
      <c r="C172" s="31" t="s">
        <v>8</v>
      </c>
      <c r="D172" s="22">
        <v>1115.6199999999999</v>
      </c>
      <c r="E172" s="136"/>
      <c r="F172" s="130"/>
      <c r="G172" s="131"/>
    </row>
    <row r="173" spans="1:7" x14ac:dyDescent="0.2">
      <c r="A173" s="429"/>
      <c r="B173" s="244">
        <v>12</v>
      </c>
      <c r="C173" s="31" t="s">
        <v>8</v>
      </c>
      <c r="D173" s="22">
        <v>66.959999999999994</v>
      </c>
      <c r="E173" s="136"/>
      <c r="F173" s="130"/>
      <c r="G173" s="131"/>
    </row>
    <row r="174" spans="1:7" x14ac:dyDescent="0.2">
      <c r="A174" s="429"/>
      <c r="B174" s="244">
        <v>10</v>
      </c>
      <c r="C174" s="31" t="s">
        <v>8</v>
      </c>
      <c r="D174" s="22">
        <v>448.98</v>
      </c>
      <c r="E174" s="136"/>
      <c r="F174" s="130"/>
      <c r="G174" s="131"/>
    </row>
    <row r="175" spans="1:7" s="8" customFormat="1" x14ac:dyDescent="0.2">
      <c r="A175" s="391"/>
      <c r="B175" s="53"/>
      <c r="C175" s="21"/>
      <c r="D175" s="22" t="s">
        <v>753</v>
      </c>
      <c r="E175" s="127"/>
      <c r="F175" s="138"/>
      <c r="G175" s="139"/>
    </row>
    <row r="176" spans="1:7" s="8" customFormat="1" x14ac:dyDescent="0.2">
      <c r="A176" s="273" t="s">
        <v>136</v>
      </c>
      <c r="B176" s="53" t="s">
        <v>665</v>
      </c>
      <c r="C176" s="21" t="s">
        <v>41</v>
      </c>
      <c r="D176" s="22">
        <v>15.63</v>
      </c>
      <c r="E176" s="127"/>
      <c r="F176" s="138"/>
      <c r="G176" s="139"/>
    </row>
    <row r="177" spans="1:7" s="8" customFormat="1" x14ac:dyDescent="0.2">
      <c r="A177" s="273" t="s">
        <v>693</v>
      </c>
      <c r="B177" s="53" t="s">
        <v>685</v>
      </c>
      <c r="C177" s="21" t="s">
        <v>41</v>
      </c>
      <c r="D177" s="22">
        <v>4.28</v>
      </c>
      <c r="E177" s="127"/>
      <c r="F177" s="138"/>
      <c r="G177" s="139"/>
    </row>
    <row r="178" spans="1:7" s="8" customFormat="1" ht="13.5" x14ac:dyDescent="0.2">
      <c r="A178" s="273"/>
      <c r="B178" s="53" t="s">
        <v>686</v>
      </c>
      <c r="C178" s="59" t="s">
        <v>117</v>
      </c>
      <c r="D178" s="22">
        <v>14.95</v>
      </c>
      <c r="E178" s="127"/>
      <c r="F178" s="138"/>
      <c r="G178" s="139"/>
    </row>
    <row r="179" spans="1:7" s="8" customFormat="1" ht="13.5" x14ac:dyDescent="0.2">
      <c r="A179" s="273"/>
      <c r="B179" s="53" t="s">
        <v>687</v>
      </c>
      <c r="C179" s="59" t="s">
        <v>117</v>
      </c>
      <c r="D179" s="22">
        <v>17.55</v>
      </c>
      <c r="E179" s="127"/>
      <c r="F179" s="138"/>
      <c r="G179" s="139"/>
    </row>
    <row r="180" spans="1:7" s="8" customFormat="1" x14ac:dyDescent="0.2">
      <c r="A180" s="273" t="s">
        <v>694</v>
      </c>
      <c r="B180" s="53" t="s">
        <v>688</v>
      </c>
      <c r="C180" s="31"/>
      <c r="D180" s="22" t="s">
        <v>753</v>
      </c>
      <c r="E180" s="127"/>
      <c r="F180" s="138"/>
      <c r="G180" s="139"/>
    </row>
    <row r="181" spans="1:7" x14ac:dyDescent="0.2">
      <c r="A181" s="429"/>
      <c r="B181" s="244">
        <v>12</v>
      </c>
      <c r="C181" s="31" t="s">
        <v>8</v>
      </c>
      <c r="D181" s="22">
        <v>1057.31</v>
      </c>
      <c r="E181" s="136"/>
      <c r="F181" s="130"/>
      <c r="G181" s="131"/>
    </row>
    <row r="182" spans="1:7" s="8" customFormat="1" x14ac:dyDescent="0.2">
      <c r="A182" s="273" t="s">
        <v>695</v>
      </c>
      <c r="B182" s="53" t="s">
        <v>689</v>
      </c>
      <c r="C182" s="59"/>
      <c r="D182" s="22" t="s">
        <v>753</v>
      </c>
      <c r="E182" s="127"/>
      <c r="F182" s="138"/>
      <c r="G182" s="139"/>
    </row>
    <row r="183" spans="1:7" x14ac:dyDescent="0.2">
      <c r="A183" s="429"/>
      <c r="B183" s="244">
        <v>20</v>
      </c>
      <c r="C183" s="31" t="s">
        <v>8</v>
      </c>
      <c r="D183" s="22">
        <v>937.08</v>
      </c>
      <c r="E183" s="136"/>
      <c r="F183" s="130"/>
      <c r="G183" s="131"/>
    </row>
    <row r="184" spans="1:7" x14ac:dyDescent="0.2">
      <c r="A184" s="429"/>
      <c r="B184" s="244">
        <v>12</v>
      </c>
      <c r="C184" s="31" t="s">
        <v>8</v>
      </c>
      <c r="D184" s="22">
        <v>67.489999999999995</v>
      </c>
      <c r="E184" s="136"/>
      <c r="F184" s="130"/>
      <c r="G184" s="131"/>
    </row>
    <row r="185" spans="1:7" x14ac:dyDescent="0.2">
      <c r="A185" s="429"/>
      <c r="B185" s="244">
        <v>10</v>
      </c>
      <c r="C185" s="31" t="s">
        <v>8</v>
      </c>
      <c r="D185" s="22">
        <v>405.74</v>
      </c>
      <c r="E185" s="136"/>
      <c r="F185" s="130"/>
      <c r="G185" s="131"/>
    </row>
    <row r="186" spans="1:7" s="8" customFormat="1" x14ac:dyDescent="0.2">
      <c r="A186" s="391"/>
      <c r="B186" s="53"/>
      <c r="C186" s="21"/>
      <c r="D186" s="22" t="s">
        <v>753</v>
      </c>
      <c r="E186" s="127"/>
      <c r="F186" s="138"/>
      <c r="G186" s="139"/>
    </row>
    <row r="187" spans="1:7" s="8" customFormat="1" x14ac:dyDescent="0.2">
      <c r="A187" s="273" t="s">
        <v>137</v>
      </c>
      <c r="B187" s="53" t="s">
        <v>666</v>
      </c>
      <c r="C187" s="21" t="s">
        <v>41</v>
      </c>
      <c r="D187" s="22">
        <v>8.66</v>
      </c>
      <c r="E187" s="127"/>
      <c r="F187" s="138"/>
      <c r="G187" s="139"/>
    </row>
    <row r="188" spans="1:7" s="8" customFormat="1" x14ac:dyDescent="0.2">
      <c r="A188" s="273" t="s">
        <v>696</v>
      </c>
      <c r="B188" s="53" t="s">
        <v>690</v>
      </c>
      <c r="C188" s="21" t="s">
        <v>41</v>
      </c>
      <c r="D188" s="22">
        <v>3.71</v>
      </c>
      <c r="E188" s="127"/>
      <c r="F188" s="138"/>
      <c r="G188" s="139"/>
    </row>
    <row r="189" spans="1:7" s="8" customFormat="1" ht="13.5" x14ac:dyDescent="0.2">
      <c r="A189" s="273"/>
      <c r="B189" s="53" t="s">
        <v>691</v>
      </c>
      <c r="C189" s="59" t="s">
        <v>117</v>
      </c>
      <c r="D189" s="22">
        <v>12.6</v>
      </c>
      <c r="E189" s="127"/>
      <c r="F189" s="138"/>
      <c r="G189" s="139"/>
    </row>
    <row r="190" spans="1:7" s="8" customFormat="1" ht="13.5" x14ac:dyDescent="0.2">
      <c r="A190" s="273"/>
      <c r="B190" s="53" t="s">
        <v>692</v>
      </c>
      <c r="C190" s="59" t="s">
        <v>117</v>
      </c>
      <c r="D190" s="22">
        <v>15.3</v>
      </c>
      <c r="E190" s="127"/>
      <c r="F190" s="138"/>
      <c r="G190" s="139"/>
    </row>
    <row r="191" spans="1:7" s="8" customFormat="1" x14ac:dyDescent="0.2">
      <c r="A191" s="273" t="s">
        <v>697</v>
      </c>
      <c r="B191" s="53" t="s">
        <v>688</v>
      </c>
      <c r="C191" s="31"/>
      <c r="D191" s="22" t="s">
        <v>753</v>
      </c>
      <c r="E191" s="127"/>
      <c r="F191" s="138"/>
      <c r="G191" s="139"/>
    </row>
    <row r="192" spans="1:7" x14ac:dyDescent="0.2">
      <c r="A192" s="429"/>
      <c r="B192" s="244">
        <v>12</v>
      </c>
      <c r="C192" s="31" t="s">
        <v>8</v>
      </c>
      <c r="D192" s="22">
        <v>586.08000000000004</v>
      </c>
      <c r="E192" s="136"/>
      <c r="F192" s="130"/>
      <c r="G192" s="131"/>
    </row>
    <row r="193" spans="1:7" s="8" customFormat="1" x14ac:dyDescent="0.2">
      <c r="A193" s="273" t="s">
        <v>698</v>
      </c>
      <c r="B193" s="53" t="s">
        <v>689</v>
      </c>
      <c r="C193" s="59"/>
      <c r="D193" s="22" t="s">
        <v>753</v>
      </c>
      <c r="E193" s="127"/>
      <c r="F193" s="138"/>
      <c r="G193" s="139"/>
    </row>
    <row r="194" spans="1:7" x14ac:dyDescent="0.2">
      <c r="A194" s="429"/>
      <c r="B194" s="244">
        <v>16</v>
      </c>
      <c r="C194" s="31" t="s">
        <v>8</v>
      </c>
      <c r="D194" s="22">
        <v>521.07000000000005</v>
      </c>
      <c r="E194" s="136"/>
      <c r="F194" s="130"/>
      <c r="G194" s="131"/>
    </row>
    <row r="195" spans="1:7" x14ac:dyDescent="0.2">
      <c r="A195" s="429"/>
      <c r="B195" s="244">
        <v>12</v>
      </c>
      <c r="C195" s="31" t="s">
        <v>8</v>
      </c>
      <c r="D195" s="22">
        <v>58.61</v>
      </c>
      <c r="E195" s="136"/>
      <c r="F195" s="130"/>
      <c r="G195" s="131"/>
    </row>
    <row r="196" spans="1:7" x14ac:dyDescent="0.2">
      <c r="A196" s="429"/>
      <c r="B196" s="244">
        <v>10</v>
      </c>
      <c r="C196" s="31" t="s">
        <v>8</v>
      </c>
      <c r="D196" s="22">
        <v>352.35</v>
      </c>
      <c r="E196" s="136"/>
      <c r="F196" s="130"/>
      <c r="G196" s="131"/>
    </row>
    <row r="197" spans="1:7" s="8" customFormat="1" x14ac:dyDescent="0.2">
      <c r="A197" s="273"/>
      <c r="B197" s="53"/>
      <c r="C197" s="21"/>
      <c r="D197" s="22" t="s">
        <v>753</v>
      </c>
      <c r="E197" s="127"/>
      <c r="F197" s="138"/>
      <c r="G197" s="139"/>
    </row>
    <row r="198" spans="1:7" x14ac:dyDescent="0.2">
      <c r="A198" s="273" t="s">
        <v>138</v>
      </c>
      <c r="B198" s="53" t="str">
        <f>B101</f>
        <v>Tie Beam TB1</v>
      </c>
      <c r="C198" s="21" t="s">
        <v>41</v>
      </c>
      <c r="D198" s="22">
        <v>26.56</v>
      </c>
      <c r="E198" s="127"/>
      <c r="F198" s="130"/>
      <c r="G198" s="131"/>
    </row>
    <row r="199" spans="1:7" ht="13.5" x14ac:dyDescent="0.2">
      <c r="A199" s="276"/>
      <c r="B199" s="53" t="s">
        <v>528</v>
      </c>
      <c r="C199" s="59" t="s">
        <v>117</v>
      </c>
      <c r="D199" s="22">
        <v>132.80000000000001</v>
      </c>
      <c r="E199" s="127"/>
      <c r="F199" s="130"/>
      <c r="G199" s="131"/>
    </row>
    <row r="200" spans="1:7" x14ac:dyDescent="0.2">
      <c r="A200" s="276"/>
      <c r="B200" s="244">
        <v>16</v>
      </c>
      <c r="C200" s="31" t="s">
        <v>8</v>
      </c>
      <c r="D200" s="22">
        <v>1572.68</v>
      </c>
      <c r="E200" s="136"/>
      <c r="F200" s="130"/>
      <c r="G200" s="131"/>
    </row>
    <row r="201" spans="1:7" x14ac:dyDescent="0.2">
      <c r="A201" s="276"/>
      <c r="B201" s="244">
        <v>12</v>
      </c>
      <c r="C201" s="31" t="s">
        <v>8</v>
      </c>
      <c r="D201" s="22">
        <v>294.82</v>
      </c>
      <c r="E201" s="136"/>
      <c r="F201" s="130"/>
      <c r="G201" s="131"/>
    </row>
    <row r="202" spans="1:7" x14ac:dyDescent="0.2">
      <c r="A202" s="276"/>
      <c r="B202" s="244">
        <v>6</v>
      </c>
      <c r="C202" s="31" t="s">
        <v>8</v>
      </c>
      <c r="D202" s="22">
        <v>589.63</v>
      </c>
      <c r="E202" s="136"/>
      <c r="F202" s="130"/>
      <c r="G202" s="131"/>
    </row>
    <row r="203" spans="1:7" x14ac:dyDescent="0.2">
      <c r="A203" s="276"/>
      <c r="B203" s="244"/>
      <c r="C203" s="31"/>
      <c r="D203" s="22" t="s">
        <v>753</v>
      </c>
      <c r="E203" s="136"/>
      <c r="F203" s="130"/>
      <c r="G203" s="131"/>
    </row>
    <row r="204" spans="1:7" x14ac:dyDescent="0.2">
      <c r="A204" s="273" t="s">
        <v>138</v>
      </c>
      <c r="B204" s="53" t="str">
        <f>B102</f>
        <v>Tie Beam TB2</v>
      </c>
      <c r="C204" s="21" t="s">
        <v>41</v>
      </c>
      <c r="D204" s="22">
        <v>10.58</v>
      </c>
      <c r="E204" s="127"/>
      <c r="F204" s="130"/>
      <c r="G204" s="131"/>
    </row>
    <row r="205" spans="1:7" ht="13.5" x14ac:dyDescent="0.2">
      <c r="A205" s="276"/>
      <c r="B205" s="53" t="s">
        <v>528</v>
      </c>
      <c r="C205" s="59" t="s">
        <v>117</v>
      </c>
      <c r="D205" s="22">
        <v>84.6</v>
      </c>
      <c r="E205" s="127"/>
      <c r="F205" s="130"/>
      <c r="G205" s="131"/>
    </row>
    <row r="206" spans="1:7" x14ac:dyDescent="0.2">
      <c r="A206" s="276"/>
      <c r="B206" s="244">
        <v>16</v>
      </c>
      <c r="C206" s="31" t="s">
        <v>8</v>
      </c>
      <c r="D206" s="22">
        <v>890.56</v>
      </c>
      <c r="E206" s="136"/>
      <c r="F206" s="130"/>
      <c r="G206" s="131"/>
    </row>
    <row r="207" spans="1:7" x14ac:dyDescent="0.2">
      <c r="A207" s="276"/>
      <c r="B207" s="244">
        <v>6</v>
      </c>
      <c r="C207" s="31" t="s">
        <v>8</v>
      </c>
      <c r="D207" s="22">
        <v>194.77</v>
      </c>
      <c r="E207" s="136"/>
      <c r="F207" s="130"/>
      <c r="G207" s="131"/>
    </row>
    <row r="208" spans="1:7" x14ac:dyDescent="0.2">
      <c r="A208" s="276"/>
      <c r="B208" s="244"/>
      <c r="C208" s="31"/>
      <c r="D208" s="22" t="s">
        <v>753</v>
      </c>
      <c r="E208" s="136"/>
      <c r="F208" s="130"/>
      <c r="G208" s="131"/>
    </row>
    <row r="209" spans="1:7" x14ac:dyDescent="0.2">
      <c r="A209" s="276" t="s">
        <v>303</v>
      </c>
      <c r="B209" s="33" t="s">
        <v>57</v>
      </c>
      <c r="C209" s="34"/>
      <c r="D209" s="147" t="s">
        <v>753</v>
      </c>
      <c r="E209" s="146"/>
      <c r="F209" s="147"/>
      <c r="G209" s="148"/>
    </row>
    <row r="210" spans="1:7" x14ac:dyDescent="0.2">
      <c r="A210" s="276" t="s">
        <v>304</v>
      </c>
      <c r="B210" s="33" t="s">
        <v>533</v>
      </c>
      <c r="C210" s="34"/>
      <c r="D210" s="35" t="s">
        <v>753</v>
      </c>
      <c r="E210" s="146"/>
      <c r="F210" s="147"/>
      <c r="G210" s="148"/>
    </row>
    <row r="211" spans="1:7" ht="13.5" x14ac:dyDescent="0.2">
      <c r="A211" s="276" t="s">
        <v>129</v>
      </c>
      <c r="B211" s="30" t="s">
        <v>699</v>
      </c>
      <c r="C211" s="31" t="s">
        <v>115</v>
      </c>
      <c r="D211" s="32">
        <v>10.08</v>
      </c>
      <c r="E211" s="127"/>
      <c r="F211" s="130"/>
      <c r="G211" s="131"/>
    </row>
    <row r="212" spans="1:7" ht="13.5" x14ac:dyDescent="0.2">
      <c r="A212" s="276"/>
      <c r="B212" s="53" t="s">
        <v>528</v>
      </c>
      <c r="C212" s="59" t="s">
        <v>117</v>
      </c>
      <c r="D212" s="32">
        <v>63.5</v>
      </c>
      <c r="E212" s="127"/>
      <c r="F212" s="130"/>
      <c r="G212" s="131"/>
    </row>
    <row r="213" spans="1:7" x14ac:dyDescent="0.2">
      <c r="A213" s="276"/>
      <c r="B213" s="244">
        <v>20</v>
      </c>
      <c r="C213" s="31" t="s">
        <v>8</v>
      </c>
      <c r="D213" s="22">
        <v>739.8</v>
      </c>
      <c r="E213" s="136"/>
      <c r="F213" s="130"/>
      <c r="G213" s="131"/>
    </row>
    <row r="214" spans="1:7" x14ac:dyDescent="0.2">
      <c r="A214" s="276"/>
      <c r="B214" s="244">
        <v>6</v>
      </c>
      <c r="C214" s="31" t="s">
        <v>8</v>
      </c>
      <c r="D214" s="22">
        <v>281.94</v>
      </c>
      <c r="E214" s="136"/>
      <c r="F214" s="130"/>
      <c r="G214" s="131"/>
    </row>
    <row r="215" spans="1:7" x14ac:dyDescent="0.2">
      <c r="A215" s="276"/>
      <c r="B215" s="53"/>
      <c r="C215" s="59"/>
      <c r="D215" s="32" t="s">
        <v>753</v>
      </c>
      <c r="E215" s="127"/>
      <c r="F215" s="130"/>
      <c r="G215" s="131"/>
    </row>
    <row r="216" spans="1:7" ht="13.5" x14ac:dyDescent="0.2">
      <c r="A216" s="525">
        <v>2</v>
      </c>
      <c r="B216" s="30" t="s">
        <v>700</v>
      </c>
      <c r="C216" s="31" t="s">
        <v>115</v>
      </c>
      <c r="D216" s="32">
        <v>6.05</v>
      </c>
      <c r="E216" s="127"/>
      <c r="F216" s="130"/>
      <c r="G216" s="131"/>
    </row>
    <row r="217" spans="1:7" ht="13.5" x14ac:dyDescent="0.2">
      <c r="A217" s="276"/>
      <c r="B217" s="53" t="s">
        <v>528</v>
      </c>
      <c r="C217" s="59" t="s">
        <v>117</v>
      </c>
      <c r="D217" s="32">
        <v>38.1</v>
      </c>
      <c r="E217" s="127"/>
      <c r="F217" s="130"/>
      <c r="G217" s="131"/>
    </row>
    <row r="218" spans="1:7" x14ac:dyDescent="0.2">
      <c r="A218" s="276"/>
      <c r="B218" s="244">
        <v>20</v>
      </c>
      <c r="C218" s="31" t="s">
        <v>8</v>
      </c>
      <c r="D218" s="22">
        <v>591.84</v>
      </c>
      <c r="E218" s="136"/>
      <c r="F218" s="130"/>
      <c r="G218" s="131"/>
    </row>
    <row r="219" spans="1:7" x14ac:dyDescent="0.2">
      <c r="A219" s="276"/>
      <c r="B219" s="244">
        <v>6</v>
      </c>
      <c r="C219" s="31" t="s">
        <v>8</v>
      </c>
      <c r="D219" s="22">
        <v>225.55</v>
      </c>
      <c r="E219" s="136"/>
      <c r="F219" s="130"/>
      <c r="G219" s="131"/>
    </row>
    <row r="220" spans="1:7" x14ac:dyDescent="0.2">
      <c r="A220" s="276"/>
      <c r="B220" s="53"/>
      <c r="C220" s="59"/>
      <c r="D220" s="32" t="s">
        <v>753</v>
      </c>
      <c r="E220" s="127"/>
      <c r="F220" s="130"/>
      <c r="G220" s="131"/>
    </row>
    <row r="221" spans="1:7" ht="13.5" x14ac:dyDescent="0.2">
      <c r="A221" s="525">
        <v>3</v>
      </c>
      <c r="B221" s="30" t="s">
        <v>701</v>
      </c>
      <c r="C221" s="31" t="s">
        <v>115</v>
      </c>
      <c r="D221" s="32">
        <v>4.51</v>
      </c>
      <c r="E221" s="127"/>
      <c r="F221" s="130"/>
      <c r="G221" s="131"/>
    </row>
    <row r="222" spans="1:7" ht="13.5" x14ac:dyDescent="0.2">
      <c r="A222" s="276"/>
      <c r="B222" s="53" t="s">
        <v>528</v>
      </c>
      <c r="C222" s="59" t="s">
        <v>117</v>
      </c>
      <c r="D222" s="32">
        <v>38</v>
      </c>
      <c r="E222" s="127"/>
      <c r="F222" s="130"/>
      <c r="G222" s="131"/>
    </row>
    <row r="223" spans="1:7" x14ac:dyDescent="0.2">
      <c r="A223" s="276"/>
      <c r="B223" s="244">
        <v>16</v>
      </c>
      <c r="C223" s="31" t="s">
        <v>8</v>
      </c>
      <c r="D223" s="22">
        <v>505.28</v>
      </c>
      <c r="E223" s="136"/>
      <c r="F223" s="130"/>
      <c r="G223" s="131"/>
    </row>
    <row r="224" spans="1:7" x14ac:dyDescent="0.2">
      <c r="A224" s="276"/>
      <c r="B224" s="244">
        <v>6</v>
      </c>
      <c r="C224" s="31" t="s">
        <v>8</v>
      </c>
      <c r="D224" s="22">
        <v>224.96</v>
      </c>
      <c r="E224" s="136"/>
      <c r="F224" s="130"/>
      <c r="G224" s="131"/>
    </row>
    <row r="225" spans="1:7" x14ac:dyDescent="0.2">
      <c r="A225" s="276"/>
      <c r="B225" s="53"/>
      <c r="C225" s="59"/>
      <c r="D225" s="32" t="s">
        <v>753</v>
      </c>
      <c r="E225" s="127"/>
      <c r="F225" s="130"/>
      <c r="G225" s="131"/>
    </row>
    <row r="226" spans="1:7" ht="13.5" x14ac:dyDescent="0.2">
      <c r="A226" s="525">
        <v>4</v>
      </c>
      <c r="B226" s="30" t="s">
        <v>702</v>
      </c>
      <c r="C226" s="31" t="s">
        <v>115</v>
      </c>
      <c r="D226" s="32">
        <v>3.38</v>
      </c>
      <c r="E226" s="127"/>
      <c r="F226" s="130"/>
      <c r="G226" s="131"/>
    </row>
    <row r="227" spans="1:7" ht="13.5" x14ac:dyDescent="0.2">
      <c r="A227" s="276"/>
      <c r="B227" s="53" t="s">
        <v>528</v>
      </c>
      <c r="C227" s="59" t="s">
        <v>117</v>
      </c>
      <c r="D227" s="32">
        <v>28.5</v>
      </c>
      <c r="E227" s="127"/>
      <c r="F227" s="130"/>
      <c r="G227" s="131"/>
    </row>
    <row r="228" spans="1:7" x14ac:dyDescent="0.2">
      <c r="A228" s="276"/>
      <c r="B228" s="244">
        <v>12</v>
      </c>
      <c r="C228" s="31" t="s">
        <v>8</v>
      </c>
      <c r="D228" s="22">
        <v>159.84</v>
      </c>
      <c r="E228" s="136"/>
      <c r="F228" s="130"/>
      <c r="G228" s="131"/>
    </row>
    <row r="229" spans="1:7" x14ac:dyDescent="0.2">
      <c r="A229" s="276"/>
      <c r="B229" s="244">
        <v>6</v>
      </c>
      <c r="C229" s="31" t="s">
        <v>8</v>
      </c>
      <c r="D229" s="22">
        <v>126.54</v>
      </c>
      <c r="E229" s="136"/>
      <c r="F229" s="130"/>
      <c r="G229" s="131"/>
    </row>
    <row r="230" spans="1:7" x14ac:dyDescent="0.2">
      <c r="A230" s="276"/>
      <c r="B230" s="53"/>
      <c r="C230" s="59"/>
      <c r="D230" s="32" t="s">
        <v>753</v>
      </c>
      <c r="E230" s="127"/>
      <c r="F230" s="130"/>
      <c r="G230" s="131"/>
    </row>
    <row r="231" spans="1:7" ht="13.5" x14ac:dyDescent="0.2">
      <c r="A231" s="525">
        <v>5</v>
      </c>
      <c r="B231" s="30" t="s">
        <v>703</v>
      </c>
      <c r="C231" s="31" t="s">
        <v>115</v>
      </c>
      <c r="D231" s="32">
        <v>5.4</v>
      </c>
      <c r="E231" s="127"/>
      <c r="F231" s="130"/>
      <c r="G231" s="131"/>
    </row>
    <row r="232" spans="1:7" ht="13.5" x14ac:dyDescent="0.2">
      <c r="A232" s="276"/>
      <c r="B232" s="53" t="s">
        <v>528</v>
      </c>
      <c r="C232" s="59" t="s">
        <v>117</v>
      </c>
      <c r="D232" s="32">
        <v>36</v>
      </c>
      <c r="E232" s="127"/>
      <c r="F232" s="130"/>
      <c r="G232" s="131"/>
    </row>
    <row r="233" spans="1:7" x14ac:dyDescent="0.2">
      <c r="A233" s="276"/>
      <c r="B233" s="244">
        <v>16</v>
      </c>
      <c r="C233" s="31" t="s">
        <v>8</v>
      </c>
      <c r="D233" s="22">
        <v>378.96</v>
      </c>
      <c r="E233" s="136"/>
      <c r="F233" s="130"/>
      <c r="G233" s="131"/>
    </row>
    <row r="234" spans="1:7" x14ac:dyDescent="0.2">
      <c r="A234" s="276"/>
      <c r="B234" s="244">
        <v>6</v>
      </c>
      <c r="C234" s="31" t="s">
        <v>8</v>
      </c>
      <c r="D234" s="22">
        <v>213.12</v>
      </c>
      <c r="E234" s="136"/>
      <c r="F234" s="130"/>
      <c r="G234" s="131"/>
    </row>
    <row r="235" spans="1:7" x14ac:dyDescent="0.2">
      <c r="A235" s="276"/>
      <c r="B235" s="53"/>
      <c r="C235" s="59"/>
      <c r="D235" s="32" t="s">
        <v>753</v>
      </c>
      <c r="E235" s="127"/>
      <c r="F235" s="130"/>
      <c r="G235" s="131"/>
    </row>
    <row r="236" spans="1:7" ht="13.5" x14ac:dyDescent="0.2">
      <c r="A236" s="525">
        <v>6</v>
      </c>
      <c r="B236" s="30" t="s">
        <v>704</v>
      </c>
      <c r="C236" s="31" t="s">
        <v>115</v>
      </c>
      <c r="D236" s="32">
        <v>1.6</v>
      </c>
      <c r="E236" s="127"/>
      <c r="F236" s="130"/>
      <c r="G236" s="131"/>
    </row>
    <row r="237" spans="1:7" ht="13.5" x14ac:dyDescent="0.2">
      <c r="A237" s="276"/>
      <c r="B237" s="53" t="s">
        <v>528</v>
      </c>
      <c r="C237" s="59" t="s">
        <v>117</v>
      </c>
      <c r="D237" s="32">
        <v>16</v>
      </c>
      <c r="E237" s="127"/>
      <c r="F237" s="130"/>
      <c r="G237" s="131"/>
    </row>
    <row r="238" spans="1:7" x14ac:dyDescent="0.2">
      <c r="A238" s="276"/>
      <c r="B238" s="244">
        <v>20</v>
      </c>
      <c r="C238" s="31" t="s">
        <v>8</v>
      </c>
      <c r="D238" s="22">
        <v>147.96</v>
      </c>
      <c r="E238" s="136"/>
      <c r="F238" s="130"/>
      <c r="G238" s="131"/>
    </row>
    <row r="239" spans="1:7" x14ac:dyDescent="0.2">
      <c r="A239" s="276"/>
      <c r="B239" s="244">
        <v>6</v>
      </c>
      <c r="C239" s="31" t="s">
        <v>8</v>
      </c>
      <c r="D239" s="22">
        <v>47.36</v>
      </c>
      <c r="E239" s="136"/>
      <c r="F239" s="130"/>
      <c r="G239" s="131"/>
    </row>
    <row r="240" spans="1:7" x14ac:dyDescent="0.2">
      <c r="A240" s="276"/>
      <c r="B240" s="53"/>
      <c r="C240" s="59"/>
      <c r="D240" s="32" t="s">
        <v>753</v>
      </c>
      <c r="E240" s="127"/>
      <c r="F240" s="130"/>
      <c r="G240" s="131"/>
    </row>
    <row r="241" spans="1:7" ht="13.5" x14ac:dyDescent="0.2">
      <c r="A241" s="525">
        <v>7</v>
      </c>
      <c r="B241" s="30" t="s">
        <v>742</v>
      </c>
      <c r="C241" s="31" t="s">
        <v>115</v>
      </c>
      <c r="D241" s="32">
        <v>1.1200000000000001</v>
      </c>
      <c r="E241" s="127"/>
      <c r="F241" s="130"/>
      <c r="G241" s="131"/>
    </row>
    <row r="242" spans="1:7" ht="13.5" x14ac:dyDescent="0.2">
      <c r="A242" s="276"/>
      <c r="B242" s="53" t="s">
        <v>528</v>
      </c>
      <c r="C242" s="59" t="s">
        <v>117</v>
      </c>
      <c r="D242" s="32">
        <v>14.2</v>
      </c>
      <c r="E242" s="127"/>
      <c r="F242" s="130"/>
      <c r="G242" s="131"/>
    </row>
    <row r="243" spans="1:7" x14ac:dyDescent="0.2">
      <c r="A243" s="276"/>
      <c r="B243" s="244">
        <v>16</v>
      </c>
      <c r="C243" s="31" t="s">
        <v>8</v>
      </c>
      <c r="D243" s="22">
        <v>126.32</v>
      </c>
      <c r="E243" s="136"/>
      <c r="F243" s="130"/>
      <c r="G243" s="131"/>
    </row>
    <row r="244" spans="1:7" x14ac:dyDescent="0.2">
      <c r="A244" s="276"/>
      <c r="B244" s="244">
        <v>6</v>
      </c>
      <c r="C244" s="31" t="s">
        <v>8</v>
      </c>
      <c r="D244" s="22">
        <v>42.03</v>
      </c>
      <c r="E244" s="136"/>
      <c r="F244" s="130"/>
      <c r="G244" s="131"/>
    </row>
    <row r="245" spans="1:7" x14ac:dyDescent="0.2">
      <c r="A245" s="276"/>
      <c r="B245" s="53"/>
      <c r="C245" s="59"/>
      <c r="D245" s="32" t="s">
        <v>753</v>
      </c>
      <c r="E245" s="127"/>
      <c r="F245" s="130"/>
      <c r="G245" s="131"/>
    </row>
    <row r="246" spans="1:7" ht="13.5" x14ac:dyDescent="0.2">
      <c r="A246" s="525">
        <v>8</v>
      </c>
      <c r="B246" s="30" t="s">
        <v>743</v>
      </c>
      <c r="C246" s="31" t="s">
        <v>115</v>
      </c>
      <c r="D246" s="32">
        <v>1.1200000000000001</v>
      </c>
      <c r="E246" s="127"/>
      <c r="F246" s="130"/>
      <c r="G246" s="131"/>
    </row>
    <row r="247" spans="1:7" ht="13.5" x14ac:dyDescent="0.2">
      <c r="A247" s="276"/>
      <c r="B247" s="53" t="s">
        <v>528</v>
      </c>
      <c r="C247" s="59" t="s">
        <v>117</v>
      </c>
      <c r="D247" s="32">
        <v>14.2</v>
      </c>
      <c r="E247" s="127"/>
      <c r="F247" s="130"/>
      <c r="G247" s="131"/>
    </row>
    <row r="248" spans="1:7" x14ac:dyDescent="0.2">
      <c r="A248" s="276"/>
      <c r="B248" s="244">
        <v>20</v>
      </c>
      <c r="C248" s="31" t="s">
        <v>8</v>
      </c>
      <c r="D248" s="22">
        <v>197.28</v>
      </c>
      <c r="E248" s="136"/>
      <c r="F248" s="130"/>
      <c r="G248" s="131"/>
    </row>
    <row r="249" spans="1:7" x14ac:dyDescent="0.2">
      <c r="A249" s="276"/>
      <c r="B249" s="244">
        <v>6</v>
      </c>
      <c r="C249" s="31" t="s">
        <v>8</v>
      </c>
      <c r="D249" s="22">
        <v>42.03</v>
      </c>
      <c r="E249" s="136"/>
      <c r="F249" s="130"/>
      <c r="G249" s="131"/>
    </row>
    <row r="250" spans="1:7" x14ac:dyDescent="0.2">
      <c r="A250" s="276"/>
      <c r="B250" s="53"/>
      <c r="C250" s="59"/>
      <c r="D250" s="32" t="s">
        <v>753</v>
      </c>
      <c r="E250" s="127"/>
      <c r="F250" s="130"/>
      <c r="G250" s="131"/>
    </row>
    <row r="251" spans="1:7" ht="13.5" x14ac:dyDescent="0.2">
      <c r="A251" s="525">
        <v>9</v>
      </c>
      <c r="B251" s="30" t="s">
        <v>705</v>
      </c>
      <c r="C251" s="31" t="s">
        <v>115</v>
      </c>
      <c r="D251" s="32">
        <v>7.2</v>
      </c>
      <c r="E251" s="127"/>
      <c r="F251" s="130"/>
      <c r="G251" s="131"/>
    </row>
    <row r="252" spans="1:7" ht="13.5" x14ac:dyDescent="0.2">
      <c r="A252" s="276"/>
      <c r="B252" s="53" t="s">
        <v>528</v>
      </c>
      <c r="C252" s="59" t="s">
        <v>117</v>
      </c>
      <c r="D252" s="32">
        <v>72</v>
      </c>
      <c r="E252" s="127"/>
      <c r="F252" s="130"/>
      <c r="G252" s="131"/>
    </row>
    <row r="253" spans="1:7" x14ac:dyDescent="0.2">
      <c r="A253" s="276"/>
      <c r="B253" s="244">
        <v>12</v>
      </c>
      <c r="C253" s="31" t="s">
        <v>8</v>
      </c>
      <c r="D253" s="22">
        <v>319.68</v>
      </c>
      <c r="E253" s="136"/>
      <c r="F253" s="130"/>
      <c r="G253" s="131"/>
    </row>
    <row r="254" spans="1:7" x14ac:dyDescent="0.2">
      <c r="A254" s="276"/>
      <c r="B254" s="244">
        <v>6</v>
      </c>
      <c r="C254" s="31" t="s">
        <v>8</v>
      </c>
      <c r="D254" s="22">
        <v>213.12</v>
      </c>
      <c r="E254" s="136"/>
      <c r="F254" s="130"/>
      <c r="G254" s="131"/>
    </row>
    <row r="255" spans="1:7" x14ac:dyDescent="0.2">
      <c r="A255" s="276"/>
      <c r="B255" s="53"/>
      <c r="C255" s="59"/>
      <c r="D255" s="32" t="s">
        <v>753</v>
      </c>
      <c r="E255" s="127"/>
      <c r="F255" s="130"/>
      <c r="G255" s="131"/>
    </row>
    <row r="256" spans="1:7" x14ac:dyDescent="0.2">
      <c r="A256" s="276" t="s">
        <v>305</v>
      </c>
      <c r="B256" s="33" t="s">
        <v>534</v>
      </c>
      <c r="C256" s="34"/>
      <c r="D256" s="35" t="s">
        <v>753</v>
      </c>
      <c r="E256" s="146"/>
      <c r="F256" s="130"/>
      <c r="G256" s="131"/>
    </row>
    <row r="257" spans="1:7" ht="13.5" x14ac:dyDescent="0.2">
      <c r="A257" s="525" t="s">
        <v>129</v>
      </c>
      <c r="B257" s="30" t="s">
        <v>201</v>
      </c>
      <c r="C257" s="31" t="s">
        <v>115</v>
      </c>
      <c r="D257" s="32">
        <v>3.1</v>
      </c>
      <c r="E257" s="127"/>
      <c r="F257" s="130"/>
      <c r="G257" s="131"/>
    </row>
    <row r="258" spans="1:7" ht="13.5" x14ac:dyDescent="0.2">
      <c r="A258" s="276"/>
      <c r="B258" s="53" t="s">
        <v>528</v>
      </c>
      <c r="C258" s="59" t="s">
        <v>117</v>
      </c>
      <c r="D258" s="32">
        <v>28.5</v>
      </c>
      <c r="E258" s="127"/>
      <c r="F258" s="130"/>
      <c r="G258" s="131"/>
    </row>
    <row r="259" spans="1:7" x14ac:dyDescent="0.2">
      <c r="A259" s="278"/>
      <c r="B259" s="244">
        <v>10</v>
      </c>
      <c r="C259" s="31" t="s">
        <v>8</v>
      </c>
      <c r="D259" s="22">
        <v>246.4</v>
      </c>
      <c r="E259" s="136"/>
      <c r="F259" s="130"/>
      <c r="G259" s="131"/>
    </row>
    <row r="260" spans="1:7" x14ac:dyDescent="0.2">
      <c r="A260" s="278"/>
      <c r="B260" s="244"/>
      <c r="C260" s="31"/>
      <c r="D260" s="22" t="s">
        <v>753</v>
      </c>
      <c r="E260" s="136"/>
      <c r="F260" s="130"/>
      <c r="G260" s="131"/>
    </row>
    <row r="261" spans="1:7" x14ac:dyDescent="0.2">
      <c r="A261" s="276" t="s">
        <v>306</v>
      </c>
      <c r="B261" s="33" t="s">
        <v>535</v>
      </c>
      <c r="C261" s="34"/>
      <c r="D261" s="35" t="s">
        <v>753</v>
      </c>
      <c r="E261" s="146"/>
      <c r="F261" s="130"/>
      <c r="G261" s="131"/>
    </row>
    <row r="262" spans="1:7" ht="13.5" x14ac:dyDescent="0.2">
      <c r="A262" s="525" t="s">
        <v>129</v>
      </c>
      <c r="B262" s="30" t="s">
        <v>302</v>
      </c>
      <c r="C262" s="31" t="s">
        <v>115</v>
      </c>
      <c r="D262" s="32">
        <v>52</v>
      </c>
      <c r="E262" s="127"/>
      <c r="F262" s="130"/>
      <c r="G262" s="131"/>
    </row>
    <row r="263" spans="1:7" ht="13.5" x14ac:dyDescent="0.2">
      <c r="A263" s="276"/>
      <c r="B263" s="30" t="s">
        <v>529</v>
      </c>
      <c r="C263" s="187" t="s">
        <v>117</v>
      </c>
      <c r="D263" s="130">
        <v>11.8</v>
      </c>
      <c r="E263" s="127"/>
      <c r="F263" s="130"/>
      <c r="G263" s="131"/>
    </row>
    <row r="264" spans="1:7" x14ac:dyDescent="0.2">
      <c r="A264" s="276"/>
      <c r="B264" s="244">
        <v>10</v>
      </c>
      <c r="C264" s="31" t="s">
        <v>8</v>
      </c>
      <c r="D264" s="22">
        <v>2975.28</v>
      </c>
      <c r="E264" s="136"/>
      <c r="F264" s="130"/>
      <c r="G264" s="131"/>
    </row>
    <row r="265" spans="1:7" x14ac:dyDescent="0.2">
      <c r="A265" s="276"/>
      <c r="B265" s="30"/>
      <c r="C265" s="187"/>
      <c r="D265" s="130" t="s">
        <v>753</v>
      </c>
      <c r="E265" s="127"/>
      <c r="F265" s="130"/>
      <c r="G265" s="131"/>
    </row>
    <row r="266" spans="1:7" x14ac:dyDescent="0.2">
      <c r="A266" s="276" t="s">
        <v>459</v>
      </c>
      <c r="B266" s="33" t="s">
        <v>536</v>
      </c>
      <c r="C266" s="34"/>
      <c r="D266" s="35" t="s">
        <v>753</v>
      </c>
      <c r="E266" s="146"/>
      <c r="F266" s="147"/>
      <c r="G266" s="148"/>
    </row>
    <row r="267" spans="1:7" ht="13.5" x14ac:dyDescent="0.2">
      <c r="A267" s="526" t="s">
        <v>457</v>
      </c>
      <c r="B267" s="30" t="s">
        <v>458</v>
      </c>
      <c r="C267" s="31" t="s">
        <v>115</v>
      </c>
      <c r="D267" s="32">
        <v>0.9</v>
      </c>
      <c r="E267" s="127"/>
      <c r="F267" s="130"/>
      <c r="G267" s="131"/>
    </row>
    <row r="268" spans="1:7" ht="13.5" x14ac:dyDescent="0.2">
      <c r="A268" s="276"/>
      <c r="B268" s="53" t="s">
        <v>528</v>
      </c>
      <c r="C268" s="59" t="s">
        <v>117</v>
      </c>
      <c r="D268" s="22">
        <v>12</v>
      </c>
      <c r="E268" s="127"/>
      <c r="F268" s="130"/>
      <c r="G268" s="131"/>
    </row>
    <row r="269" spans="1:7" x14ac:dyDescent="0.2">
      <c r="A269" s="278" t="s">
        <v>465</v>
      </c>
      <c r="B269" s="244">
        <v>10</v>
      </c>
      <c r="C269" s="31" t="s">
        <v>8</v>
      </c>
      <c r="D269" s="22">
        <v>24.64</v>
      </c>
      <c r="E269" s="136"/>
      <c r="F269" s="130"/>
      <c r="G269" s="131"/>
    </row>
    <row r="270" spans="1:7" x14ac:dyDescent="0.2">
      <c r="A270" s="278" t="s">
        <v>465</v>
      </c>
      <c r="B270" s="244">
        <v>10</v>
      </c>
      <c r="C270" s="31" t="s">
        <v>8</v>
      </c>
      <c r="D270" s="22">
        <v>24.64</v>
      </c>
      <c r="E270" s="136"/>
      <c r="F270" s="130"/>
      <c r="G270" s="131"/>
    </row>
    <row r="271" spans="1:7" x14ac:dyDescent="0.2">
      <c r="A271" s="273"/>
      <c r="B271" s="30"/>
      <c r="C271" s="31"/>
      <c r="D271" s="32" t="s">
        <v>753</v>
      </c>
      <c r="E271" s="127"/>
      <c r="F271" s="130"/>
      <c r="G271" s="131"/>
    </row>
    <row r="272" spans="1:7" x14ac:dyDescent="0.2">
      <c r="A272" s="276" t="s">
        <v>307</v>
      </c>
      <c r="B272" s="33" t="s">
        <v>58</v>
      </c>
      <c r="C272" s="34"/>
      <c r="D272" s="147" t="s">
        <v>753</v>
      </c>
      <c r="E272" s="146"/>
      <c r="F272" s="147"/>
      <c r="G272" s="148"/>
    </row>
    <row r="273" spans="1:7" x14ac:dyDescent="0.2">
      <c r="A273" s="276" t="s">
        <v>308</v>
      </c>
      <c r="B273" s="33" t="s">
        <v>537</v>
      </c>
      <c r="C273" s="34"/>
      <c r="D273" s="35" t="s">
        <v>753</v>
      </c>
      <c r="E273" s="146"/>
      <c r="F273" s="147"/>
      <c r="G273" s="148"/>
    </row>
    <row r="274" spans="1:7" ht="13.5" x14ac:dyDescent="0.2">
      <c r="A274" s="525" t="s">
        <v>129</v>
      </c>
      <c r="B274" s="30" t="s">
        <v>234</v>
      </c>
      <c r="C274" s="31" t="s">
        <v>115</v>
      </c>
      <c r="D274" s="32">
        <v>3.82</v>
      </c>
      <c r="E274" s="127"/>
      <c r="F274" s="130"/>
      <c r="G274" s="131"/>
    </row>
    <row r="275" spans="1:7" ht="13.5" x14ac:dyDescent="0.2">
      <c r="A275" s="276"/>
      <c r="B275" s="53" t="s">
        <v>528</v>
      </c>
      <c r="C275" s="59" t="s">
        <v>117</v>
      </c>
      <c r="D275" s="32">
        <v>30.54</v>
      </c>
      <c r="E275" s="127"/>
      <c r="F275" s="130"/>
      <c r="G275" s="131"/>
    </row>
    <row r="276" spans="1:7" x14ac:dyDescent="0.2">
      <c r="A276" s="276"/>
      <c r="B276" s="244">
        <v>16</v>
      </c>
      <c r="C276" s="31" t="s">
        <v>8</v>
      </c>
      <c r="D276" s="22">
        <v>1162.1400000000001</v>
      </c>
      <c r="E276" s="136"/>
      <c r="F276" s="130"/>
      <c r="G276" s="131"/>
    </row>
    <row r="277" spans="1:7" x14ac:dyDescent="0.2">
      <c r="A277" s="276"/>
      <c r="B277" s="244">
        <v>6</v>
      </c>
      <c r="C277" s="31" t="s">
        <v>8</v>
      </c>
      <c r="D277" s="22">
        <v>333.32</v>
      </c>
      <c r="E277" s="136"/>
      <c r="F277" s="130"/>
      <c r="G277" s="131"/>
    </row>
    <row r="278" spans="1:7" x14ac:dyDescent="0.2">
      <c r="A278" s="276"/>
      <c r="B278" s="244"/>
      <c r="C278" s="31"/>
      <c r="D278" s="22" t="s">
        <v>753</v>
      </c>
      <c r="E278" s="136"/>
      <c r="F278" s="130"/>
      <c r="G278" s="131"/>
    </row>
    <row r="279" spans="1:7" ht="13.5" x14ac:dyDescent="0.2">
      <c r="A279" s="525" t="s">
        <v>130</v>
      </c>
      <c r="B279" s="30" t="s">
        <v>235</v>
      </c>
      <c r="C279" s="31" t="s">
        <v>115</v>
      </c>
      <c r="D279" s="32">
        <v>13.91</v>
      </c>
      <c r="E279" s="127"/>
      <c r="F279" s="130"/>
      <c r="G279" s="131"/>
    </row>
    <row r="280" spans="1:7" ht="13.5" x14ac:dyDescent="0.2">
      <c r="A280" s="276"/>
      <c r="B280" s="53" t="s">
        <v>528</v>
      </c>
      <c r="C280" s="59" t="s">
        <v>117</v>
      </c>
      <c r="D280" s="32">
        <v>92.7</v>
      </c>
      <c r="E280" s="127"/>
      <c r="F280" s="130"/>
      <c r="G280" s="131"/>
    </row>
    <row r="281" spans="1:7" x14ac:dyDescent="0.2">
      <c r="A281" s="276"/>
      <c r="B281" s="244">
        <v>16</v>
      </c>
      <c r="C281" s="31" t="s">
        <v>8</v>
      </c>
      <c r="D281" s="22">
        <v>2842.2</v>
      </c>
      <c r="E281" s="136"/>
      <c r="F281" s="130"/>
      <c r="G281" s="131"/>
    </row>
    <row r="282" spans="1:7" x14ac:dyDescent="0.2">
      <c r="A282" s="276"/>
      <c r="B282" s="244">
        <v>6</v>
      </c>
      <c r="C282" s="31" t="s">
        <v>8</v>
      </c>
      <c r="D282" s="22">
        <v>799.2</v>
      </c>
      <c r="E282" s="136"/>
      <c r="F282" s="130"/>
      <c r="G282" s="131"/>
    </row>
    <row r="283" spans="1:7" x14ac:dyDescent="0.2">
      <c r="A283" s="276"/>
      <c r="B283" s="30"/>
      <c r="C283" s="31"/>
      <c r="D283" s="32" t="s">
        <v>753</v>
      </c>
      <c r="E283" s="127"/>
      <c r="F283" s="130"/>
      <c r="G283" s="131"/>
    </row>
    <row r="284" spans="1:7" ht="13.5" x14ac:dyDescent="0.2">
      <c r="A284" s="525" t="s">
        <v>132</v>
      </c>
      <c r="B284" s="30" t="s">
        <v>236</v>
      </c>
      <c r="C284" s="31" t="s">
        <v>115</v>
      </c>
      <c r="D284" s="32">
        <v>0.86</v>
      </c>
      <c r="E284" s="127"/>
      <c r="F284" s="130"/>
      <c r="G284" s="131"/>
    </row>
    <row r="285" spans="1:7" ht="13.5" x14ac:dyDescent="0.2">
      <c r="A285" s="276"/>
      <c r="B285" s="53" t="s">
        <v>528</v>
      </c>
      <c r="C285" s="59" t="s">
        <v>117</v>
      </c>
      <c r="D285" s="32">
        <v>8.61</v>
      </c>
      <c r="E285" s="127"/>
      <c r="F285" s="130"/>
      <c r="G285" s="131"/>
    </row>
    <row r="286" spans="1:7" x14ac:dyDescent="0.2">
      <c r="A286" s="276"/>
      <c r="B286" s="244">
        <v>12</v>
      </c>
      <c r="C286" s="31" t="s">
        <v>8</v>
      </c>
      <c r="D286" s="22">
        <v>111.89</v>
      </c>
      <c r="E286" s="136"/>
      <c r="F286" s="130"/>
      <c r="G286" s="131"/>
    </row>
    <row r="287" spans="1:7" x14ac:dyDescent="0.2">
      <c r="A287" s="276"/>
      <c r="B287" s="244">
        <v>6</v>
      </c>
      <c r="C287" s="31" t="s">
        <v>8</v>
      </c>
      <c r="D287" s="22">
        <v>34.19</v>
      </c>
      <c r="E287" s="136"/>
      <c r="F287" s="130"/>
      <c r="G287" s="131"/>
    </row>
    <row r="288" spans="1:7" x14ac:dyDescent="0.2">
      <c r="A288" s="276"/>
      <c r="B288" s="30"/>
      <c r="C288" s="31"/>
      <c r="D288" s="32" t="s">
        <v>753</v>
      </c>
      <c r="E288" s="127"/>
      <c r="F288" s="130"/>
      <c r="G288" s="131"/>
    </row>
    <row r="289" spans="1:7" ht="13.5" x14ac:dyDescent="0.2">
      <c r="A289" s="525" t="s">
        <v>133</v>
      </c>
      <c r="B289" s="30" t="s">
        <v>744</v>
      </c>
      <c r="C289" s="31" t="s">
        <v>115</v>
      </c>
      <c r="D289" s="32">
        <v>0.24</v>
      </c>
      <c r="E289" s="127"/>
      <c r="F289" s="130"/>
      <c r="G289" s="131"/>
    </row>
    <row r="290" spans="1:7" ht="13.5" x14ac:dyDescent="0.2">
      <c r="A290" s="276"/>
      <c r="B290" s="53" t="s">
        <v>528</v>
      </c>
      <c r="C290" s="59" t="s">
        <v>117</v>
      </c>
      <c r="D290" s="32">
        <v>2.38</v>
      </c>
      <c r="E290" s="127"/>
      <c r="F290" s="130"/>
      <c r="G290" s="131"/>
    </row>
    <row r="291" spans="1:7" x14ac:dyDescent="0.2">
      <c r="A291" s="276"/>
      <c r="B291" s="244">
        <v>16</v>
      </c>
      <c r="C291" s="31" t="s">
        <v>8</v>
      </c>
      <c r="D291" s="22">
        <v>54.95</v>
      </c>
      <c r="E291" s="136"/>
      <c r="F291" s="130"/>
      <c r="G291" s="131"/>
    </row>
    <row r="292" spans="1:7" x14ac:dyDescent="0.2">
      <c r="A292" s="276"/>
      <c r="B292" s="244">
        <v>6</v>
      </c>
      <c r="C292" s="31" t="s">
        <v>8</v>
      </c>
      <c r="D292" s="22">
        <v>18.88</v>
      </c>
      <c r="E292" s="136"/>
      <c r="F292" s="130"/>
      <c r="G292" s="131"/>
    </row>
    <row r="293" spans="1:7" x14ac:dyDescent="0.2">
      <c r="A293" s="276"/>
      <c r="B293" s="30"/>
      <c r="C293" s="31"/>
      <c r="D293" s="32" t="s">
        <v>753</v>
      </c>
      <c r="E293" s="127"/>
      <c r="F293" s="130"/>
      <c r="G293" s="131"/>
    </row>
    <row r="294" spans="1:7" ht="13.5" x14ac:dyDescent="0.2">
      <c r="A294" s="525" t="s">
        <v>134</v>
      </c>
      <c r="B294" s="30" t="s">
        <v>413</v>
      </c>
      <c r="C294" s="31" t="s">
        <v>115</v>
      </c>
      <c r="D294" s="32">
        <v>7.49</v>
      </c>
      <c r="E294" s="127"/>
      <c r="F294" s="130"/>
      <c r="G294" s="131"/>
    </row>
    <row r="295" spans="1:7" ht="13.5" x14ac:dyDescent="0.2">
      <c r="A295" s="276"/>
      <c r="B295" s="53" t="s">
        <v>528</v>
      </c>
      <c r="C295" s="59" t="s">
        <v>117</v>
      </c>
      <c r="D295" s="32">
        <v>33.299999999999997</v>
      </c>
      <c r="E295" s="127"/>
      <c r="F295" s="130"/>
      <c r="G295" s="131"/>
    </row>
    <row r="296" spans="1:7" x14ac:dyDescent="0.2">
      <c r="A296" s="276"/>
      <c r="B296" s="244">
        <v>20</v>
      </c>
      <c r="C296" s="31" t="s">
        <v>8</v>
      </c>
      <c r="D296" s="22">
        <v>1479.6</v>
      </c>
      <c r="E296" s="136"/>
      <c r="F296" s="130"/>
      <c r="G296" s="131"/>
    </row>
    <row r="297" spans="1:7" x14ac:dyDescent="0.2">
      <c r="A297" s="276"/>
      <c r="B297" s="244">
        <v>16</v>
      </c>
      <c r="C297" s="31" t="s">
        <v>8</v>
      </c>
      <c r="D297" s="22">
        <v>94.74</v>
      </c>
      <c r="E297" s="136"/>
      <c r="F297" s="130"/>
      <c r="G297" s="131"/>
    </row>
    <row r="298" spans="1:7" x14ac:dyDescent="0.2">
      <c r="A298" s="276"/>
      <c r="B298" s="244">
        <v>6</v>
      </c>
      <c r="C298" s="31" t="s">
        <v>8</v>
      </c>
      <c r="D298" s="22">
        <v>367.63</v>
      </c>
      <c r="E298" s="136"/>
      <c r="F298" s="130"/>
      <c r="G298" s="131"/>
    </row>
    <row r="299" spans="1:7" x14ac:dyDescent="0.2">
      <c r="A299" s="276"/>
      <c r="B299" s="30"/>
      <c r="C299" s="31"/>
      <c r="D299" s="32" t="s">
        <v>753</v>
      </c>
      <c r="E299" s="127"/>
      <c r="F299" s="130"/>
      <c r="G299" s="131"/>
    </row>
    <row r="300" spans="1:7" ht="13.5" x14ac:dyDescent="0.2">
      <c r="A300" s="525" t="s">
        <v>135</v>
      </c>
      <c r="B300" s="30" t="s">
        <v>706</v>
      </c>
      <c r="C300" s="31" t="s">
        <v>115</v>
      </c>
      <c r="D300" s="32">
        <v>4.3899999999999997</v>
      </c>
      <c r="E300" s="127"/>
      <c r="F300" s="130"/>
      <c r="G300" s="131"/>
    </row>
    <row r="301" spans="1:7" ht="13.5" x14ac:dyDescent="0.2">
      <c r="A301" s="276"/>
      <c r="B301" s="53" t="s">
        <v>528</v>
      </c>
      <c r="C301" s="59" t="s">
        <v>117</v>
      </c>
      <c r="D301" s="32">
        <v>43.92</v>
      </c>
      <c r="E301" s="127"/>
      <c r="F301" s="130"/>
      <c r="G301" s="131"/>
    </row>
    <row r="302" spans="1:7" x14ac:dyDescent="0.2">
      <c r="A302" s="276"/>
      <c r="B302" s="244">
        <v>16</v>
      </c>
      <c r="C302" s="31" t="s">
        <v>8</v>
      </c>
      <c r="D302" s="22">
        <v>1136.8800000000001</v>
      </c>
      <c r="E302" s="136"/>
      <c r="F302" s="130"/>
      <c r="G302" s="131"/>
    </row>
    <row r="303" spans="1:7" x14ac:dyDescent="0.2">
      <c r="A303" s="276"/>
      <c r="B303" s="244">
        <v>6</v>
      </c>
      <c r="C303" s="31" t="s">
        <v>8</v>
      </c>
      <c r="D303" s="22">
        <v>277.06</v>
      </c>
      <c r="E303" s="136"/>
      <c r="F303" s="130"/>
      <c r="G303" s="131"/>
    </row>
    <row r="304" spans="1:7" x14ac:dyDescent="0.2">
      <c r="A304" s="276"/>
      <c r="B304" s="30"/>
      <c r="C304" s="31"/>
      <c r="D304" s="32" t="s">
        <v>753</v>
      </c>
      <c r="E304" s="127"/>
      <c r="F304" s="130"/>
      <c r="G304" s="131"/>
    </row>
    <row r="305" spans="1:7" ht="13.5" x14ac:dyDescent="0.2">
      <c r="A305" s="525" t="s">
        <v>136</v>
      </c>
      <c r="B305" s="30" t="s">
        <v>707</v>
      </c>
      <c r="C305" s="31" t="s">
        <v>115</v>
      </c>
      <c r="D305" s="32">
        <v>1.35</v>
      </c>
      <c r="E305" s="127"/>
      <c r="F305" s="130"/>
      <c r="G305" s="131"/>
    </row>
    <row r="306" spans="1:7" ht="13.5" x14ac:dyDescent="0.2">
      <c r="A306" s="276"/>
      <c r="B306" s="53" t="s">
        <v>528</v>
      </c>
      <c r="C306" s="59" t="s">
        <v>117</v>
      </c>
      <c r="D306" s="32">
        <v>13.53</v>
      </c>
      <c r="E306" s="127"/>
      <c r="F306" s="130"/>
      <c r="G306" s="131"/>
    </row>
    <row r="307" spans="1:7" x14ac:dyDescent="0.2">
      <c r="A307" s="276"/>
      <c r="B307" s="244">
        <v>16</v>
      </c>
      <c r="C307" s="31" t="s">
        <v>8</v>
      </c>
      <c r="D307" s="22">
        <v>625.28</v>
      </c>
      <c r="E307" s="136"/>
      <c r="F307" s="130"/>
      <c r="G307" s="131"/>
    </row>
    <row r="308" spans="1:7" x14ac:dyDescent="0.2">
      <c r="A308" s="276"/>
      <c r="B308" s="244">
        <v>6</v>
      </c>
      <c r="C308" s="31" t="s">
        <v>8</v>
      </c>
      <c r="D308" s="22">
        <v>107.45</v>
      </c>
      <c r="E308" s="136"/>
      <c r="F308" s="130"/>
      <c r="G308" s="131"/>
    </row>
    <row r="309" spans="1:7" x14ac:dyDescent="0.2">
      <c r="A309" s="276"/>
      <c r="B309" s="30"/>
      <c r="C309" s="31"/>
      <c r="D309" s="32" t="s">
        <v>753</v>
      </c>
      <c r="E309" s="127"/>
      <c r="F309" s="130"/>
      <c r="G309" s="131"/>
    </row>
    <row r="310" spans="1:7" x14ac:dyDescent="0.2">
      <c r="A310" s="276" t="s">
        <v>309</v>
      </c>
      <c r="B310" s="33" t="s">
        <v>538</v>
      </c>
      <c r="C310" s="34"/>
      <c r="D310" s="35" t="s">
        <v>753</v>
      </c>
      <c r="E310" s="146"/>
      <c r="F310" s="130"/>
      <c r="G310" s="131"/>
    </row>
    <row r="311" spans="1:7" ht="13.5" x14ac:dyDescent="0.2">
      <c r="A311" s="525" t="s">
        <v>129</v>
      </c>
      <c r="B311" s="30" t="s">
        <v>708</v>
      </c>
      <c r="C311" s="31" t="s">
        <v>115</v>
      </c>
      <c r="D311" s="32">
        <v>58.29</v>
      </c>
      <c r="E311" s="127"/>
      <c r="F311" s="130"/>
      <c r="G311" s="131"/>
    </row>
    <row r="312" spans="1:7" ht="13.5" x14ac:dyDescent="0.2">
      <c r="A312" s="525"/>
      <c r="B312" s="30" t="s">
        <v>709</v>
      </c>
      <c r="C312" s="31" t="s">
        <v>115</v>
      </c>
      <c r="D312" s="32">
        <v>26.69</v>
      </c>
      <c r="E312" s="127"/>
      <c r="F312" s="130"/>
      <c r="G312" s="131"/>
    </row>
    <row r="313" spans="1:7" ht="13.5" x14ac:dyDescent="0.2">
      <c r="A313" s="276"/>
      <c r="B313" s="53" t="s">
        <v>528</v>
      </c>
      <c r="C313" s="59" t="s">
        <v>117</v>
      </c>
      <c r="D313" s="32">
        <v>546.26</v>
      </c>
      <c r="E313" s="127"/>
      <c r="F313" s="130"/>
      <c r="G313" s="131"/>
    </row>
    <row r="314" spans="1:7" x14ac:dyDescent="0.2">
      <c r="A314" s="278"/>
      <c r="B314" s="244">
        <v>10</v>
      </c>
      <c r="C314" s="31" t="s">
        <v>8</v>
      </c>
      <c r="D314" s="22">
        <v>9010.85</v>
      </c>
      <c r="E314" s="136"/>
      <c r="F314" s="130"/>
      <c r="G314" s="131"/>
    </row>
    <row r="315" spans="1:7" x14ac:dyDescent="0.2">
      <c r="A315" s="276"/>
      <c r="B315" s="30"/>
      <c r="C315" s="31"/>
      <c r="D315" s="32" t="s">
        <v>753</v>
      </c>
      <c r="E315" s="127"/>
      <c r="F315" s="130"/>
      <c r="G315" s="131"/>
    </row>
    <row r="316" spans="1:7" x14ac:dyDescent="0.2">
      <c r="A316" s="276" t="s">
        <v>310</v>
      </c>
      <c r="B316" s="33" t="s">
        <v>533</v>
      </c>
      <c r="C316" s="34"/>
      <c r="D316" s="35" t="s">
        <v>753</v>
      </c>
      <c r="E316" s="146"/>
      <c r="F316" s="147"/>
      <c r="G316" s="148"/>
    </row>
    <row r="317" spans="1:7" ht="13.5" x14ac:dyDescent="0.2">
      <c r="A317" s="276" t="s">
        <v>129</v>
      </c>
      <c r="B317" s="30" t="s">
        <v>699</v>
      </c>
      <c r="C317" s="31" t="s">
        <v>115</v>
      </c>
      <c r="D317" s="32">
        <v>7.06</v>
      </c>
      <c r="E317" s="127"/>
      <c r="F317" s="130"/>
      <c r="G317" s="131"/>
    </row>
    <row r="318" spans="1:7" ht="13.5" x14ac:dyDescent="0.2">
      <c r="A318" s="276"/>
      <c r="B318" s="53" t="s">
        <v>528</v>
      </c>
      <c r="C318" s="59" t="s">
        <v>117</v>
      </c>
      <c r="D318" s="32">
        <v>44.45</v>
      </c>
      <c r="E318" s="127"/>
      <c r="F318" s="130"/>
      <c r="G318" s="131"/>
    </row>
    <row r="319" spans="1:7" x14ac:dyDescent="0.2">
      <c r="A319" s="276"/>
      <c r="B319" s="244">
        <v>20</v>
      </c>
      <c r="C319" s="31" t="s">
        <v>8</v>
      </c>
      <c r="D319" s="22">
        <v>517.86</v>
      </c>
      <c r="E319" s="136"/>
      <c r="F319" s="130"/>
      <c r="G319" s="131"/>
    </row>
    <row r="320" spans="1:7" x14ac:dyDescent="0.2">
      <c r="A320" s="276"/>
      <c r="B320" s="244">
        <v>6</v>
      </c>
      <c r="C320" s="31" t="s">
        <v>8</v>
      </c>
      <c r="D320" s="22">
        <v>197.36</v>
      </c>
      <c r="E320" s="136"/>
      <c r="F320" s="130"/>
      <c r="G320" s="131"/>
    </row>
    <row r="321" spans="1:7" x14ac:dyDescent="0.2">
      <c r="A321" s="276"/>
      <c r="B321" s="53"/>
      <c r="C321" s="59"/>
      <c r="D321" s="32" t="s">
        <v>753</v>
      </c>
      <c r="E321" s="127"/>
      <c r="F321" s="130"/>
      <c r="G321" s="131"/>
    </row>
    <row r="322" spans="1:7" ht="13.5" x14ac:dyDescent="0.2">
      <c r="A322" s="525">
        <v>2</v>
      </c>
      <c r="B322" s="30" t="s">
        <v>700</v>
      </c>
      <c r="C322" s="31" t="s">
        <v>115</v>
      </c>
      <c r="D322" s="32">
        <v>4.2300000000000004</v>
      </c>
      <c r="E322" s="127"/>
      <c r="F322" s="130"/>
      <c r="G322" s="131"/>
    </row>
    <row r="323" spans="1:7" ht="13.5" x14ac:dyDescent="0.2">
      <c r="A323" s="276"/>
      <c r="B323" s="53" t="s">
        <v>528</v>
      </c>
      <c r="C323" s="59" t="s">
        <v>117</v>
      </c>
      <c r="D323" s="32">
        <v>26.67</v>
      </c>
      <c r="E323" s="127"/>
      <c r="F323" s="130"/>
      <c r="G323" s="131"/>
    </row>
    <row r="324" spans="1:7" x14ac:dyDescent="0.2">
      <c r="A324" s="276"/>
      <c r="B324" s="244">
        <v>20</v>
      </c>
      <c r="C324" s="31" t="s">
        <v>8</v>
      </c>
      <c r="D324" s="22">
        <v>414.29</v>
      </c>
      <c r="E324" s="136"/>
      <c r="F324" s="130"/>
      <c r="G324" s="131"/>
    </row>
    <row r="325" spans="1:7" x14ac:dyDescent="0.2">
      <c r="A325" s="276"/>
      <c r="B325" s="244">
        <v>6</v>
      </c>
      <c r="C325" s="31" t="s">
        <v>8</v>
      </c>
      <c r="D325" s="22">
        <v>157.88999999999999</v>
      </c>
      <c r="E325" s="136"/>
      <c r="F325" s="130"/>
      <c r="G325" s="131"/>
    </row>
    <row r="326" spans="1:7" x14ac:dyDescent="0.2">
      <c r="A326" s="276"/>
      <c r="B326" s="53"/>
      <c r="C326" s="59"/>
      <c r="D326" s="32" t="s">
        <v>753</v>
      </c>
      <c r="E326" s="127"/>
      <c r="F326" s="130"/>
      <c r="G326" s="131"/>
    </row>
    <row r="327" spans="1:7" ht="13.5" x14ac:dyDescent="0.2">
      <c r="A327" s="525">
        <v>3</v>
      </c>
      <c r="B327" s="30" t="s">
        <v>701</v>
      </c>
      <c r="C327" s="31" t="s">
        <v>115</v>
      </c>
      <c r="D327" s="32">
        <v>3.71</v>
      </c>
      <c r="E327" s="127"/>
      <c r="F327" s="130"/>
      <c r="G327" s="131"/>
    </row>
    <row r="328" spans="1:7" ht="13.5" x14ac:dyDescent="0.2">
      <c r="A328" s="276"/>
      <c r="B328" s="53" t="s">
        <v>528</v>
      </c>
      <c r="C328" s="59" t="s">
        <v>117</v>
      </c>
      <c r="D328" s="32">
        <v>28.84</v>
      </c>
      <c r="E328" s="127"/>
      <c r="F328" s="130"/>
      <c r="G328" s="131"/>
    </row>
    <row r="329" spans="1:7" x14ac:dyDescent="0.2">
      <c r="A329" s="276"/>
      <c r="B329" s="244">
        <v>16</v>
      </c>
      <c r="C329" s="31" t="s">
        <v>8</v>
      </c>
      <c r="D329" s="22">
        <v>265.27</v>
      </c>
      <c r="E329" s="136"/>
      <c r="F329" s="130"/>
      <c r="G329" s="131"/>
    </row>
    <row r="330" spans="1:7" x14ac:dyDescent="0.2">
      <c r="A330" s="276"/>
      <c r="B330" s="244">
        <v>6</v>
      </c>
      <c r="C330" s="31" t="s">
        <v>8</v>
      </c>
      <c r="D330" s="22">
        <v>128.05000000000001</v>
      </c>
      <c r="E330" s="136"/>
      <c r="F330" s="130"/>
      <c r="G330" s="131"/>
    </row>
    <row r="331" spans="1:7" x14ac:dyDescent="0.2">
      <c r="A331" s="276"/>
      <c r="B331" s="53"/>
      <c r="C331" s="59"/>
      <c r="D331" s="32" t="s">
        <v>753</v>
      </c>
      <c r="E331" s="127"/>
      <c r="F331" s="130"/>
      <c r="G331" s="131"/>
    </row>
    <row r="332" spans="1:7" ht="13.5" x14ac:dyDescent="0.2">
      <c r="A332" s="525">
        <v>4</v>
      </c>
      <c r="B332" s="30" t="s">
        <v>702</v>
      </c>
      <c r="C332" s="31" t="s">
        <v>115</v>
      </c>
      <c r="D332" s="32">
        <v>2.37</v>
      </c>
      <c r="E332" s="127"/>
      <c r="F332" s="130"/>
      <c r="G332" s="131"/>
    </row>
    <row r="333" spans="1:7" ht="13.5" x14ac:dyDescent="0.2">
      <c r="A333" s="276"/>
      <c r="B333" s="53" t="s">
        <v>528</v>
      </c>
      <c r="C333" s="59" t="s">
        <v>117</v>
      </c>
      <c r="D333" s="32">
        <v>19.95</v>
      </c>
      <c r="E333" s="127"/>
      <c r="F333" s="130"/>
      <c r="G333" s="131"/>
    </row>
    <row r="334" spans="1:7" x14ac:dyDescent="0.2">
      <c r="A334" s="276"/>
      <c r="B334" s="244">
        <v>12</v>
      </c>
      <c r="C334" s="31" t="s">
        <v>8</v>
      </c>
      <c r="D334" s="22">
        <v>111.89</v>
      </c>
      <c r="E334" s="136"/>
      <c r="F334" s="130"/>
      <c r="G334" s="131"/>
    </row>
    <row r="335" spans="1:7" x14ac:dyDescent="0.2">
      <c r="A335" s="276"/>
      <c r="B335" s="244">
        <v>6</v>
      </c>
      <c r="C335" s="31" t="s">
        <v>8</v>
      </c>
      <c r="D335" s="22">
        <v>88.58</v>
      </c>
      <c r="E335" s="136"/>
      <c r="F335" s="130"/>
      <c r="G335" s="131"/>
    </row>
    <row r="336" spans="1:7" x14ac:dyDescent="0.2">
      <c r="A336" s="276"/>
      <c r="B336" s="53"/>
      <c r="C336" s="59"/>
      <c r="D336" s="32" t="s">
        <v>753</v>
      </c>
      <c r="E336" s="127"/>
      <c r="F336" s="130"/>
      <c r="G336" s="131"/>
    </row>
    <row r="337" spans="1:7" ht="13.5" x14ac:dyDescent="0.2">
      <c r="A337" s="525">
        <v>5</v>
      </c>
      <c r="B337" s="30" t="s">
        <v>703</v>
      </c>
      <c r="C337" s="31" t="s">
        <v>115</v>
      </c>
      <c r="D337" s="32">
        <v>3.78</v>
      </c>
      <c r="E337" s="127"/>
      <c r="F337" s="130"/>
      <c r="G337" s="131"/>
    </row>
    <row r="338" spans="1:7" ht="13.5" x14ac:dyDescent="0.2">
      <c r="A338" s="276"/>
      <c r="B338" s="53" t="s">
        <v>528</v>
      </c>
      <c r="C338" s="59" t="s">
        <v>117</v>
      </c>
      <c r="D338" s="32">
        <v>25.2</v>
      </c>
      <c r="E338" s="127"/>
      <c r="F338" s="130"/>
      <c r="G338" s="131"/>
    </row>
    <row r="339" spans="1:7" x14ac:dyDescent="0.2">
      <c r="A339" s="276"/>
      <c r="B339" s="244">
        <v>16</v>
      </c>
      <c r="C339" s="31" t="s">
        <v>8</v>
      </c>
      <c r="D339" s="22">
        <v>265.27</v>
      </c>
      <c r="E339" s="136"/>
      <c r="F339" s="130"/>
      <c r="G339" s="131"/>
    </row>
    <row r="340" spans="1:7" x14ac:dyDescent="0.2">
      <c r="A340" s="276"/>
      <c r="B340" s="244">
        <v>6</v>
      </c>
      <c r="C340" s="31" t="s">
        <v>8</v>
      </c>
      <c r="D340" s="22">
        <v>149.18</v>
      </c>
      <c r="E340" s="136"/>
      <c r="F340" s="130"/>
      <c r="G340" s="131"/>
    </row>
    <row r="341" spans="1:7" x14ac:dyDescent="0.2">
      <c r="A341" s="276"/>
      <c r="B341" s="53"/>
      <c r="C341" s="59"/>
      <c r="D341" s="32" t="s">
        <v>753</v>
      </c>
      <c r="E341" s="127"/>
      <c r="F341" s="130"/>
      <c r="G341" s="131"/>
    </row>
    <row r="342" spans="1:7" ht="13.5" x14ac:dyDescent="0.2">
      <c r="A342" s="525">
        <v>6</v>
      </c>
      <c r="B342" s="30" t="s">
        <v>742</v>
      </c>
      <c r="C342" s="31" t="s">
        <v>115</v>
      </c>
      <c r="D342" s="32">
        <v>1.1200000000000001</v>
      </c>
      <c r="E342" s="127"/>
      <c r="F342" s="130"/>
      <c r="G342" s="131"/>
    </row>
    <row r="343" spans="1:7" ht="13.5" x14ac:dyDescent="0.2">
      <c r="A343" s="276"/>
      <c r="B343" s="53" t="s">
        <v>528</v>
      </c>
      <c r="C343" s="59" t="s">
        <v>117</v>
      </c>
      <c r="D343" s="32">
        <v>14.2</v>
      </c>
      <c r="E343" s="127"/>
      <c r="F343" s="130"/>
      <c r="G343" s="131"/>
    </row>
    <row r="344" spans="1:7" x14ac:dyDescent="0.2">
      <c r="A344" s="276"/>
      <c r="B344" s="244">
        <v>16</v>
      </c>
      <c r="C344" s="31" t="s">
        <v>8</v>
      </c>
      <c r="D344" s="22">
        <v>126.32</v>
      </c>
      <c r="E344" s="136"/>
      <c r="F344" s="130"/>
      <c r="G344" s="131"/>
    </row>
    <row r="345" spans="1:7" x14ac:dyDescent="0.2">
      <c r="A345" s="276"/>
      <c r="B345" s="244">
        <v>6</v>
      </c>
      <c r="C345" s="31" t="s">
        <v>8</v>
      </c>
      <c r="D345" s="22">
        <v>42.03</v>
      </c>
      <c r="E345" s="136"/>
      <c r="F345" s="130"/>
      <c r="G345" s="131"/>
    </row>
    <row r="346" spans="1:7" x14ac:dyDescent="0.2">
      <c r="A346" s="276"/>
      <c r="B346" s="53"/>
      <c r="C346" s="59"/>
      <c r="D346" s="32" t="s">
        <v>753</v>
      </c>
      <c r="E346" s="127"/>
      <c r="F346" s="130"/>
      <c r="G346" s="131"/>
    </row>
    <row r="347" spans="1:7" ht="13.5" x14ac:dyDescent="0.2">
      <c r="A347" s="525">
        <v>7</v>
      </c>
      <c r="B347" s="30" t="s">
        <v>743</v>
      </c>
      <c r="C347" s="31" t="s">
        <v>115</v>
      </c>
      <c r="D347" s="32">
        <v>1.1200000000000001</v>
      </c>
      <c r="E347" s="127"/>
      <c r="F347" s="130"/>
      <c r="G347" s="131"/>
    </row>
    <row r="348" spans="1:7" ht="13.5" x14ac:dyDescent="0.2">
      <c r="A348" s="276"/>
      <c r="B348" s="53" t="s">
        <v>528</v>
      </c>
      <c r="C348" s="59" t="s">
        <v>117</v>
      </c>
      <c r="D348" s="32">
        <v>14.2</v>
      </c>
      <c r="E348" s="127"/>
      <c r="F348" s="130"/>
      <c r="G348" s="131"/>
    </row>
    <row r="349" spans="1:7" x14ac:dyDescent="0.2">
      <c r="A349" s="276"/>
      <c r="B349" s="244">
        <v>20</v>
      </c>
      <c r="C349" s="31" t="s">
        <v>8</v>
      </c>
      <c r="D349" s="22">
        <v>197.28</v>
      </c>
      <c r="E349" s="136"/>
      <c r="F349" s="130"/>
      <c r="G349" s="131"/>
    </row>
    <row r="350" spans="1:7" x14ac:dyDescent="0.2">
      <c r="A350" s="276"/>
      <c r="B350" s="244">
        <v>6</v>
      </c>
      <c r="C350" s="31" t="s">
        <v>8</v>
      </c>
      <c r="D350" s="22">
        <v>42.03</v>
      </c>
      <c r="E350" s="136"/>
      <c r="F350" s="130"/>
      <c r="G350" s="131"/>
    </row>
    <row r="351" spans="1:7" x14ac:dyDescent="0.2">
      <c r="A351" s="276"/>
      <c r="B351" s="53"/>
      <c r="C351" s="59"/>
      <c r="D351" s="32" t="s">
        <v>753</v>
      </c>
      <c r="E351" s="127"/>
      <c r="F351" s="130"/>
      <c r="G351" s="131"/>
    </row>
    <row r="352" spans="1:7" ht="13.5" x14ac:dyDescent="0.2">
      <c r="A352" s="525">
        <v>8</v>
      </c>
      <c r="B352" s="30" t="s">
        <v>705</v>
      </c>
      <c r="C352" s="31" t="s">
        <v>115</v>
      </c>
      <c r="D352" s="32">
        <v>5.04</v>
      </c>
      <c r="E352" s="127"/>
      <c r="F352" s="130"/>
      <c r="G352" s="131"/>
    </row>
    <row r="353" spans="1:7" ht="13.5" x14ac:dyDescent="0.2">
      <c r="A353" s="276"/>
      <c r="B353" s="53" t="s">
        <v>528</v>
      </c>
      <c r="C353" s="59" t="s">
        <v>117</v>
      </c>
      <c r="D353" s="32">
        <v>50.4</v>
      </c>
      <c r="E353" s="127"/>
      <c r="F353" s="130"/>
      <c r="G353" s="131"/>
    </row>
    <row r="354" spans="1:7" x14ac:dyDescent="0.2">
      <c r="A354" s="276"/>
      <c r="B354" s="244">
        <v>12</v>
      </c>
      <c r="C354" s="31" t="s">
        <v>8</v>
      </c>
      <c r="D354" s="22">
        <v>223.78</v>
      </c>
      <c r="E354" s="136"/>
      <c r="F354" s="130"/>
      <c r="G354" s="131"/>
    </row>
    <row r="355" spans="1:7" x14ac:dyDescent="0.2">
      <c r="A355" s="276"/>
      <c r="B355" s="244" t="s">
        <v>50</v>
      </c>
      <c r="C355" s="31" t="s">
        <v>8</v>
      </c>
      <c r="D355" s="22" t="e">
        <v>#N/A</v>
      </c>
      <c r="E355" s="136"/>
      <c r="F355" s="130"/>
      <c r="G355" s="131"/>
    </row>
    <row r="356" spans="1:7" x14ac:dyDescent="0.2">
      <c r="A356" s="276"/>
      <c r="B356" s="30"/>
      <c r="C356" s="31"/>
      <c r="D356" s="32" t="s">
        <v>753</v>
      </c>
      <c r="E356" s="127"/>
      <c r="F356" s="130"/>
      <c r="G356" s="131"/>
    </row>
    <row r="357" spans="1:7" x14ac:dyDescent="0.2">
      <c r="A357" s="276" t="s">
        <v>455</v>
      </c>
      <c r="B357" s="33" t="s">
        <v>205</v>
      </c>
      <c r="C357" s="34"/>
      <c r="D357" s="35" t="s">
        <v>753</v>
      </c>
      <c r="E357" s="146"/>
      <c r="F357" s="130"/>
      <c r="G357" s="131"/>
    </row>
    <row r="358" spans="1:7" ht="13.5" x14ac:dyDescent="0.2">
      <c r="A358" s="525" t="s">
        <v>129</v>
      </c>
      <c r="B358" s="30" t="s">
        <v>201</v>
      </c>
      <c r="C358" s="31" t="s">
        <v>115</v>
      </c>
      <c r="D358" s="32">
        <v>3.1</v>
      </c>
      <c r="E358" s="127"/>
      <c r="F358" s="130"/>
      <c r="G358" s="131"/>
    </row>
    <row r="359" spans="1:7" ht="13.5" x14ac:dyDescent="0.2">
      <c r="A359" s="276"/>
      <c r="B359" s="53" t="s">
        <v>528</v>
      </c>
      <c r="C359" s="59" t="s">
        <v>117</v>
      </c>
      <c r="D359" s="32">
        <v>28.5</v>
      </c>
      <c r="E359" s="127"/>
      <c r="F359" s="130"/>
      <c r="G359" s="131"/>
    </row>
    <row r="360" spans="1:7" x14ac:dyDescent="0.2">
      <c r="A360" s="278"/>
      <c r="B360" s="244">
        <v>10</v>
      </c>
      <c r="C360" s="31" t="s">
        <v>8</v>
      </c>
      <c r="D360" s="22">
        <v>246.4</v>
      </c>
      <c r="E360" s="136"/>
      <c r="F360" s="130"/>
      <c r="G360" s="131"/>
    </row>
    <row r="361" spans="1:7" x14ac:dyDescent="0.2">
      <c r="A361" s="273"/>
      <c r="B361" s="30"/>
      <c r="C361" s="31"/>
      <c r="D361" s="32" t="s">
        <v>753</v>
      </c>
      <c r="E361" s="127"/>
      <c r="F361" s="130"/>
      <c r="G361" s="131"/>
    </row>
    <row r="362" spans="1:7" x14ac:dyDescent="0.2">
      <c r="A362" s="276" t="s">
        <v>460</v>
      </c>
      <c r="B362" s="33" t="s">
        <v>536</v>
      </c>
      <c r="C362" s="34"/>
      <c r="D362" s="35" t="s">
        <v>753</v>
      </c>
      <c r="E362" s="146"/>
      <c r="F362" s="147"/>
      <c r="G362" s="148"/>
    </row>
    <row r="363" spans="1:7" ht="13.5" x14ac:dyDescent="0.2">
      <c r="A363" s="526" t="s">
        <v>457</v>
      </c>
      <c r="B363" s="30" t="s">
        <v>458</v>
      </c>
      <c r="C363" s="31" t="s">
        <v>115</v>
      </c>
      <c r="D363" s="32">
        <v>0.79</v>
      </c>
      <c r="E363" s="127"/>
      <c r="F363" s="130"/>
      <c r="G363" s="131"/>
    </row>
    <row r="364" spans="1:7" ht="13.5" x14ac:dyDescent="0.2">
      <c r="A364" s="276"/>
      <c r="B364" s="53" t="s">
        <v>528</v>
      </c>
      <c r="C364" s="59" t="s">
        <v>117</v>
      </c>
      <c r="D364" s="22">
        <v>10.5</v>
      </c>
      <c r="E364" s="127"/>
      <c r="F364" s="130"/>
      <c r="G364" s="131"/>
    </row>
    <row r="365" spans="1:7" x14ac:dyDescent="0.2">
      <c r="A365" s="278" t="s">
        <v>465</v>
      </c>
      <c r="B365" s="244">
        <v>10</v>
      </c>
      <c r="C365" s="31" t="s">
        <v>8</v>
      </c>
      <c r="D365" s="22">
        <v>21.56</v>
      </c>
      <c r="E365" s="136"/>
      <c r="F365" s="130"/>
      <c r="G365" s="131"/>
    </row>
    <row r="366" spans="1:7" x14ac:dyDescent="0.2">
      <c r="A366" s="278" t="s">
        <v>465</v>
      </c>
      <c r="B366" s="244">
        <v>10</v>
      </c>
      <c r="C366" s="31" t="s">
        <v>8</v>
      </c>
      <c r="D366" s="22">
        <v>21.56</v>
      </c>
      <c r="E366" s="136"/>
      <c r="F366" s="130"/>
      <c r="G366" s="131"/>
    </row>
    <row r="367" spans="1:7" x14ac:dyDescent="0.2">
      <c r="A367" s="273"/>
      <c r="B367" s="30"/>
      <c r="C367" s="31"/>
      <c r="D367" s="32" t="s">
        <v>753</v>
      </c>
      <c r="E367" s="127"/>
      <c r="F367" s="130"/>
      <c r="G367" s="131"/>
    </row>
    <row r="368" spans="1:7" x14ac:dyDescent="0.2">
      <c r="A368" s="276" t="s">
        <v>461</v>
      </c>
      <c r="B368" s="33" t="s">
        <v>539</v>
      </c>
      <c r="C368" s="34"/>
      <c r="D368" s="35" t="s">
        <v>753</v>
      </c>
      <c r="E368" s="146"/>
      <c r="F368" s="147"/>
      <c r="G368" s="148"/>
    </row>
    <row r="369" spans="1:7" ht="13.5" x14ac:dyDescent="0.2">
      <c r="A369" s="526" t="s">
        <v>457</v>
      </c>
      <c r="B369" s="30" t="s">
        <v>462</v>
      </c>
      <c r="C369" s="31" t="s">
        <v>115</v>
      </c>
      <c r="D369" s="32">
        <v>5.34</v>
      </c>
      <c r="E369" s="127"/>
      <c r="F369" s="130"/>
      <c r="G369" s="131"/>
    </row>
    <row r="370" spans="1:7" ht="13.5" x14ac:dyDescent="0.2">
      <c r="A370" s="276"/>
      <c r="B370" s="53" t="s">
        <v>528</v>
      </c>
      <c r="C370" s="59" t="s">
        <v>117</v>
      </c>
      <c r="D370" s="22">
        <v>106.8</v>
      </c>
      <c r="E370" s="127"/>
      <c r="F370" s="130"/>
      <c r="G370" s="131"/>
    </row>
    <row r="371" spans="1:7" x14ac:dyDescent="0.2">
      <c r="A371" s="278" t="s">
        <v>465</v>
      </c>
      <c r="B371" s="244">
        <v>10</v>
      </c>
      <c r="C371" s="31" t="s">
        <v>8</v>
      </c>
      <c r="D371" s="22">
        <v>438.59</v>
      </c>
      <c r="E371" s="136"/>
      <c r="F371" s="130"/>
      <c r="G371" s="131"/>
    </row>
    <row r="372" spans="1:7" x14ac:dyDescent="0.2">
      <c r="A372" s="273"/>
      <c r="B372" s="30"/>
      <c r="C372" s="31"/>
      <c r="D372" s="32" t="s">
        <v>753</v>
      </c>
      <c r="E372" s="127"/>
      <c r="F372" s="130"/>
      <c r="G372" s="131"/>
    </row>
    <row r="373" spans="1:7" x14ac:dyDescent="0.2">
      <c r="A373" s="276" t="s">
        <v>415</v>
      </c>
      <c r="B373" s="33" t="s">
        <v>710</v>
      </c>
      <c r="C373" s="34"/>
      <c r="D373" s="147" t="s">
        <v>753</v>
      </c>
      <c r="E373" s="146"/>
      <c r="F373" s="147"/>
      <c r="G373" s="148"/>
    </row>
    <row r="374" spans="1:7" x14ac:dyDescent="0.2">
      <c r="A374" s="276" t="s">
        <v>416</v>
      </c>
      <c r="B374" s="33" t="s">
        <v>537</v>
      </c>
      <c r="C374" s="34"/>
      <c r="D374" s="35" t="s">
        <v>753</v>
      </c>
      <c r="E374" s="146"/>
      <c r="F374" s="147"/>
      <c r="G374" s="148"/>
    </row>
    <row r="375" spans="1:7" ht="13.5" x14ac:dyDescent="0.2">
      <c r="A375" s="525" t="s">
        <v>129</v>
      </c>
      <c r="B375" s="30" t="s">
        <v>234</v>
      </c>
      <c r="C375" s="31" t="s">
        <v>115</v>
      </c>
      <c r="D375" s="32">
        <v>3.82</v>
      </c>
      <c r="E375" s="127"/>
      <c r="F375" s="130"/>
      <c r="G375" s="131"/>
    </row>
    <row r="376" spans="1:7" ht="13.5" x14ac:dyDescent="0.2">
      <c r="A376" s="276"/>
      <c r="B376" s="53" t="s">
        <v>528</v>
      </c>
      <c r="C376" s="59" t="s">
        <v>117</v>
      </c>
      <c r="D376" s="32">
        <v>30.54</v>
      </c>
      <c r="E376" s="127"/>
      <c r="F376" s="130"/>
      <c r="G376" s="131"/>
    </row>
    <row r="377" spans="1:7" x14ac:dyDescent="0.2">
      <c r="A377" s="276"/>
      <c r="B377" s="244">
        <v>16</v>
      </c>
      <c r="C377" s="31" t="s">
        <v>8</v>
      </c>
      <c r="D377" s="22">
        <v>1162.1400000000001</v>
      </c>
      <c r="E377" s="136"/>
      <c r="F377" s="130"/>
      <c r="G377" s="131"/>
    </row>
    <row r="378" spans="1:7" x14ac:dyDescent="0.2">
      <c r="A378" s="276"/>
      <c r="B378" s="244">
        <v>6</v>
      </c>
      <c r="C378" s="31" t="s">
        <v>8</v>
      </c>
      <c r="D378" s="22">
        <v>333.32</v>
      </c>
      <c r="E378" s="136"/>
      <c r="F378" s="130"/>
      <c r="G378" s="131"/>
    </row>
    <row r="379" spans="1:7" x14ac:dyDescent="0.2">
      <c r="A379" s="276"/>
      <c r="B379" s="244"/>
      <c r="C379" s="31"/>
      <c r="D379" s="22" t="s">
        <v>753</v>
      </c>
      <c r="E379" s="136"/>
      <c r="F379" s="130"/>
      <c r="G379" s="131"/>
    </row>
    <row r="380" spans="1:7" ht="13.5" x14ac:dyDescent="0.2">
      <c r="A380" s="525" t="s">
        <v>130</v>
      </c>
      <c r="B380" s="30" t="s">
        <v>235</v>
      </c>
      <c r="C380" s="31" t="s">
        <v>115</v>
      </c>
      <c r="D380" s="32">
        <v>13.91</v>
      </c>
      <c r="E380" s="127"/>
      <c r="F380" s="130"/>
      <c r="G380" s="131"/>
    </row>
    <row r="381" spans="1:7" ht="13.5" x14ac:dyDescent="0.2">
      <c r="A381" s="276"/>
      <c r="B381" s="53" t="s">
        <v>528</v>
      </c>
      <c r="C381" s="59" t="s">
        <v>117</v>
      </c>
      <c r="D381" s="32">
        <v>92.7</v>
      </c>
      <c r="E381" s="127"/>
      <c r="F381" s="130"/>
      <c r="G381" s="131"/>
    </row>
    <row r="382" spans="1:7" x14ac:dyDescent="0.2">
      <c r="A382" s="276"/>
      <c r="B382" s="244">
        <v>16</v>
      </c>
      <c r="C382" s="31" t="s">
        <v>8</v>
      </c>
      <c r="D382" s="22">
        <v>2842.2</v>
      </c>
      <c r="E382" s="136"/>
      <c r="F382" s="130"/>
      <c r="G382" s="131"/>
    </row>
    <row r="383" spans="1:7" x14ac:dyDescent="0.2">
      <c r="A383" s="276"/>
      <c r="B383" s="244">
        <v>6</v>
      </c>
      <c r="C383" s="31" t="s">
        <v>8</v>
      </c>
      <c r="D383" s="22">
        <v>799.2</v>
      </c>
      <c r="E383" s="136"/>
      <c r="F383" s="130"/>
      <c r="G383" s="131"/>
    </row>
    <row r="384" spans="1:7" x14ac:dyDescent="0.2">
      <c r="A384" s="276"/>
      <c r="B384" s="30"/>
      <c r="C384" s="31"/>
      <c r="D384" s="32" t="s">
        <v>753</v>
      </c>
      <c r="E384" s="127"/>
      <c r="F384" s="130"/>
      <c r="G384" s="131"/>
    </row>
    <row r="385" spans="1:7" ht="13.5" x14ac:dyDescent="0.2">
      <c r="A385" s="525" t="s">
        <v>132</v>
      </c>
      <c r="B385" s="30" t="s">
        <v>236</v>
      </c>
      <c r="C385" s="31" t="s">
        <v>115</v>
      </c>
      <c r="D385" s="32">
        <v>0.86</v>
      </c>
      <c r="E385" s="127"/>
      <c r="F385" s="130"/>
      <c r="G385" s="131"/>
    </row>
    <row r="386" spans="1:7" ht="13.5" x14ac:dyDescent="0.2">
      <c r="A386" s="276"/>
      <c r="B386" s="53" t="s">
        <v>528</v>
      </c>
      <c r="C386" s="59" t="s">
        <v>117</v>
      </c>
      <c r="D386" s="32">
        <v>8.61</v>
      </c>
      <c r="E386" s="127"/>
      <c r="F386" s="130"/>
      <c r="G386" s="131"/>
    </row>
    <row r="387" spans="1:7" x14ac:dyDescent="0.2">
      <c r="A387" s="276"/>
      <c r="B387" s="244">
        <v>12</v>
      </c>
      <c r="C387" s="31" t="s">
        <v>8</v>
      </c>
      <c r="D387" s="22">
        <v>111.89</v>
      </c>
      <c r="E387" s="136"/>
      <c r="F387" s="130"/>
      <c r="G387" s="131"/>
    </row>
    <row r="388" spans="1:7" x14ac:dyDescent="0.2">
      <c r="A388" s="276"/>
      <c r="B388" s="244">
        <v>6</v>
      </c>
      <c r="C388" s="31" t="s">
        <v>8</v>
      </c>
      <c r="D388" s="22">
        <v>34.19</v>
      </c>
      <c r="E388" s="136"/>
      <c r="F388" s="130"/>
      <c r="G388" s="131"/>
    </row>
    <row r="389" spans="1:7" x14ac:dyDescent="0.2">
      <c r="A389" s="276"/>
      <c r="B389" s="30"/>
      <c r="C389" s="31"/>
      <c r="D389" s="32" t="s">
        <v>753</v>
      </c>
      <c r="E389" s="127"/>
      <c r="F389" s="130"/>
      <c r="G389" s="131"/>
    </row>
    <row r="390" spans="1:7" ht="13.5" x14ac:dyDescent="0.2">
      <c r="A390" s="525" t="s">
        <v>133</v>
      </c>
      <c r="B390" s="30" t="s">
        <v>744</v>
      </c>
      <c r="C390" s="31" t="s">
        <v>115</v>
      </c>
      <c r="D390" s="32">
        <v>0.24</v>
      </c>
      <c r="E390" s="127"/>
      <c r="F390" s="130"/>
      <c r="G390" s="131"/>
    </row>
    <row r="391" spans="1:7" ht="13.5" x14ac:dyDescent="0.2">
      <c r="A391" s="276"/>
      <c r="B391" s="53" t="s">
        <v>528</v>
      </c>
      <c r="C391" s="59" t="s">
        <v>117</v>
      </c>
      <c r="D391" s="32">
        <v>2.38</v>
      </c>
      <c r="E391" s="127"/>
      <c r="F391" s="130"/>
      <c r="G391" s="131"/>
    </row>
    <row r="392" spans="1:7" x14ac:dyDescent="0.2">
      <c r="A392" s="276"/>
      <c r="B392" s="244">
        <v>16</v>
      </c>
      <c r="C392" s="31" t="s">
        <v>8</v>
      </c>
      <c r="D392" s="22">
        <v>54.95</v>
      </c>
      <c r="E392" s="136"/>
      <c r="F392" s="130"/>
      <c r="G392" s="131"/>
    </row>
    <row r="393" spans="1:7" x14ac:dyDescent="0.2">
      <c r="A393" s="276"/>
      <c r="B393" s="244">
        <v>6</v>
      </c>
      <c r="C393" s="31" t="s">
        <v>8</v>
      </c>
      <c r="D393" s="22">
        <v>18.88</v>
      </c>
      <c r="E393" s="136"/>
      <c r="F393" s="130"/>
      <c r="G393" s="131"/>
    </row>
    <row r="394" spans="1:7" x14ac:dyDescent="0.2">
      <c r="A394" s="276"/>
      <c r="B394" s="30"/>
      <c r="C394" s="31"/>
      <c r="D394" s="32" t="s">
        <v>753</v>
      </c>
      <c r="E394" s="127"/>
      <c r="F394" s="130"/>
      <c r="G394" s="131"/>
    </row>
    <row r="395" spans="1:7" ht="13.5" x14ac:dyDescent="0.2">
      <c r="A395" s="525" t="s">
        <v>134</v>
      </c>
      <c r="B395" s="30" t="s">
        <v>413</v>
      </c>
      <c r="C395" s="31" t="s">
        <v>115</v>
      </c>
      <c r="D395" s="32">
        <v>7.49</v>
      </c>
      <c r="E395" s="127"/>
      <c r="F395" s="130"/>
      <c r="G395" s="131"/>
    </row>
    <row r="396" spans="1:7" ht="13.5" x14ac:dyDescent="0.2">
      <c r="A396" s="276"/>
      <c r="B396" s="53" t="s">
        <v>528</v>
      </c>
      <c r="C396" s="59" t="s">
        <v>117</v>
      </c>
      <c r="D396" s="32">
        <v>33.299999999999997</v>
      </c>
      <c r="E396" s="127"/>
      <c r="F396" s="130"/>
      <c r="G396" s="131"/>
    </row>
    <row r="397" spans="1:7" x14ac:dyDescent="0.2">
      <c r="A397" s="276"/>
      <c r="B397" s="244">
        <v>20</v>
      </c>
      <c r="C397" s="31" t="s">
        <v>8</v>
      </c>
      <c r="D397" s="22">
        <v>1479.6</v>
      </c>
      <c r="E397" s="136"/>
      <c r="F397" s="130"/>
      <c r="G397" s="131"/>
    </row>
    <row r="398" spans="1:7" x14ac:dyDescent="0.2">
      <c r="A398" s="276"/>
      <c r="B398" s="244">
        <v>16</v>
      </c>
      <c r="C398" s="31" t="s">
        <v>8</v>
      </c>
      <c r="D398" s="22">
        <v>94.74</v>
      </c>
      <c r="E398" s="136"/>
      <c r="F398" s="130"/>
      <c r="G398" s="131"/>
    </row>
    <row r="399" spans="1:7" x14ac:dyDescent="0.2">
      <c r="A399" s="276"/>
      <c r="B399" s="244">
        <v>6</v>
      </c>
      <c r="C399" s="31" t="s">
        <v>8</v>
      </c>
      <c r="D399" s="22">
        <v>367.63</v>
      </c>
      <c r="E399" s="136"/>
      <c r="F399" s="130"/>
      <c r="G399" s="131"/>
    </row>
    <row r="400" spans="1:7" x14ac:dyDescent="0.2">
      <c r="A400" s="276"/>
      <c r="B400" s="30"/>
      <c r="C400" s="31"/>
      <c r="D400" s="32" t="s">
        <v>753</v>
      </c>
      <c r="E400" s="127"/>
      <c r="F400" s="130"/>
      <c r="G400" s="131"/>
    </row>
    <row r="401" spans="1:7" ht="13.5" x14ac:dyDescent="0.2">
      <c r="A401" s="525" t="s">
        <v>135</v>
      </c>
      <c r="B401" s="30" t="s">
        <v>706</v>
      </c>
      <c r="C401" s="31" t="s">
        <v>115</v>
      </c>
      <c r="D401" s="32">
        <v>4.3899999999999997</v>
      </c>
      <c r="E401" s="127"/>
      <c r="F401" s="130"/>
      <c r="G401" s="131"/>
    </row>
    <row r="402" spans="1:7" ht="13.5" x14ac:dyDescent="0.2">
      <c r="A402" s="276"/>
      <c r="B402" s="53" t="s">
        <v>528</v>
      </c>
      <c r="C402" s="59" t="s">
        <v>117</v>
      </c>
      <c r="D402" s="32">
        <v>43.92</v>
      </c>
      <c r="E402" s="127"/>
      <c r="F402" s="130"/>
      <c r="G402" s="131"/>
    </row>
    <row r="403" spans="1:7" x14ac:dyDescent="0.2">
      <c r="A403" s="276"/>
      <c r="B403" s="244">
        <v>16</v>
      </c>
      <c r="C403" s="31" t="s">
        <v>8</v>
      </c>
      <c r="D403" s="22">
        <v>1136.8800000000001</v>
      </c>
      <c r="E403" s="136"/>
      <c r="F403" s="130"/>
      <c r="G403" s="131"/>
    </row>
    <row r="404" spans="1:7" x14ac:dyDescent="0.2">
      <c r="A404" s="276"/>
      <c r="B404" s="244">
        <v>6</v>
      </c>
      <c r="C404" s="31" t="s">
        <v>8</v>
      </c>
      <c r="D404" s="22">
        <v>277.06</v>
      </c>
      <c r="E404" s="136"/>
      <c r="F404" s="130"/>
      <c r="G404" s="131"/>
    </row>
    <row r="405" spans="1:7" x14ac:dyDescent="0.2">
      <c r="A405" s="276"/>
      <c r="B405" s="30"/>
      <c r="C405" s="31"/>
      <c r="D405" s="32" t="s">
        <v>753</v>
      </c>
      <c r="E405" s="127"/>
      <c r="F405" s="130"/>
      <c r="G405" s="131"/>
    </row>
    <row r="406" spans="1:7" ht="13.5" x14ac:dyDescent="0.2">
      <c r="A406" s="525" t="s">
        <v>136</v>
      </c>
      <c r="B406" s="30" t="s">
        <v>707</v>
      </c>
      <c r="C406" s="31" t="s">
        <v>115</v>
      </c>
      <c r="D406" s="32">
        <v>1.35</v>
      </c>
      <c r="E406" s="127"/>
      <c r="F406" s="130"/>
      <c r="G406" s="131"/>
    </row>
    <row r="407" spans="1:7" ht="13.5" x14ac:dyDescent="0.2">
      <c r="A407" s="276"/>
      <c r="B407" s="53" t="s">
        <v>528</v>
      </c>
      <c r="C407" s="59" t="s">
        <v>117</v>
      </c>
      <c r="D407" s="32">
        <v>13.53</v>
      </c>
      <c r="E407" s="127"/>
      <c r="F407" s="130"/>
      <c r="G407" s="131"/>
    </row>
    <row r="408" spans="1:7" x14ac:dyDescent="0.2">
      <c r="A408" s="276"/>
      <c r="B408" s="244">
        <v>16</v>
      </c>
      <c r="C408" s="31" t="s">
        <v>8</v>
      </c>
      <c r="D408" s="22">
        <v>625.28</v>
      </c>
      <c r="E408" s="136"/>
      <c r="F408" s="130"/>
      <c r="G408" s="131"/>
    </row>
    <row r="409" spans="1:7" x14ac:dyDescent="0.2">
      <c r="A409" s="276"/>
      <c r="B409" s="244">
        <v>6</v>
      </c>
      <c r="C409" s="31" t="s">
        <v>8</v>
      </c>
      <c r="D409" s="22">
        <v>107.45</v>
      </c>
      <c r="E409" s="136"/>
      <c r="F409" s="130"/>
      <c r="G409" s="131"/>
    </row>
    <row r="410" spans="1:7" x14ac:dyDescent="0.2">
      <c r="A410" s="276"/>
      <c r="B410" s="30"/>
      <c r="C410" s="31"/>
      <c r="D410" s="32" t="s">
        <v>753</v>
      </c>
      <c r="E410" s="127"/>
      <c r="F410" s="130"/>
      <c r="G410" s="131"/>
    </row>
    <row r="411" spans="1:7" x14ac:dyDescent="0.2">
      <c r="A411" s="276" t="s">
        <v>309</v>
      </c>
      <c r="B411" s="33" t="s">
        <v>538</v>
      </c>
      <c r="C411" s="34"/>
      <c r="D411" s="35" t="s">
        <v>753</v>
      </c>
      <c r="E411" s="146"/>
      <c r="F411" s="130"/>
      <c r="G411" s="131"/>
    </row>
    <row r="412" spans="1:7" ht="13.5" x14ac:dyDescent="0.2">
      <c r="A412" s="525" t="s">
        <v>129</v>
      </c>
      <c r="B412" s="30" t="s">
        <v>708</v>
      </c>
      <c r="C412" s="31" t="s">
        <v>115</v>
      </c>
      <c r="D412" s="32">
        <v>58.29</v>
      </c>
      <c r="E412" s="127"/>
      <c r="F412" s="130"/>
      <c r="G412" s="131"/>
    </row>
    <row r="413" spans="1:7" ht="13.5" x14ac:dyDescent="0.2">
      <c r="A413" s="525"/>
      <c r="B413" s="30" t="s">
        <v>709</v>
      </c>
      <c r="C413" s="31" t="s">
        <v>115</v>
      </c>
      <c r="D413" s="32">
        <v>26.69</v>
      </c>
      <c r="E413" s="127"/>
      <c r="F413" s="130"/>
      <c r="G413" s="131"/>
    </row>
    <row r="414" spans="1:7" ht="13.5" x14ac:dyDescent="0.2">
      <c r="A414" s="276"/>
      <c r="B414" s="53" t="s">
        <v>528</v>
      </c>
      <c r="C414" s="59" t="s">
        <v>117</v>
      </c>
      <c r="D414" s="32">
        <v>546.26</v>
      </c>
      <c r="E414" s="127"/>
      <c r="F414" s="130"/>
      <c r="G414" s="131"/>
    </row>
    <row r="415" spans="1:7" x14ac:dyDescent="0.2">
      <c r="A415" s="278"/>
      <c r="B415" s="244">
        <v>10</v>
      </c>
      <c r="C415" s="31" t="s">
        <v>8</v>
      </c>
      <c r="D415" s="22">
        <v>9010.85</v>
      </c>
      <c r="E415" s="136"/>
      <c r="F415" s="130"/>
      <c r="G415" s="131"/>
    </row>
    <row r="416" spans="1:7" x14ac:dyDescent="0.2">
      <c r="A416" s="276"/>
      <c r="B416" s="30"/>
      <c r="C416" s="31"/>
      <c r="D416" s="32" t="s">
        <v>753</v>
      </c>
      <c r="E416" s="127"/>
      <c r="F416" s="130"/>
      <c r="G416" s="131"/>
    </row>
    <row r="417" spans="1:7" x14ac:dyDescent="0.2">
      <c r="A417" s="276" t="s">
        <v>417</v>
      </c>
      <c r="B417" s="33" t="s">
        <v>533</v>
      </c>
      <c r="C417" s="34"/>
      <c r="D417" s="35" t="s">
        <v>753</v>
      </c>
      <c r="E417" s="146"/>
      <c r="F417" s="147"/>
      <c r="G417" s="148"/>
    </row>
    <row r="418" spans="1:7" ht="13.5" x14ac:dyDescent="0.2">
      <c r="A418" s="525">
        <v>1</v>
      </c>
      <c r="B418" s="30" t="s">
        <v>701</v>
      </c>
      <c r="C418" s="31" t="s">
        <v>115</v>
      </c>
      <c r="D418" s="32">
        <v>0.93</v>
      </c>
      <c r="E418" s="127"/>
      <c r="F418" s="130"/>
      <c r="G418" s="131"/>
    </row>
    <row r="419" spans="1:7" ht="13.5" x14ac:dyDescent="0.2">
      <c r="A419" s="276"/>
      <c r="B419" s="53" t="s">
        <v>528</v>
      </c>
      <c r="C419" s="59" t="s">
        <v>117</v>
      </c>
      <c r="D419" s="32">
        <v>7.21</v>
      </c>
      <c r="E419" s="127"/>
      <c r="F419" s="130"/>
      <c r="G419" s="131"/>
    </row>
    <row r="420" spans="1:7" x14ac:dyDescent="0.2">
      <c r="A420" s="276"/>
      <c r="B420" s="244">
        <v>16</v>
      </c>
      <c r="C420" s="31" t="s">
        <v>8</v>
      </c>
      <c r="D420" s="22">
        <v>66.319999999999993</v>
      </c>
      <c r="E420" s="136"/>
      <c r="F420" s="130"/>
      <c r="G420" s="131"/>
    </row>
    <row r="421" spans="1:7" x14ac:dyDescent="0.2">
      <c r="A421" s="276"/>
      <c r="B421" s="244">
        <v>6</v>
      </c>
      <c r="C421" s="31" t="s">
        <v>8</v>
      </c>
      <c r="D421" s="22">
        <v>32.01</v>
      </c>
      <c r="E421" s="136"/>
      <c r="F421" s="130"/>
      <c r="G421" s="131"/>
    </row>
    <row r="422" spans="1:7" x14ac:dyDescent="0.2">
      <c r="A422" s="276"/>
      <c r="B422" s="53"/>
      <c r="C422" s="59"/>
      <c r="D422" s="32" t="s">
        <v>753</v>
      </c>
      <c r="E422" s="127"/>
      <c r="F422" s="130"/>
      <c r="G422" s="131"/>
    </row>
    <row r="423" spans="1:7" ht="13.5" x14ac:dyDescent="0.2">
      <c r="A423" s="525">
        <v>2</v>
      </c>
      <c r="B423" s="30" t="s">
        <v>705</v>
      </c>
      <c r="C423" s="31" t="s">
        <v>115</v>
      </c>
      <c r="D423" s="32">
        <v>1.1200000000000001</v>
      </c>
      <c r="E423" s="127"/>
      <c r="F423" s="130"/>
      <c r="G423" s="131"/>
    </row>
    <row r="424" spans="1:7" ht="13.5" x14ac:dyDescent="0.2">
      <c r="A424" s="276"/>
      <c r="B424" s="53" t="s">
        <v>528</v>
      </c>
      <c r="C424" s="59" t="s">
        <v>117</v>
      </c>
      <c r="D424" s="32">
        <v>11.2</v>
      </c>
      <c r="E424" s="127"/>
      <c r="F424" s="130"/>
      <c r="G424" s="131"/>
    </row>
    <row r="425" spans="1:7" x14ac:dyDescent="0.2">
      <c r="A425" s="276"/>
      <c r="B425" s="244">
        <v>12</v>
      </c>
      <c r="C425" s="31" t="s">
        <v>8</v>
      </c>
      <c r="D425" s="22">
        <v>49.73</v>
      </c>
      <c r="E425" s="136"/>
      <c r="F425" s="130"/>
      <c r="G425" s="131"/>
    </row>
    <row r="426" spans="1:7" x14ac:dyDescent="0.2">
      <c r="A426" s="276"/>
      <c r="B426" s="244" t="s">
        <v>50</v>
      </c>
      <c r="C426" s="31" t="s">
        <v>8</v>
      </c>
      <c r="D426" s="22" t="e">
        <v>#N/A</v>
      </c>
      <c r="E426" s="136"/>
      <c r="F426" s="130"/>
      <c r="G426" s="131"/>
    </row>
    <row r="427" spans="1:7" x14ac:dyDescent="0.2">
      <c r="A427" s="273"/>
      <c r="B427" s="30"/>
      <c r="C427" s="31"/>
      <c r="D427" s="32" t="s">
        <v>753</v>
      </c>
      <c r="E427" s="127"/>
      <c r="F427" s="130"/>
      <c r="G427" s="131"/>
    </row>
    <row r="428" spans="1:7" x14ac:dyDescent="0.2">
      <c r="A428" s="276" t="s">
        <v>460</v>
      </c>
      <c r="B428" s="33" t="s">
        <v>539</v>
      </c>
      <c r="C428" s="34"/>
      <c r="D428" s="35" t="s">
        <v>753</v>
      </c>
      <c r="E428" s="146"/>
      <c r="F428" s="147"/>
      <c r="G428" s="148"/>
    </row>
    <row r="429" spans="1:7" ht="13.5" x14ac:dyDescent="0.2">
      <c r="A429" s="273" t="s">
        <v>457</v>
      </c>
      <c r="B429" s="30" t="s">
        <v>462</v>
      </c>
      <c r="C429" s="31" t="s">
        <v>115</v>
      </c>
      <c r="D429" s="32">
        <v>13.68</v>
      </c>
      <c r="E429" s="127"/>
      <c r="F429" s="130"/>
      <c r="G429" s="131"/>
    </row>
    <row r="430" spans="1:7" ht="13.5" x14ac:dyDescent="0.2">
      <c r="A430" s="276"/>
      <c r="B430" s="53" t="s">
        <v>528</v>
      </c>
      <c r="C430" s="59" t="s">
        <v>117</v>
      </c>
      <c r="D430" s="22">
        <v>273.60000000000002</v>
      </c>
      <c r="E430" s="127"/>
      <c r="F430" s="130"/>
      <c r="G430" s="131"/>
    </row>
    <row r="431" spans="1:7" x14ac:dyDescent="0.2">
      <c r="A431" s="278" t="s">
        <v>465</v>
      </c>
      <c r="B431" s="244">
        <v>10</v>
      </c>
      <c r="C431" s="31" t="s">
        <v>8</v>
      </c>
      <c r="D431" s="22">
        <v>1123.58</v>
      </c>
      <c r="E431" s="136"/>
      <c r="F431" s="130"/>
      <c r="G431" s="131"/>
    </row>
    <row r="432" spans="1:7" x14ac:dyDescent="0.2">
      <c r="A432" s="273"/>
      <c r="B432" s="30"/>
      <c r="C432" s="31"/>
      <c r="D432" s="32" t="s">
        <v>753</v>
      </c>
      <c r="E432" s="127"/>
      <c r="F432" s="130"/>
      <c r="G432" s="131"/>
    </row>
    <row r="433" spans="1:7" x14ac:dyDescent="0.2">
      <c r="A433" s="276" t="s">
        <v>418</v>
      </c>
      <c r="B433" s="33" t="s">
        <v>456</v>
      </c>
      <c r="C433" s="34"/>
      <c r="D433" s="147" t="s">
        <v>753</v>
      </c>
      <c r="E433" s="146"/>
      <c r="F433" s="147"/>
      <c r="G433" s="148"/>
    </row>
    <row r="434" spans="1:7" x14ac:dyDescent="0.2">
      <c r="A434" s="276" t="s">
        <v>419</v>
      </c>
      <c r="B434" s="33" t="s">
        <v>540</v>
      </c>
      <c r="C434" s="34"/>
      <c r="D434" s="35" t="s">
        <v>753</v>
      </c>
      <c r="E434" s="146"/>
      <c r="F434" s="147"/>
      <c r="G434" s="148"/>
    </row>
    <row r="435" spans="1:7" ht="13.5" x14ac:dyDescent="0.2">
      <c r="A435" s="525" t="s">
        <v>129</v>
      </c>
      <c r="B435" s="30" t="s">
        <v>707</v>
      </c>
      <c r="C435" s="31" t="s">
        <v>115</v>
      </c>
      <c r="D435" s="32">
        <v>2.34</v>
      </c>
      <c r="E435" s="127"/>
      <c r="F435" s="130"/>
      <c r="G435" s="131"/>
    </row>
    <row r="436" spans="1:7" ht="13.5" x14ac:dyDescent="0.2">
      <c r="A436" s="276"/>
      <c r="B436" s="53" t="s">
        <v>528</v>
      </c>
      <c r="C436" s="59" t="s">
        <v>117</v>
      </c>
      <c r="D436" s="32">
        <v>23.37</v>
      </c>
      <c r="E436" s="127"/>
      <c r="F436" s="130"/>
      <c r="G436" s="131"/>
    </row>
    <row r="437" spans="1:7" x14ac:dyDescent="0.2">
      <c r="A437" s="276"/>
      <c r="B437" s="244">
        <v>16</v>
      </c>
      <c r="C437" s="31" t="s">
        <v>8</v>
      </c>
      <c r="D437" s="22">
        <v>1080.04</v>
      </c>
      <c r="E437" s="136"/>
      <c r="F437" s="130"/>
      <c r="G437" s="131"/>
    </row>
    <row r="438" spans="1:7" x14ac:dyDescent="0.2">
      <c r="A438" s="276"/>
      <c r="B438" s="244">
        <v>6</v>
      </c>
      <c r="C438" s="31" t="s">
        <v>8</v>
      </c>
      <c r="D438" s="22">
        <v>185.59</v>
      </c>
      <c r="E438" s="136"/>
      <c r="F438" s="130"/>
      <c r="G438" s="131"/>
    </row>
    <row r="439" spans="1:7" x14ac:dyDescent="0.2">
      <c r="A439" s="276"/>
      <c r="B439" s="30"/>
      <c r="C439" s="31"/>
      <c r="D439" s="32" t="s">
        <v>753</v>
      </c>
      <c r="E439" s="127"/>
      <c r="F439" s="130"/>
      <c r="G439" s="131"/>
    </row>
    <row r="440" spans="1:7" x14ac:dyDescent="0.2">
      <c r="A440" s="276" t="s">
        <v>420</v>
      </c>
      <c r="B440" s="33" t="s">
        <v>541</v>
      </c>
      <c r="C440" s="34"/>
      <c r="D440" s="35" t="s">
        <v>753</v>
      </c>
      <c r="E440" s="146"/>
      <c r="F440" s="130"/>
      <c r="G440" s="131"/>
    </row>
    <row r="441" spans="1:7" ht="13.5" x14ac:dyDescent="0.2">
      <c r="A441" s="276" t="s">
        <v>129</v>
      </c>
      <c r="B441" s="30" t="s">
        <v>453</v>
      </c>
      <c r="C441" s="31" t="s">
        <v>115</v>
      </c>
      <c r="D441" s="32">
        <v>3.05</v>
      </c>
      <c r="E441" s="127"/>
      <c r="F441" s="130"/>
      <c r="G441" s="131"/>
    </row>
    <row r="442" spans="1:7" ht="13.5" x14ac:dyDescent="0.2">
      <c r="A442" s="276"/>
      <c r="B442" s="53" t="s">
        <v>528</v>
      </c>
      <c r="C442" s="59" t="s">
        <v>117</v>
      </c>
      <c r="D442" s="32">
        <v>21</v>
      </c>
      <c r="E442" s="127"/>
      <c r="F442" s="130"/>
      <c r="G442" s="131"/>
    </row>
    <row r="443" spans="1:7" x14ac:dyDescent="0.2">
      <c r="A443" s="278"/>
      <c r="B443" s="244">
        <v>10</v>
      </c>
      <c r="C443" s="31" t="s">
        <v>8</v>
      </c>
      <c r="D443" s="22">
        <v>419.87</v>
      </c>
      <c r="E443" s="136"/>
      <c r="F443" s="130"/>
      <c r="G443" s="131"/>
    </row>
    <row r="444" spans="1:7" x14ac:dyDescent="0.2">
      <c r="A444" s="278"/>
      <c r="B444" s="244"/>
      <c r="C444" s="31"/>
      <c r="D444" s="22" t="s">
        <v>753</v>
      </c>
      <c r="E444" s="136"/>
      <c r="F444" s="130"/>
      <c r="G444" s="131"/>
    </row>
    <row r="445" spans="1:7" x14ac:dyDescent="0.2">
      <c r="A445" s="277"/>
      <c r="B445" s="90"/>
      <c r="C445" s="88"/>
      <c r="D445" s="89" t="s">
        <v>753</v>
      </c>
      <c r="E445" s="312"/>
      <c r="F445" s="234"/>
      <c r="G445" s="235"/>
    </row>
    <row r="446" spans="1:7" x14ac:dyDescent="0.2">
      <c r="A446" s="276" t="s">
        <v>421</v>
      </c>
      <c r="B446" s="33" t="s">
        <v>153</v>
      </c>
      <c r="C446" s="31"/>
      <c r="D446" s="130" t="s">
        <v>753</v>
      </c>
      <c r="E446" s="136"/>
      <c r="F446" s="130"/>
      <c r="G446" s="131"/>
    </row>
    <row r="447" spans="1:7" x14ac:dyDescent="0.2">
      <c r="A447" s="279" t="s">
        <v>422</v>
      </c>
      <c r="B447" s="33" t="s">
        <v>555</v>
      </c>
      <c r="C447" s="31"/>
      <c r="D447" s="32" t="s">
        <v>753</v>
      </c>
      <c r="E447" s="136"/>
      <c r="F447" s="130"/>
      <c r="G447" s="131"/>
    </row>
    <row r="448" spans="1:7" ht="48" x14ac:dyDescent="0.2">
      <c r="A448" s="279"/>
      <c r="B448" s="30" t="s">
        <v>202</v>
      </c>
      <c r="C448" s="31" t="s">
        <v>12</v>
      </c>
      <c r="D448" s="32">
        <v>1</v>
      </c>
      <c r="E448" s="136"/>
      <c r="F448" s="130"/>
      <c r="G448" s="131"/>
    </row>
    <row r="449" spans="1:7" ht="15.75" customHeight="1" x14ac:dyDescent="0.2">
      <c r="A449" s="279" t="s">
        <v>463</v>
      </c>
      <c r="B449" s="33" t="s">
        <v>556</v>
      </c>
      <c r="C449" s="31"/>
      <c r="D449" s="32" t="s">
        <v>753</v>
      </c>
      <c r="E449" s="136"/>
      <c r="F449" s="130"/>
      <c r="G449" s="131"/>
    </row>
    <row r="450" spans="1:7" ht="49.5" customHeight="1" x14ac:dyDescent="0.2">
      <c r="A450" s="279"/>
      <c r="B450" s="61" t="s">
        <v>466</v>
      </c>
      <c r="C450" s="31" t="s">
        <v>12</v>
      </c>
      <c r="D450" s="22">
        <v>1</v>
      </c>
      <c r="E450" s="127"/>
      <c r="F450" s="130"/>
      <c r="G450" s="131"/>
    </row>
    <row r="451" spans="1:7" ht="15.75" customHeight="1" x14ac:dyDescent="0.2">
      <c r="A451" s="279" t="s">
        <v>464</v>
      </c>
      <c r="B451" s="33" t="s">
        <v>655</v>
      </c>
      <c r="C451" s="31"/>
      <c r="D451" s="32" t="s">
        <v>753</v>
      </c>
      <c r="E451" s="136"/>
      <c r="F451" s="130"/>
      <c r="G451" s="131"/>
    </row>
    <row r="452" spans="1:7" ht="36" x14ac:dyDescent="0.2">
      <c r="A452" s="279"/>
      <c r="B452" s="66" t="s">
        <v>557</v>
      </c>
      <c r="C452" s="31" t="s">
        <v>12</v>
      </c>
      <c r="D452" s="22">
        <v>1</v>
      </c>
      <c r="E452" s="127"/>
      <c r="F452" s="130"/>
      <c r="G452" s="131"/>
    </row>
    <row r="453" spans="1:7" ht="15.75" customHeight="1" x14ac:dyDescent="0.2">
      <c r="A453" s="279" t="s">
        <v>553</v>
      </c>
      <c r="B453" s="33" t="s">
        <v>558</v>
      </c>
      <c r="C453" s="31"/>
      <c r="D453" s="32" t="s">
        <v>753</v>
      </c>
      <c r="E453" s="136"/>
      <c r="F453" s="130"/>
      <c r="G453" s="131"/>
    </row>
    <row r="454" spans="1:7" ht="60" x14ac:dyDescent="0.2">
      <c r="A454" s="279"/>
      <c r="B454" s="66" t="s">
        <v>552</v>
      </c>
      <c r="C454" s="31" t="s">
        <v>12</v>
      </c>
      <c r="D454" s="22">
        <v>1</v>
      </c>
      <c r="E454" s="127"/>
      <c r="F454" s="130"/>
      <c r="G454" s="131"/>
    </row>
    <row r="455" spans="1:7" x14ac:dyDescent="0.2">
      <c r="A455" s="279"/>
      <c r="B455" s="66"/>
      <c r="C455" s="31"/>
      <c r="D455" s="22" t="s">
        <v>753</v>
      </c>
      <c r="E455" s="127"/>
      <c r="F455" s="130"/>
      <c r="G455" s="131"/>
    </row>
    <row r="456" spans="1:7" x14ac:dyDescent="0.2">
      <c r="A456" s="276" t="s">
        <v>554</v>
      </c>
      <c r="B456" s="33" t="s">
        <v>559</v>
      </c>
      <c r="C456" s="31"/>
      <c r="D456" s="32" t="s">
        <v>753</v>
      </c>
      <c r="E456" s="136"/>
      <c r="F456" s="130"/>
      <c r="G456" s="131"/>
    </row>
    <row r="457" spans="1:7" ht="36" x14ac:dyDescent="0.2">
      <c r="A457" s="279" t="s">
        <v>55</v>
      </c>
      <c r="B457" s="30" t="s">
        <v>560</v>
      </c>
      <c r="C457" s="31" t="s">
        <v>12</v>
      </c>
      <c r="D457" s="32">
        <v>1</v>
      </c>
      <c r="E457" s="136"/>
      <c r="F457" s="130"/>
      <c r="G457" s="131"/>
    </row>
    <row r="458" spans="1:7" ht="24" x14ac:dyDescent="0.2">
      <c r="A458" s="279" t="s">
        <v>56</v>
      </c>
      <c r="B458" s="30" t="s">
        <v>578</v>
      </c>
      <c r="C458" s="31" t="s">
        <v>12</v>
      </c>
      <c r="D458" s="32">
        <v>1</v>
      </c>
      <c r="E458" s="136"/>
      <c r="F458" s="130"/>
      <c r="G458" s="131"/>
    </row>
    <row r="459" spans="1:7" ht="24" x14ac:dyDescent="0.2">
      <c r="A459" s="279" t="s">
        <v>59</v>
      </c>
      <c r="B459" s="30" t="s">
        <v>579</v>
      </c>
      <c r="C459" s="31" t="s">
        <v>12</v>
      </c>
      <c r="D459" s="32">
        <v>1</v>
      </c>
      <c r="E459" s="136"/>
      <c r="F459" s="130"/>
      <c r="G459" s="131"/>
    </row>
    <row r="460" spans="1:7" x14ac:dyDescent="0.2">
      <c r="A460" s="276"/>
      <c r="B460" s="62"/>
      <c r="C460" s="34"/>
      <c r="D460" s="35" t="s">
        <v>753</v>
      </c>
      <c r="E460" s="136"/>
      <c r="F460" s="130"/>
      <c r="G460" s="131"/>
    </row>
    <row r="461" spans="1:7" x14ac:dyDescent="0.2">
      <c r="A461" s="276"/>
      <c r="B461" s="62"/>
      <c r="C461" s="34"/>
      <c r="D461" s="35" t="s">
        <v>753</v>
      </c>
      <c r="E461" s="136"/>
      <c r="F461" s="130"/>
      <c r="G461" s="131"/>
    </row>
    <row r="462" spans="1:7" x14ac:dyDescent="0.2">
      <c r="A462" s="276"/>
      <c r="B462" s="62"/>
      <c r="C462" s="34"/>
      <c r="D462" s="35" t="s">
        <v>753</v>
      </c>
      <c r="E462" s="136"/>
      <c r="F462" s="130"/>
      <c r="G462" s="131"/>
    </row>
    <row r="463" spans="1:7" ht="12.75" thickBot="1" x14ac:dyDescent="0.25">
      <c r="A463" s="276"/>
      <c r="B463" s="62"/>
      <c r="C463" s="34"/>
      <c r="D463" s="35" t="s">
        <v>753</v>
      </c>
      <c r="E463" s="136"/>
      <c r="F463" s="130"/>
      <c r="G463" s="131"/>
    </row>
    <row r="464" spans="1:7" x14ac:dyDescent="0.2">
      <c r="A464" s="295"/>
      <c r="B464" s="100" t="s">
        <v>122</v>
      </c>
      <c r="C464" s="106"/>
      <c r="D464" s="102" t="s">
        <v>753</v>
      </c>
      <c r="E464" s="203"/>
      <c r="F464" s="204"/>
      <c r="G464" s="301"/>
    </row>
    <row r="465" spans="1:7" ht="12.75" thickBot="1" x14ac:dyDescent="0.25">
      <c r="A465" s="297"/>
      <c r="B465" s="103" t="s">
        <v>131</v>
      </c>
      <c r="C465" s="107"/>
      <c r="D465" s="105" t="s">
        <v>753</v>
      </c>
      <c r="E465" s="201"/>
      <c r="F465" s="205"/>
      <c r="G465" s="302"/>
    </row>
    <row r="466" spans="1:7" x14ac:dyDescent="0.2">
      <c r="A466" s="268"/>
      <c r="B466" s="75"/>
      <c r="C466" s="21"/>
      <c r="D466" s="22" t="s">
        <v>753</v>
      </c>
      <c r="E466" s="127"/>
      <c r="F466" s="130"/>
      <c r="G466" s="148"/>
    </row>
    <row r="467" spans="1:7" x14ac:dyDescent="0.2">
      <c r="A467" s="268"/>
      <c r="B467" s="63" t="s">
        <v>89</v>
      </c>
      <c r="C467" s="21"/>
      <c r="D467" s="22" t="s">
        <v>753</v>
      </c>
      <c r="E467" s="127"/>
      <c r="F467" s="130"/>
      <c r="G467" s="131"/>
    </row>
    <row r="468" spans="1:7" x14ac:dyDescent="0.2">
      <c r="A468" s="268"/>
      <c r="B468" s="37" t="s">
        <v>90</v>
      </c>
      <c r="C468" s="21"/>
      <c r="D468" s="22" t="s">
        <v>753</v>
      </c>
      <c r="E468" s="127"/>
      <c r="F468" s="130"/>
      <c r="G468" s="131"/>
    </row>
    <row r="469" spans="1:7" x14ac:dyDescent="0.2">
      <c r="A469" s="268" t="s">
        <v>312</v>
      </c>
      <c r="B469" s="71" t="s">
        <v>36</v>
      </c>
      <c r="C469" s="21"/>
      <c r="D469" s="22" t="s">
        <v>753</v>
      </c>
      <c r="E469" s="127"/>
      <c r="F469" s="130"/>
      <c r="G469" s="131"/>
    </row>
    <row r="470" spans="1:7" ht="60" x14ac:dyDescent="0.2">
      <c r="A470" s="268"/>
      <c r="B470" s="58" t="s">
        <v>155</v>
      </c>
      <c r="C470" s="58"/>
      <c r="D470" s="58" t="s">
        <v>753</v>
      </c>
      <c r="E470" s="153"/>
      <c r="F470" s="153"/>
      <c r="G470" s="154"/>
    </row>
    <row r="471" spans="1:7" ht="72" x14ac:dyDescent="0.2">
      <c r="A471" s="268"/>
      <c r="B471" s="58" t="s">
        <v>154</v>
      </c>
      <c r="C471" s="64"/>
      <c r="D471" s="64" t="s">
        <v>753</v>
      </c>
      <c r="E471" s="155"/>
      <c r="F471" s="155"/>
      <c r="G471" s="156"/>
    </row>
    <row r="472" spans="1:7" ht="36" x14ac:dyDescent="0.2">
      <c r="A472" s="268"/>
      <c r="B472" s="58" t="s">
        <v>189</v>
      </c>
      <c r="C472" s="64"/>
      <c r="D472" s="64" t="s">
        <v>753</v>
      </c>
      <c r="E472" s="155"/>
      <c r="F472" s="155"/>
      <c r="G472" s="156"/>
    </row>
    <row r="473" spans="1:7" x14ac:dyDescent="0.2">
      <c r="A473" s="276"/>
      <c r="B473" s="72" t="s">
        <v>111</v>
      </c>
      <c r="C473" s="31"/>
      <c r="D473" s="32" t="s">
        <v>753</v>
      </c>
      <c r="E473" s="136"/>
      <c r="F473" s="130"/>
      <c r="G473" s="131"/>
    </row>
    <row r="474" spans="1:7" x14ac:dyDescent="0.2">
      <c r="A474" s="276" t="s">
        <v>313</v>
      </c>
      <c r="B474" s="72" t="s">
        <v>110</v>
      </c>
      <c r="C474" s="34"/>
      <c r="D474" s="147" t="s">
        <v>753</v>
      </c>
      <c r="E474" s="146"/>
      <c r="F474" s="147"/>
      <c r="G474" s="148"/>
    </row>
    <row r="475" spans="1:7" ht="24" x14ac:dyDescent="0.2">
      <c r="A475" s="276" t="s">
        <v>129</v>
      </c>
      <c r="B475" s="30" t="s">
        <v>424</v>
      </c>
      <c r="C475" s="31" t="s">
        <v>116</v>
      </c>
      <c r="D475" s="32">
        <v>79.2</v>
      </c>
      <c r="E475" s="136"/>
      <c r="F475" s="130"/>
      <c r="G475" s="131"/>
    </row>
    <row r="476" spans="1:7" x14ac:dyDescent="0.2">
      <c r="A476" s="276" t="s">
        <v>314</v>
      </c>
      <c r="B476" s="72" t="s">
        <v>57</v>
      </c>
      <c r="C476" s="34"/>
      <c r="D476" s="147" t="s">
        <v>753</v>
      </c>
      <c r="E476" s="146"/>
      <c r="F476" s="147"/>
      <c r="G476" s="148"/>
    </row>
    <row r="477" spans="1:7" x14ac:dyDescent="0.2">
      <c r="A477" s="276" t="s">
        <v>129</v>
      </c>
      <c r="B477" s="73" t="s">
        <v>204</v>
      </c>
      <c r="C477" s="34"/>
      <c r="D477" s="35" t="s">
        <v>753</v>
      </c>
      <c r="E477" s="146"/>
      <c r="F477" s="147"/>
      <c r="G477" s="131"/>
    </row>
    <row r="478" spans="1:7" ht="13.5" x14ac:dyDescent="0.2">
      <c r="A478" s="279" t="s">
        <v>141</v>
      </c>
      <c r="B478" s="30" t="s">
        <v>488</v>
      </c>
      <c r="C478" s="31" t="s">
        <v>116</v>
      </c>
      <c r="D478" s="32">
        <v>242.34</v>
      </c>
      <c r="E478" s="136"/>
      <c r="F478" s="130"/>
      <c r="G478" s="131"/>
    </row>
    <row r="479" spans="1:7" x14ac:dyDescent="0.2">
      <c r="A479" s="276" t="s">
        <v>130</v>
      </c>
      <c r="B479" s="73" t="s">
        <v>203</v>
      </c>
      <c r="C479" s="34"/>
      <c r="D479" s="35" t="s">
        <v>753</v>
      </c>
      <c r="E479" s="146"/>
      <c r="F479" s="147"/>
      <c r="G479" s="131"/>
    </row>
    <row r="480" spans="1:7" ht="13.5" x14ac:dyDescent="0.2">
      <c r="A480" s="279" t="s">
        <v>141</v>
      </c>
      <c r="B480" s="30" t="s">
        <v>488</v>
      </c>
      <c r="C480" s="31" t="s">
        <v>116</v>
      </c>
      <c r="D480" s="32">
        <v>473.41</v>
      </c>
      <c r="E480" s="136"/>
      <c r="F480" s="130"/>
      <c r="G480" s="131"/>
    </row>
    <row r="481" spans="1:7" x14ac:dyDescent="0.2">
      <c r="A481" s="276"/>
      <c r="B481" s="74"/>
      <c r="C481" s="31"/>
      <c r="D481" s="32" t="s">
        <v>753</v>
      </c>
      <c r="E481" s="136"/>
      <c r="F481" s="130"/>
      <c r="G481" s="131"/>
    </row>
    <row r="482" spans="1:7" x14ac:dyDescent="0.2">
      <c r="A482" s="276" t="s">
        <v>315</v>
      </c>
      <c r="B482" s="72" t="s">
        <v>58</v>
      </c>
      <c r="C482" s="34"/>
      <c r="D482" s="147" t="s">
        <v>753</v>
      </c>
      <c r="E482" s="146"/>
      <c r="F482" s="147"/>
      <c r="G482" s="148"/>
    </row>
    <row r="483" spans="1:7" x14ac:dyDescent="0.2">
      <c r="A483" s="276" t="s">
        <v>129</v>
      </c>
      <c r="B483" s="73" t="s">
        <v>204</v>
      </c>
      <c r="C483" s="34"/>
      <c r="D483" s="35" t="s">
        <v>753</v>
      </c>
      <c r="E483" s="146"/>
      <c r="F483" s="147"/>
      <c r="G483" s="131"/>
    </row>
    <row r="484" spans="1:7" ht="13.5" x14ac:dyDescent="0.2">
      <c r="A484" s="279" t="s">
        <v>141</v>
      </c>
      <c r="B484" s="30" t="s">
        <v>488</v>
      </c>
      <c r="C484" s="31" t="s">
        <v>116</v>
      </c>
      <c r="D484" s="32">
        <v>164.73</v>
      </c>
      <c r="E484" s="136"/>
      <c r="F484" s="130"/>
      <c r="G484" s="131"/>
    </row>
    <row r="485" spans="1:7" x14ac:dyDescent="0.2">
      <c r="A485" s="276" t="s">
        <v>130</v>
      </c>
      <c r="B485" s="73" t="s">
        <v>203</v>
      </c>
      <c r="C485" s="34"/>
      <c r="D485" s="35" t="s">
        <v>753</v>
      </c>
      <c r="E485" s="146"/>
      <c r="F485" s="147"/>
      <c r="G485" s="131"/>
    </row>
    <row r="486" spans="1:7" ht="13.5" x14ac:dyDescent="0.2">
      <c r="A486" s="279" t="s">
        <v>141</v>
      </c>
      <c r="B486" s="30" t="s">
        <v>488</v>
      </c>
      <c r="C486" s="31" t="s">
        <v>116</v>
      </c>
      <c r="D486" s="32">
        <v>318.14999999999998</v>
      </c>
      <c r="E486" s="136"/>
      <c r="F486" s="130"/>
      <c r="G486" s="131"/>
    </row>
    <row r="487" spans="1:7" x14ac:dyDescent="0.2">
      <c r="A487" s="276"/>
      <c r="B487" s="74"/>
      <c r="C487" s="31"/>
      <c r="D487" s="32" t="s">
        <v>753</v>
      </c>
      <c r="E487" s="136"/>
      <c r="F487" s="130"/>
      <c r="G487" s="131"/>
    </row>
    <row r="488" spans="1:7" x14ac:dyDescent="0.2">
      <c r="A488" s="276" t="s">
        <v>467</v>
      </c>
      <c r="B488" s="72" t="s">
        <v>710</v>
      </c>
      <c r="C488" s="34"/>
      <c r="D488" s="147" t="s">
        <v>753</v>
      </c>
      <c r="E488" s="146"/>
      <c r="F488" s="147"/>
      <c r="G488" s="148"/>
    </row>
    <row r="489" spans="1:7" x14ac:dyDescent="0.2">
      <c r="A489" s="276" t="s">
        <v>129</v>
      </c>
      <c r="B489" s="73" t="s">
        <v>204</v>
      </c>
      <c r="C489" s="34"/>
      <c r="D489" s="35" t="s">
        <v>753</v>
      </c>
      <c r="E489" s="146"/>
      <c r="F489" s="147"/>
      <c r="G489" s="131"/>
    </row>
    <row r="490" spans="1:7" ht="13.5" x14ac:dyDescent="0.2">
      <c r="A490" s="279" t="s">
        <v>141</v>
      </c>
      <c r="B490" s="30" t="s">
        <v>488</v>
      </c>
      <c r="C490" s="31" t="s">
        <v>116</v>
      </c>
      <c r="D490" s="32">
        <v>50.78</v>
      </c>
      <c r="E490" s="136"/>
      <c r="F490" s="130"/>
      <c r="G490" s="131"/>
    </row>
    <row r="491" spans="1:7" ht="13.5" customHeight="1" x14ac:dyDescent="0.2">
      <c r="A491" s="277"/>
      <c r="B491" s="313"/>
      <c r="C491" s="88"/>
      <c r="D491" s="89" t="s">
        <v>753</v>
      </c>
      <c r="E491" s="312"/>
      <c r="F491" s="234"/>
      <c r="G491" s="235"/>
    </row>
    <row r="492" spans="1:7" ht="13.5" customHeight="1" x14ac:dyDescent="0.2">
      <c r="A492" s="276"/>
      <c r="B492" s="74"/>
      <c r="C492" s="31"/>
      <c r="D492" s="32" t="s">
        <v>753</v>
      </c>
      <c r="E492" s="136"/>
      <c r="F492" s="130"/>
      <c r="G492" s="131"/>
    </row>
    <row r="493" spans="1:7" ht="12" customHeight="1" x14ac:dyDescent="0.2">
      <c r="A493" s="274" t="s">
        <v>316</v>
      </c>
      <c r="B493" s="192" t="s">
        <v>91</v>
      </c>
      <c r="C493" s="189"/>
      <c r="D493" s="149" t="s">
        <v>753</v>
      </c>
      <c r="E493" s="127"/>
      <c r="F493" s="149"/>
      <c r="G493" s="157"/>
    </row>
    <row r="494" spans="1:7" ht="105.75" customHeight="1" x14ac:dyDescent="0.2">
      <c r="A494" s="268"/>
      <c r="B494" s="58" t="s">
        <v>321</v>
      </c>
      <c r="C494" s="58"/>
      <c r="D494" s="58" t="s">
        <v>753</v>
      </c>
      <c r="E494" s="153"/>
      <c r="F494" s="153"/>
      <c r="G494" s="156"/>
    </row>
    <row r="495" spans="1:7" ht="24.75" customHeight="1" x14ac:dyDescent="0.2">
      <c r="A495" s="268"/>
      <c r="B495" s="58" t="s">
        <v>322</v>
      </c>
      <c r="C495" s="58"/>
      <c r="D495" s="58" t="s">
        <v>753</v>
      </c>
      <c r="E495" s="153"/>
      <c r="F495" s="155"/>
      <c r="G495" s="156"/>
    </row>
    <row r="496" spans="1:7" ht="52.5" customHeight="1" x14ac:dyDescent="0.2">
      <c r="A496" s="268"/>
      <c r="B496" s="58" t="s">
        <v>188</v>
      </c>
      <c r="C496" s="58"/>
      <c r="D496" s="58" t="s">
        <v>753</v>
      </c>
      <c r="E496" s="153"/>
      <c r="F496" s="155"/>
      <c r="G496" s="156"/>
    </row>
    <row r="497" spans="1:7" x14ac:dyDescent="0.2">
      <c r="A497" s="276" t="s">
        <v>317</v>
      </c>
      <c r="B497" s="72" t="s">
        <v>110</v>
      </c>
      <c r="C497" s="34"/>
      <c r="D497" s="147" t="s">
        <v>753</v>
      </c>
      <c r="E497" s="146"/>
      <c r="F497" s="147"/>
      <c r="G497" s="148"/>
    </row>
    <row r="498" spans="1:7" ht="12" customHeight="1" x14ac:dyDescent="0.2">
      <c r="A498" s="276" t="s">
        <v>129</v>
      </c>
      <c r="B498" s="72" t="s">
        <v>320</v>
      </c>
      <c r="C498" s="34"/>
      <c r="D498" s="35" t="s">
        <v>753</v>
      </c>
      <c r="E498" s="146"/>
      <c r="F498" s="147"/>
      <c r="G498" s="131"/>
    </row>
    <row r="499" spans="1:7" ht="12.75" customHeight="1" x14ac:dyDescent="0.2">
      <c r="A499" s="276"/>
      <c r="B499" s="74" t="s">
        <v>319</v>
      </c>
      <c r="C499" s="31" t="s">
        <v>116</v>
      </c>
      <c r="D499" s="32">
        <v>158.4</v>
      </c>
      <c r="E499" s="136"/>
      <c r="F499" s="130"/>
      <c r="G499" s="131"/>
    </row>
    <row r="500" spans="1:7" ht="12.75" customHeight="1" x14ac:dyDescent="0.2">
      <c r="A500" s="276" t="s">
        <v>318</v>
      </c>
      <c r="B500" s="72" t="s">
        <v>57</v>
      </c>
      <c r="C500" s="34"/>
      <c r="D500" s="147" t="s">
        <v>753</v>
      </c>
      <c r="E500" s="146"/>
      <c r="F500" s="147"/>
      <c r="G500" s="148"/>
    </row>
    <row r="501" spans="1:7" ht="12.75" customHeight="1" x14ac:dyDescent="0.2">
      <c r="A501" s="276" t="s">
        <v>129</v>
      </c>
      <c r="B501" s="73" t="s">
        <v>180</v>
      </c>
      <c r="C501" s="34"/>
      <c r="D501" s="35" t="s">
        <v>753</v>
      </c>
      <c r="E501" s="146"/>
      <c r="F501" s="158"/>
      <c r="G501" s="131"/>
    </row>
    <row r="502" spans="1:7" ht="12.75" customHeight="1" x14ac:dyDescent="0.2">
      <c r="A502" s="276"/>
      <c r="B502" s="74" t="s">
        <v>112</v>
      </c>
      <c r="C502" s="31" t="s">
        <v>116</v>
      </c>
      <c r="D502" s="32">
        <v>242.34</v>
      </c>
      <c r="E502" s="136"/>
      <c r="F502" s="130"/>
      <c r="G502" s="131"/>
    </row>
    <row r="503" spans="1:7" ht="12.75" customHeight="1" x14ac:dyDescent="0.2">
      <c r="A503" s="279" t="s">
        <v>130</v>
      </c>
      <c r="B503" s="62" t="s">
        <v>181</v>
      </c>
      <c r="C503" s="34"/>
      <c r="D503" s="35" t="s">
        <v>753</v>
      </c>
      <c r="E503" s="146"/>
      <c r="F503" s="147"/>
      <c r="G503" s="131"/>
    </row>
    <row r="504" spans="1:7" ht="24" customHeight="1" x14ac:dyDescent="0.2">
      <c r="A504" s="276"/>
      <c r="B504" s="30" t="s">
        <v>182</v>
      </c>
      <c r="C504" s="31" t="s">
        <v>116</v>
      </c>
      <c r="D504" s="32">
        <v>1189.1500000000001</v>
      </c>
      <c r="E504" s="136"/>
      <c r="F504" s="130"/>
      <c r="G504" s="131"/>
    </row>
    <row r="505" spans="1:7" ht="12.75" customHeight="1" x14ac:dyDescent="0.2">
      <c r="A505" s="279"/>
      <c r="B505" s="62"/>
      <c r="C505" s="34"/>
      <c r="D505" s="35" t="s">
        <v>753</v>
      </c>
      <c r="E505" s="146"/>
      <c r="F505" s="147"/>
      <c r="G505" s="131"/>
    </row>
    <row r="506" spans="1:7" ht="12.75" customHeight="1" x14ac:dyDescent="0.2">
      <c r="A506" s="276" t="s">
        <v>323</v>
      </c>
      <c r="B506" s="72" t="s">
        <v>58</v>
      </c>
      <c r="C506" s="34"/>
      <c r="D506" s="147" t="s">
        <v>753</v>
      </c>
      <c r="E506" s="146"/>
      <c r="F506" s="147"/>
      <c r="G506" s="148"/>
    </row>
    <row r="507" spans="1:7" ht="12.75" customHeight="1" x14ac:dyDescent="0.2">
      <c r="A507" s="276" t="s">
        <v>129</v>
      </c>
      <c r="B507" s="73" t="s">
        <v>180</v>
      </c>
      <c r="C507" s="34"/>
      <c r="D507" s="35" t="s">
        <v>753</v>
      </c>
      <c r="E507" s="146"/>
      <c r="F507" s="158"/>
      <c r="G507" s="131"/>
    </row>
    <row r="508" spans="1:7" ht="12.75" customHeight="1" x14ac:dyDescent="0.2">
      <c r="A508" s="276"/>
      <c r="B508" s="74" t="s">
        <v>237</v>
      </c>
      <c r="C508" s="31" t="s">
        <v>116</v>
      </c>
      <c r="D508" s="32">
        <v>164.73</v>
      </c>
      <c r="E508" s="136"/>
      <c r="F508" s="130"/>
      <c r="G508" s="131"/>
    </row>
    <row r="509" spans="1:7" ht="12.75" customHeight="1" x14ac:dyDescent="0.2">
      <c r="A509" s="279" t="s">
        <v>130</v>
      </c>
      <c r="B509" s="62" t="s">
        <v>181</v>
      </c>
      <c r="C509" s="34"/>
      <c r="D509" s="35" t="s">
        <v>753</v>
      </c>
      <c r="E509" s="146"/>
      <c r="F509" s="147"/>
      <c r="G509" s="131"/>
    </row>
    <row r="510" spans="1:7" ht="24" customHeight="1" x14ac:dyDescent="0.2">
      <c r="A510" s="276"/>
      <c r="B510" s="30" t="s">
        <v>182</v>
      </c>
      <c r="C510" s="31" t="s">
        <v>116</v>
      </c>
      <c r="D510" s="32">
        <v>801.03</v>
      </c>
      <c r="E510" s="136"/>
      <c r="F510" s="130"/>
      <c r="G510" s="131"/>
    </row>
    <row r="511" spans="1:7" ht="12.75" customHeight="1" x14ac:dyDescent="0.2">
      <c r="A511" s="276"/>
      <c r="B511" s="30"/>
      <c r="C511" s="31"/>
      <c r="D511" s="32" t="s">
        <v>753</v>
      </c>
      <c r="E511" s="136"/>
      <c r="F511" s="130"/>
      <c r="G511" s="131"/>
    </row>
    <row r="512" spans="1:7" ht="12.75" customHeight="1" x14ac:dyDescent="0.2">
      <c r="A512" s="276" t="s">
        <v>468</v>
      </c>
      <c r="B512" s="72" t="s">
        <v>710</v>
      </c>
      <c r="C512" s="34"/>
      <c r="D512" s="147" t="s">
        <v>753</v>
      </c>
      <c r="E512" s="146"/>
      <c r="F512" s="147"/>
      <c r="G512" s="148"/>
    </row>
    <row r="513" spans="1:7" ht="12.75" customHeight="1" x14ac:dyDescent="0.2">
      <c r="A513" s="276" t="s">
        <v>129</v>
      </c>
      <c r="B513" s="73" t="s">
        <v>180</v>
      </c>
      <c r="C513" s="34"/>
      <c r="D513" s="35" t="s">
        <v>753</v>
      </c>
      <c r="E513" s="146"/>
      <c r="F513" s="158"/>
      <c r="G513" s="131"/>
    </row>
    <row r="514" spans="1:7" ht="12.75" customHeight="1" x14ac:dyDescent="0.2">
      <c r="A514" s="276"/>
      <c r="B514" s="74" t="s">
        <v>237</v>
      </c>
      <c r="C514" s="31" t="s">
        <v>116</v>
      </c>
      <c r="D514" s="32">
        <v>50.78</v>
      </c>
      <c r="E514" s="136"/>
      <c r="F514" s="130"/>
      <c r="G514" s="131"/>
    </row>
    <row r="515" spans="1:7" ht="12.75" customHeight="1" x14ac:dyDescent="0.2">
      <c r="A515" s="279" t="s">
        <v>130</v>
      </c>
      <c r="B515" s="62" t="s">
        <v>181</v>
      </c>
      <c r="C515" s="34"/>
      <c r="D515" s="35" t="s">
        <v>753</v>
      </c>
      <c r="E515" s="146"/>
      <c r="F515" s="147"/>
      <c r="G515" s="131"/>
    </row>
    <row r="516" spans="1:7" ht="24" customHeight="1" x14ac:dyDescent="0.2">
      <c r="A516" s="276"/>
      <c r="B516" s="30" t="s">
        <v>182</v>
      </c>
      <c r="C516" s="31" t="s">
        <v>116</v>
      </c>
      <c r="D516" s="32">
        <v>50.78</v>
      </c>
      <c r="E516" s="136"/>
      <c r="F516" s="130"/>
      <c r="G516" s="131"/>
    </row>
    <row r="517" spans="1:7" ht="12.75" customHeight="1" x14ac:dyDescent="0.2">
      <c r="A517" s="276"/>
      <c r="B517" s="30"/>
      <c r="C517" s="31"/>
      <c r="D517" s="32" t="s">
        <v>753</v>
      </c>
      <c r="E517" s="136"/>
      <c r="F517" s="130"/>
      <c r="G517" s="131"/>
    </row>
    <row r="518" spans="1:7" ht="12.75" thickBot="1" x14ac:dyDescent="0.25">
      <c r="A518" s="279"/>
      <c r="B518" s="62"/>
      <c r="C518" s="31"/>
      <c r="D518" s="32" t="s">
        <v>753</v>
      </c>
      <c r="E518" s="136"/>
      <c r="F518" s="130"/>
      <c r="G518" s="131"/>
    </row>
    <row r="519" spans="1:7" x14ac:dyDescent="0.2">
      <c r="A519" s="295"/>
      <c r="B519" s="100" t="s">
        <v>121</v>
      </c>
      <c r="C519" s="106"/>
      <c r="D519" s="102" t="s">
        <v>753</v>
      </c>
      <c r="E519" s="203"/>
      <c r="F519" s="204"/>
      <c r="G519" s="301"/>
    </row>
    <row r="520" spans="1:7" ht="12.75" thickBot="1" x14ac:dyDescent="0.25">
      <c r="A520" s="297"/>
      <c r="B520" s="103" t="s">
        <v>152</v>
      </c>
      <c r="C520" s="107"/>
      <c r="D520" s="105" t="s">
        <v>753</v>
      </c>
      <c r="E520" s="201"/>
      <c r="F520" s="205"/>
      <c r="G520" s="302"/>
    </row>
    <row r="521" spans="1:7" x14ac:dyDescent="0.2">
      <c r="A521" s="268"/>
      <c r="B521" s="75"/>
      <c r="C521" s="21"/>
      <c r="D521" s="22" t="s">
        <v>753</v>
      </c>
      <c r="E521" s="127"/>
      <c r="F521" s="130"/>
      <c r="G521" s="148"/>
    </row>
    <row r="522" spans="1:7" x14ac:dyDescent="0.2">
      <c r="A522" s="280"/>
      <c r="B522" s="221" t="s">
        <v>92</v>
      </c>
      <c r="C522" s="68"/>
      <c r="D522" s="39" t="s">
        <v>753</v>
      </c>
      <c r="E522" s="127"/>
      <c r="F522" s="130"/>
      <c r="G522" s="131"/>
    </row>
    <row r="523" spans="1:7" x14ac:dyDescent="0.2">
      <c r="A523" s="280"/>
      <c r="B523" s="69" t="s">
        <v>93</v>
      </c>
      <c r="C523" s="68"/>
      <c r="D523" s="39" t="s">
        <v>753</v>
      </c>
      <c r="E523" s="127"/>
      <c r="F523" s="130"/>
      <c r="G523" s="131"/>
    </row>
    <row r="524" spans="1:7" x14ac:dyDescent="0.2">
      <c r="A524" s="268" t="s">
        <v>324</v>
      </c>
      <c r="B524" s="40" t="s">
        <v>36</v>
      </c>
      <c r="C524" s="38"/>
      <c r="D524" s="39" t="s">
        <v>753</v>
      </c>
      <c r="E524" s="127"/>
      <c r="F524" s="130"/>
      <c r="G524" s="131"/>
    </row>
    <row r="525" spans="1:7" ht="48" x14ac:dyDescent="0.2">
      <c r="A525" s="268"/>
      <c r="B525" s="58" t="s">
        <v>113</v>
      </c>
      <c r="C525" s="58"/>
      <c r="D525" s="58" t="s">
        <v>753</v>
      </c>
      <c r="E525" s="153"/>
      <c r="F525" s="153"/>
      <c r="G525" s="154"/>
    </row>
    <row r="526" spans="1:7" x14ac:dyDescent="0.2">
      <c r="A526" s="275"/>
      <c r="B526" s="193" t="s">
        <v>156</v>
      </c>
      <c r="C526" s="195"/>
      <c r="D526" s="196" t="s">
        <v>753</v>
      </c>
      <c r="E526" s="127"/>
      <c r="F526" s="130"/>
      <c r="G526" s="131"/>
    </row>
    <row r="527" spans="1:7" x14ac:dyDescent="0.2">
      <c r="A527" s="317"/>
      <c r="B527" s="320" t="s">
        <v>161</v>
      </c>
      <c r="C527" s="329"/>
      <c r="D527" s="333" t="s">
        <v>753</v>
      </c>
      <c r="E527" s="127"/>
      <c r="F527" s="130"/>
      <c r="G527" s="131"/>
    </row>
    <row r="528" spans="1:7" x14ac:dyDescent="0.2">
      <c r="A528" s="318" t="s">
        <v>325</v>
      </c>
      <c r="B528" s="321" t="s">
        <v>57</v>
      </c>
      <c r="C528" s="330"/>
      <c r="D528" s="334" t="s">
        <v>753</v>
      </c>
      <c r="E528" s="136"/>
      <c r="F528" s="130"/>
      <c r="G528" s="131"/>
    </row>
    <row r="529" spans="1:7" ht="13.5" x14ac:dyDescent="0.2">
      <c r="A529" s="527" t="s">
        <v>129</v>
      </c>
      <c r="B529" s="322" t="s">
        <v>711</v>
      </c>
      <c r="C529" s="329" t="s">
        <v>117</v>
      </c>
      <c r="D529" s="333">
        <v>530</v>
      </c>
      <c r="E529" s="136"/>
      <c r="F529" s="130"/>
      <c r="G529" s="131"/>
    </row>
    <row r="530" spans="1:7" ht="13.5" x14ac:dyDescent="0.2">
      <c r="A530" s="527" t="s">
        <v>130</v>
      </c>
      <c r="B530" s="322" t="s">
        <v>469</v>
      </c>
      <c r="C530" s="329" t="s">
        <v>117</v>
      </c>
      <c r="D530" s="333">
        <v>25</v>
      </c>
      <c r="E530" s="136"/>
      <c r="F530" s="130"/>
      <c r="G530" s="131"/>
    </row>
    <row r="531" spans="1:7" x14ac:dyDescent="0.2">
      <c r="A531" s="317"/>
      <c r="B531" s="322"/>
      <c r="C531" s="329"/>
      <c r="D531" s="333" t="s">
        <v>753</v>
      </c>
      <c r="E531" s="136"/>
      <c r="F531" s="130"/>
      <c r="G531" s="131"/>
    </row>
    <row r="532" spans="1:7" x14ac:dyDescent="0.2">
      <c r="A532" s="318" t="s">
        <v>328</v>
      </c>
      <c r="B532" s="321" t="s">
        <v>58</v>
      </c>
      <c r="C532" s="330"/>
      <c r="D532" s="334" t="s">
        <v>753</v>
      </c>
      <c r="E532" s="136"/>
      <c r="F532" s="130"/>
      <c r="G532" s="131"/>
    </row>
    <row r="533" spans="1:7" ht="13.5" x14ac:dyDescent="0.2">
      <c r="A533" s="527" t="s">
        <v>129</v>
      </c>
      <c r="B533" s="322" t="s">
        <v>711</v>
      </c>
      <c r="C533" s="329" t="s">
        <v>117</v>
      </c>
      <c r="D533" s="333">
        <v>533</v>
      </c>
      <c r="E533" s="136"/>
      <c r="F533" s="130"/>
      <c r="G533" s="131"/>
    </row>
    <row r="534" spans="1:7" ht="13.5" x14ac:dyDescent="0.2">
      <c r="A534" s="527" t="s">
        <v>130</v>
      </c>
      <c r="B534" s="322" t="s">
        <v>469</v>
      </c>
      <c r="C534" s="329" t="s">
        <v>117</v>
      </c>
      <c r="D534" s="333">
        <v>22</v>
      </c>
      <c r="E534" s="136"/>
      <c r="F534" s="130"/>
      <c r="G534" s="131"/>
    </row>
    <row r="535" spans="1:7" ht="12" customHeight="1" x14ac:dyDescent="0.2">
      <c r="A535" s="317"/>
      <c r="B535" s="322"/>
      <c r="C535" s="329"/>
      <c r="D535" s="333" t="s">
        <v>753</v>
      </c>
      <c r="E535" s="136"/>
      <c r="F535" s="130"/>
      <c r="G535" s="131"/>
    </row>
    <row r="536" spans="1:7" x14ac:dyDescent="0.2">
      <c r="A536" s="318" t="s">
        <v>746</v>
      </c>
      <c r="B536" s="321" t="s">
        <v>710</v>
      </c>
      <c r="C536" s="330"/>
      <c r="D536" s="334" t="s">
        <v>753</v>
      </c>
      <c r="E536" s="136"/>
      <c r="F536" s="130"/>
      <c r="G536" s="131"/>
    </row>
    <row r="537" spans="1:7" ht="13.5" x14ac:dyDescent="0.2">
      <c r="A537" s="527" t="s">
        <v>129</v>
      </c>
      <c r="B537" s="322" t="s">
        <v>425</v>
      </c>
      <c r="C537" s="329" t="s">
        <v>117</v>
      </c>
      <c r="D537" s="333">
        <v>555</v>
      </c>
      <c r="E537" s="136"/>
      <c r="F537" s="130"/>
      <c r="G537" s="131"/>
    </row>
    <row r="538" spans="1:7" ht="12" customHeight="1" x14ac:dyDescent="0.2">
      <c r="A538" s="317"/>
      <c r="B538" s="322"/>
      <c r="C538" s="329"/>
      <c r="D538" s="333" t="s">
        <v>753</v>
      </c>
      <c r="E538" s="136"/>
      <c r="F538" s="130"/>
      <c r="G538" s="131"/>
    </row>
    <row r="539" spans="1:7" x14ac:dyDescent="0.2">
      <c r="A539" s="318" t="s">
        <v>747</v>
      </c>
      <c r="B539" s="321" t="s">
        <v>748</v>
      </c>
      <c r="C539" s="330"/>
      <c r="D539" s="334" t="s">
        <v>753</v>
      </c>
      <c r="E539" s="136"/>
      <c r="F539" s="130"/>
      <c r="G539" s="131"/>
    </row>
    <row r="540" spans="1:7" ht="13.5" x14ac:dyDescent="0.2">
      <c r="A540" s="527" t="s">
        <v>129</v>
      </c>
      <c r="B540" s="322" t="s">
        <v>541</v>
      </c>
      <c r="C540" s="329" t="s">
        <v>117</v>
      </c>
      <c r="D540" s="333">
        <v>20</v>
      </c>
      <c r="E540" s="136"/>
      <c r="F540" s="130"/>
      <c r="G540" s="131"/>
    </row>
    <row r="541" spans="1:7" ht="12" customHeight="1" x14ac:dyDescent="0.2">
      <c r="A541" s="317"/>
      <c r="B541" s="322"/>
      <c r="C541" s="329"/>
      <c r="D541" s="333" t="s">
        <v>753</v>
      </c>
      <c r="E541" s="136"/>
      <c r="F541" s="130"/>
      <c r="G541" s="131"/>
    </row>
    <row r="542" spans="1:7" ht="12" customHeight="1" x14ac:dyDescent="0.2">
      <c r="A542" s="318" t="s">
        <v>326</v>
      </c>
      <c r="B542" s="193" t="s">
        <v>118</v>
      </c>
      <c r="C542" s="189"/>
      <c r="D542" s="149" t="s">
        <v>753</v>
      </c>
      <c r="E542" s="127"/>
      <c r="F542" s="130"/>
      <c r="G542" s="131"/>
    </row>
    <row r="543" spans="1:7" ht="36" x14ac:dyDescent="0.2">
      <c r="A543" s="268"/>
      <c r="B543" s="58" t="s">
        <v>171</v>
      </c>
      <c r="C543" s="58"/>
      <c r="D543" s="58" t="s">
        <v>753</v>
      </c>
      <c r="E543" s="153"/>
      <c r="F543" s="153"/>
      <c r="G543" s="154"/>
    </row>
    <row r="544" spans="1:7" ht="24" x14ac:dyDescent="0.2">
      <c r="A544" s="273"/>
      <c r="B544" s="58" t="s">
        <v>172</v>
      </c>
      <c r="C544" s="58"/>
      <c r="D544" s="58" t="s">
        <v>753</v>
      </c>
      <c r="E544" s="153"/>
      <c r="F544" s="153"/>
      <c r="G544" s="154"/>
    </row>
    <row r="545" spans="1:7" ht="24" x14ac:dyDescent="0.2">
      <c r="A545" s="275"/>
      <c r="B545" s="153" t="s">
        <v>238</v>
      </c>
      <c r="C545" s="153"/>
      <c r="D545" s="153" t="s">
        <v>753</v>
      </c>
      <c r="E545" s="153"/>
      <c r="F545" s="153"/>
      <c r="G545" s="154"/>
    </row>
    <row r="546" spans="1:7" ht="15" customHeight="1" x14ac:dyDescent="0.2">
      <c r="A546" s="318" t="s">
        <v>329</v>
      </c>
      <c r="B546" s="321" t="s">
        <v>57</v>
      </c>
      <c r="C546" s="330"/>
      <c r="D546" s="334" t="s">
        <v>753</v>
      </c>
      <c r="E546" s="127"/>
      <c r="F546" s="130"/>
      <c r="G546" s="131"/>
    </row>
    <row r="547" spans="1:7" x14ac:dyDescent="0.2">
      <c r="A547" s="317" t="s">
        <v>173</v>
      </c>
      <c r="B547" s="323" t="s">
        <v>169</v>
      </c>
      <c r="C547" s="329"/>
      <c r="D547" s="333" t="s">
        <v>753</v>
      </c>
      <c r="E547" s="136"/>
      <c r="F547" s="130"/>
      <c r="G547" s="131"/>
    </row>
    <row r="548" spans="1:7" ht="12" customHeight="1" x14ac:dyDescent="0.2">
      <c r="A548" s="527" t="s">
        <v>129</v>
      </c>
      <c r="B548" s="322" t="str">
        <f>B529</f>
        <v xml:space="preserve">Office </v>
      </c>
      <c r="C548" s="329" t="s">
        <v>117</v>
      </c>
      <c r="D548" s="333">
        <v>530</v>
      </c>
      <c r="E548" s="136"/>
      <c r="F548" s="130"/>
      <c r="G548" s="131"/>
    </row>
    <row r="549" spans="1:7" ht="12" customHeight="1" x14ac:dyDescent="0.2">
      <c r="A549" s="527" t="s">
        <v>130</v>
      </c>
      <c r="B549" s="322" t="str">
        <f>B530</f>
        <v>Toilets (M)&amp;(F)</v>
      </c>
      <c r="C549" s="329" t="s">
        <v>117</v>
      </c>
      <c r="D549" s="333">
        <v>25</v>
      </c>
      <c r="E549" s="136"/>
      <c r="F549" s="130"/>
      <c r="G549" s="131"/>
    </row>
    <row r="550" spans="1:7" x14ac:dyDescent="0.2">
      <c r="A550" s="317" t="s">
        <v>174</v>
      </c>
      <c r="B550" s="323" t="s">
        <v>170</v>
      </c>
      <c r="C550" s="329"/>
      <c r="D550" s="333" t="s">
        <v>753</v>
      </c>
      <c r="E550" s="136"/>
      <c r="F550" s="130"/>
      <c r="G550" s="131"/>
    </row>
    <row r="551" spans="1:7" ht="13.5" x14ac:dyDescent="0.2">
      <c r="A551" s="317"/>
      <c r="B551" s="322" t="s">
        <v>331</v>
      </c>
      <c r="C551" s="329" t="s">
        <v>117</v>
      </c>
      <c r="D551" s="333">
        <v>117.6</v>
      </c>
      <c r="E551" s="136"/>
      <c r="F551" s="130"/>
      <c r="G551" s="131"/>
    </row>
    <row r="552" spans="1:7" x14ac:dyDescent="0.2">
      <c r="A552" s="317"/>
      <c r="B552" s="322"/>
      <c r="C552" s="329"/>
      <c r="D552" s="333" t="s">
        <v>753</v>
      </c>
      <c r="E552" s="136"/>
      <c r="F552" s="130"/>
      <c r="G552" s="131"/>
    </row>
    <row r="553" spans="1:7" x14ac:dyDescent="0.2">
      <c r="A553" s="318" t="s">
        <v>330</v>
      </c>
      <c r="B553" s="321" t="s">
        <v>58</v>
      </c>
      <c r="C553" s="330"/>
      <c r="D553" s="334" t="s">
        <v>753</v>
      </c>
      <c r="E553" s="127"/>
      <c r="F553" s="130"/>
      <c r="G553" s="131"/>
    </row>
    <row r="554" spans="1:7" ht="12" customHeight="1" x14ac:dyDescent="0.2">
      <c r="A554" s="317" t="s">
        <v>173</v>
      </c>
      <c r="B554" s="323" t="s">
        <v>169</v>
      </c>
      <c r="C554" s="329"/>
      <c r="D554" s="333" t="s">
        <v>753</v>
      </c>
      <c r="E554" s="136"/>
      <c r="F554" s="130"/>
      <c r="G554" s="131"/>
    </row>
    <row r="555" spans="1:7" ht="12" customHeight="1" x14ac:dyDescent="0.2">
      <c r="A555" s="527" t="s">
        <v>129</v>
      </c>
      <c r="B555" s="322" t="str">
        <f>B533</f>
        <v xml:space="preserve">Office </v>
      </c>
      <c r="C555" s="329" t="s">
        <v>117</v>
      </c>
      <c r="D555" s="333">
        <v>533</v>
      </c>
      <c r="E555" s="136"/>
      <c r="F555" s="130"/>
      <c r="G555" s="131"/>
    </row>
    <row r="556" spans="1:7" ht="12" customHeight="1" x14ac:dyDescent="0.2">
      <c r="A556" s="527" t="s">
        <v>130</v>
      </c>
      <c r="B556" s="322" t="str">
        <f>B534</f>
        <v>Toilets (M)&amp;(F)</v>
      </c>
      <c r="C556" s="329" t="s">
        <v>117</v>
      </c>
      <c r="D556" s="333">
        <v>22</v>
      </c>
      <c r="E556" s="136"/>
      <c r="F556" s="130"/>
      <c r="G556" s="131"/>
    </row>
    <row r="557" spans="1:7" x14ac:dyDescent="0.2">
      <c r="A557" s="317" t="s">
        <v>174</v>
      </c>
      <c r="B557" s="323" t="s">
        <v>170</v>
      </c>
      <c r="C557" s="329"/>
      <c r="D557" s="333" t="s">
        <v>753</v>
      </c>
      <c r="E557" s="136"/>
      <c r="F557" s="130"/>
      <c r="G557" s="131"/>
    </row>
    <row r="558" spans="1:7" ht="13.5" x14ac:dyDescent="0.2">
      <c r="A558" s="317"/>
      <c r="B558" s="322" t="s">
        <v>331</v>
      </c>
      <c r="C558" s="329" t="s">
        <v>117</v>
      </c>
      <c r="D558" s="333">
        <v>145.6</v>
      </c>
      <c r="E558" s="136"/>
      <c r="F558" s="130"/>
      <c r="G558" s="131"/>
    </row>
    <row r="559" spans="1:7" x14ac:dyDescent="0.2">
      <c r="A559" s="317"/>
      <c r="B559" s="323"/>
      <c r="C559" s="329"/>
      <c r="D559" s="333" t="s">
        <v>753</v>
      </c>
      <c r="E559" s="136"/>
      <c r="F559" s="130"/>
      <c r="G559" s="131"/>
    </row>
    <row r="560" spans="1:7" x14ac:dyDescent="0.2">
      <c r="A560" s="318" t="s">
        <v>426</v>
      </c>
      <c r="B560" s="321" t="s">
        <v>710</v>
      </c>
      <c r="C560" s="330"/>
      <c r="D560" s="334" t="s">
        <v>753</v>
      </c>
      <c r="E560" s="127"/>
      <c r="F560" s="130"/>
      <c r="G560" s="131"/>
    </row>
    <row r="561" spans="1:7" ht="12" customHeight="1" x14ac:dyDescent="0.2">
      <c r="A561" s="317" t="s">
        <v>173</v>
      </c>
      <c r="B561" s="323" t="s">
        <v>169</v>
      </c>
      <c r="C561" s="329"/>
      <c r="D561" s="333" t="s">
        <v>753</v>
      </c>
      <c r="E561" s="136"/>
      <c r="F561" s="130"/>
      <c r="G561" s="131"/>
    </row>
    <row r="562" spans="1:7" ht="12" customHeight="1" x14ac:dyDescent="0.2">
      <c r="A562" s="527" t="s">
        <v>129</v>
      </c>
      <c r="B562" s="322" t="s">
        <v>425</v>
      </c>
      <c r="C562" s="329" t="s">
        <v>117</v>
      </c>
      <c r="D562" s="333">
        <v>555</v>
      </c>
      <c r="E562" s="136"/>
      <c r="F562" s="130"/>
      <c r="G562" s="131"/>
    </row>
    <row r="563" spans="1:7" ht="12" customHeight="1" x14ac:dyDescent="0.2">
      <c r="A563" s="317"/>
      <c r="B563" s="322"/>
      <c r="C563" s="329"/>
      <c r="D563" s="333" t="s">
        <v>753</v>
      </c>
      <c r="E563" s="136"/>
      <c r="F563" s="130"/>
      <c r="G563" s="131"/>
    </row>
    <row r="564" spans="1:7" x14ac:dyDescent="0.2">
      <c r="A564" s="318" t="s">
        <v>327</v>
      </c>
      <c r="B564" s="193" t="s">
        <v>157</v>
      </c>
      <c r="C564" s="189"/>
      <c r="D564" s="149" t="s">
        <v>753</v>
      </c>
      <c r="E564" s="127"/>
      <c r="F564" s="130"/>
      <c r="G564" s="131"/>
    </row>
    <row r="565" spans="1:7" ht="24" x14ac:dyDescent="0.2">
      <c r="A565" s="281"/>
      <c r="B565" s="70" t="s">
        <v>333</v>
      </c>
      <c r="C565" s="45"/>
      <c r="D565" s="22" t="s">
        <v>753</v>
      </c>
      <c r="E565" s="136"/>
      <c r="F565" s="130"/>
      <c r="G565" s="131"/>
    </row>
    <row r="566" spans="1:7" ht="13.5" x14ac:dyDescent="0.2">
      <c r="A566" s="281" t="s">
        <v>129</v>
      </c>
      <c r="B566" s="70" t="s">
        <v>217</v>
      </c>
      <c r="C566" s="329" t="s">
        <v>117</v>
      </c>
      <c r="D566" s="22">
        <v>47</v>
      </c>
      <c r="E566" s="136"/>
      <c r="F566" s="130"/>
      <c r="G566" s="131"/>
    </row>
    <row r="567" spans="1:7" ht="13.5" x14ac:dyDescent="0.2">
      <c r="A567" s="281" t="s">
        <v>130</v>
      </c>
      <c r="B567" s="70" t="s">
        <v>712</v>
      </c>
      <c r="C567" s="329" t="s">
        <v>117</v>
      </c>
      <c r="D567" s="22">
        <v>555</v>
      </c>
      <c r="E567" s="136"/>
      <c r="F567" s="130"/>
      <c r="G567" s="131"/>
    </row>
    <row r="568" spans="1:7" x14ac:dyDescent="0.2">
      <c r="A568" s="281"/>
      <c r="B568" s="70"/>
      <c r="C568" s="60"/>
      <c r="D568" s="22" t="s">
        <v>753</v>
      </c>
      <c r="E568" s="136"/>
      <c r="F568" s="130"/>
      <c r="G568" s="131"/>
    </row>
    <row r="569" spans="1:7" x14ac:dyDescent="0.2">
      <c r="A569" s="318" t="s">
        <v>332</v>
      </c>
      <c r="B569" s="193" t="s">
        <v>162</v>
      </c>
      <c r="C569" s="189"/>
      <c r="D569" s="149" t="s">
        <v>753</v>
      </c>
      <c r="E569" s="127"/>
      <c r="F569" s="130"/>
      <c r="G569" s="131"/>
    </row>
    <row r="570" spans="1:7" ht="24" x14ac:dyDescent="0.2">
      <c r="A570" s="282" t="s">
        <v>129</v>
      </c>
      <c r="B570" s="70" t="s">
        <v>239</v>
      </c>
      <c r="C570" s="329" t="s">
        <v>117</v>
      </c>
      <c r="D570" s="22">
        <v>1665</v>
      </c>
      <c r="E570" s="136"/>
      <c r="F570" s="130"/>
      <c r="G570" s="131"/>
    </row>
    <row r="571" spans="1:7" x14ac:dyDescent="0.2">
      <c r="A571" s="281"/>
      <c r="B571" s="70"/>
      <c r="C571" s="60"/>
      <c r="D571" s="22" t="s">
        <v>753</v>
      </c>
      <c r="E571" s="136"/>
      <c r="F571" s="130"/>
      <c r="G571" s="131"/>
    </row>
    <row r="572" spans="1:7" ht="12" customHeight="1" x14ac:dyDescent="0.2">
      <c r="A572" s="281"/>
      <c r="B572" s="70"/>
      <c r="C572" s="60"/>
      <c r="D572" s="22" t="s">
        <v>753</v>
      </c>
      <c r="E572" s="136"/>
      <c r="F572" s="130"/>
      <c r="G572" s="131"/>
    </row>
    <row r="573" spans="1:7" ht="12" customHeight="1" x14ac:dyDescent="0.2">
      <c r="A573" s="281"/>
      <c r="B573" s="70"/>
      <c r="C573" s="60"/>
      <c r="D573" s="22" t="s">
        <v>753</v>
      </c>
      <c r="E573" s="136"/>
      <c r="F573" s="130"/>
      <c r="G573" s="131"/>
    </row>
    <row r="574" spans="1:7" ht="12" customHeight="1" x14ac:dyDescent="0.2">
      <c r="A574" s="281"/>
      <c r="B574" s="70"/>
      <c r="C574" s="60"/>
      <c r="D574" s="22" t="s">
        <v>753</v>
      </c>
      <c r="E574" s="136"/>
      <c r="F574" s="130"/>
      <c r="G574" s="131"/>
    </row>
    <row r="575" spans="1:7" ht="12" customHeight="1" thickBot="1" x14ac:dyDescent="0.25">
      <c r="A575" s="281"/>
      <c r="B575" s="70"/>
      <c r="C575" s="60"/>
      <c r="D575" s="22" t="s">
        <v>753</v>
      </c>
      <c r="E575" s="136"/>
      <c r="F575" s="130"/>
      <c r="G575" s="131"/>
    </row>
    <row r="576" spans="1:7" ht="12" customHeight="1" x14ac:dyDescent="0.2">
      <c r="A576" s="295"/>
      <c r="B576" s="100" t="s">
        <v>119</v>
      </c>
      <c r="C576" s="106"/>
      <c r="D576" s="102" t="s">
        <v>753</v>
      </c>
      <c r="E576" s="203"/>
      <c r="F576" s="204"/>
      <c r="G576" s="301"/>
    </row>
    <row r="577" spans="1:7" ht="12" customHeight="1" thickBot="1" x14ac:dyDescent="0.25">
      <c r="A577" s="297"/>
      <c r="B577" s="103" t="s">
        <v>120</v>
      </c>
      <c r="C577" s="107"/>
      <c r="D577" s="105" t="s">
        <v>753</v>
      </c>
      <c r="E577" s="201"/>
      <c r="F577" s="205"/>
      <c r="G577" s="302"/>
    </row>
    <row r="578" spans="1:7" x14ac:dyDescent="0.2">
      <c r="A578" s="283"/>
      <c r="B578" s="108"/>
      <c r="C578" s="70"/>
      <c r="D578" s="70" t="s">
        <v>753</v>
      </c>
      <c r="E578" s="136"/>
      <c r="F578" s="130"/>
      <c r="G578" s="131"/>
    </row>
    <row r="579" spans="1:7" x14ac:dyDescent="0.2">
      <c r="A579" s="283"/>
      <c r="B579" s="222" t="s">
        <v>144</v>
      </c>
      <c r="C579" s="70"/>
      <c r="D579" s="70" t="s">
        <v>753</v>
      </c>
      <c r="E579" s="136"/>
      <c r="F579" s="130"/>
      <c r="G579" s="131"/>
    </row>
    <row r="580" spans="1:7" x14ac:dyDescent="0.2">
      <c r="A580" s="283"/>
      <c r="B580" s="291" t="s">
        <v>94</v>
      </c>
      <c r="C580" s="70"/>
      <c r="D580" s="70" t="s">
        <v>753</v>
      </c>
      <c r="E580" s="136"/>
      <c r="F580" s="130"/>
      <c r="G580" s="131"/>
    </row>
    <row r="581" spans="1:7" x14ac:dyDescent="0.2">
      <c r="A581" s="283" t="s">
        <v>335</v>
      </c>
      <c r="B581" s="78" t="s">
        <v>36</v>
      </c>
      <c r="C581" s="70"/>
      <c r="D581" s="70" t="s">
        <v>753</v>
      </c>
      <c r="E581" s="136"/>
      <c r="F581" s="130"/>
      <c r="G581" s="131"/>
    </row>
    <row r="582" spans="1:7" ht="36" x14ac:dyDescent="0.2">
      <c r="A582" s="283"/>
      <c r="B582" s="70" t="s">
        <v>193</v>
      </c>
      <c r="C582" s="70"/>
      <c r="D582" s="70" t="s">
        <v>753</v>
      </c>
      <c r="E582" s="136"/>
      <c r="F582" s="130"/>
      <c r="G582" s="131"/>
    </row>
    <row r="583" spans="1:7" ht="48" x14ac:dyDescent="0.2">
      <c r="A583" s="283"/>
      <c r="B583" s="70" t="s">
        <v>192</v>
      </c>
      <c r="C583" s="70"/>
      <c r="D583" s="70" t="s">
        <v>753</v>
      </c>
      <c r="E583" s="136"/>
      <c r="F583" s="130"/>
      <c r="G583" s="131"/>
    </row>
    <row r="584" spans="1:7" ht="30.75" customHeight="1" x14ac:dyDescent="0.2">
      <c r="A584" s="283"/>
      <c r="B584" s="70" t="s">
        <v>224</v>
      </c>
      <c r="C584" s="70"/>
      <c r="D584" s="70" t="s">
        <v>753</v>
      </c>
      <c r="E584" s="136"/>
      <c r="F584" s="130"/>
      <c r="G584" s="131"/>
    </row>
    <row r="585" spans="1:7" ht="27" customHeight="1" x14ac:dyDescent="0.2">
      <c r="A585" s="283"/>
      <c r="B585" s="70" t="s">
        <v>191</v>
      </c>
      <c r="C585" s="70"/>
      <c r="D585" s="70" t="s">
        <v>753</v>
      </c>
      <c r="E585" s="136"/>
      <c r="F585" s="130"/>
      <c r="G585" s="131"/>
    </row>
    <row r="586" spans="1:7" ht="24" x14ac:dyDescent="0.2">
      <c r="A586" s="268"/>
      <c r="B586" s="70" t="s">
        <v>160</v>
      </c>
      <c r="C586" s="70"/>
      <c r="D586" s="70" t="s">
        <v>753</v>
      </c>
      <c r="E586" s="136"/>
      <c r="F586" s="130"/>
      <c r="G586" s="131"/>
    </row>
    <row r="587" spans="1:7" ht="14.25" customHeight="1" x14ac:dyDescent="0.2">
      <c r="A587" s="283"/>
      <c r="B587" s="70"/>
      <c r="C587" s="70"/>
      <c r="D587" s="70" t="s">
        <v>753</v>
      </c>
      <c r="E587" s="136"/>
      <c r="F587" s="130"/>
      <c r="G587" s="131"/>
    </row>
    <row r="588" spans="1:7" x14ac:dyDescent="0.2">
      <c r="A588" s="274" t="s">
        <v>336</v>
      </c>
      <c r="B588" s="190" t="s">
        <v>95</v>
      </c>
      <c r="C588" s="189"/>
      <c r="D588" s="149" t="s">
        <v>753</v>
      </c>
      <c r="E588" s="136"/>
      <c r="F588" s="130"/>
      <c r="G588" s="131"/>
    </row>
    <row r="589" spans="1:7" x14ac:dyDescent="0.2">
      <c r="A589" s="274"/>
      <c r="B589" s="190" t="s">
        <v>209</v>
      </c>
      <c r="C589" s="189"/>
      <c r="D589" s="149" t="s">
        <v>753</v>
      </c>
      <c r="E589" s="127"/>
      <c r="F589" s="130"/>
      <c r="G589" s="131"/>
    </row>
    <row r="590" spans="1:7" x14ac:dyDescent="0.2">
      <c r="A590" s="270"/>
      <c r="B590" s="220" t="s">
        <v>714</v>
      </c>
      <c r="C590" s="67"/>
      <c r="D590" s="22" t="s">
        <v>753</v>
      </c>
      <c r="E590" s="127"/>
      <c r="F590" s="138"/>
      <c r="G590" s="139"/>
    </row>
    <row r="591" spans="1:7" x14ac:dyDescent="0.2">
      <c r="A591" s="528" t="s">
        <v>129</v>
      </c>
      <c r="B591" s="66" t="s">
        <v>255</v>
      </c>
      <c r="C591" s="67" t="s">
        <v>96</v>
      </c>
      <c r="D591" s="22">
        <v>1</v>
      </c>
      <c r="E591" s="127"/>
      <c r="F591" s="130"/>
      <c r="G591" s="131"/>
    </row>
    <row r="592" spans="1:7" x14ac:dyDescent="0.2">
      <c r="A592" s="528" t="s">
        <v>130</v>
      </c>
      <c r="B592" s="66" t="s">
        <v>406</v>
      </c>
      <c r="C592" s="67" t="s">
        <v>96</v>
      </c>
      <c r="D592" s="22">
        <v>3</v>
      </c>
      <c r="E592" s="127"/>
      <c r="F592" s="130"/>
      <c r="G592" s="131"/>
    </row>
    <row r="593" spans="1:7" x14ac:dyDescent="0.2">
      <c r="A593" s="528" t="s">
        <v>132</v>
      </c>
      <c r="B593" s="66" t="s">
        <v>717</v>
      </c>
      <c r="C593" s="67" t="s">
        <v>96</v>
      </c>
      <c r="D593" s="22">
        <v>2</v>
      </c>
      <c r="E593" s="127"/>
      <c r="F593" s="138"/>
      <c r="G593" s="139"/>
    </row>
    <row r="594" spans="1:7" x14ac:dyDescent="0.2">
      <c r="A594" s="528" t="s">
        <v>133</v>
      </c>
      <c r="B594" s="66" t="s">
        <v>718</v>
      </c>
      <c r="C594" s="67" t="s">
        <v>96</v>
      </c>
      <c r="D594" s="22">
        <v>8</v>
      </c>
      <c r="E594" s="127"/>
      <c r="F594" s="138"/>
      <c r="G594" s="139"/>
    </row>
    <row r="595" spans="1:7" x14ac:dyDescent="0.2">
      <c r="A595" s="528" t="s">
        <v>134</v>
      </c>
      <c r="B595" s="66" t="s">
        <v>719</v>
      </c>
      <c r="C595" s="67" t="s">
        <v>96</v>
      </c>
      <c r="D595" s="22">
        <v>2</v>
      </c>
      <c r="E595" s="127"/>
      <c r="F595" s="138"/>
      <c r="G595" s="139"/>
    </row>
    <row r="596" spans="1:7" x14ac:dyDescent="0.2">
      <c r="A596" s="528" t="s">
        <v>135</v>
      </c>
      <c r="B596" s="66" t="s">
        <v>253</v>
      </c>
      <c r="C596" s="67" t="s">
        <v>96</v>
      </c>
      <c r="D596" s="22">
        <v>4</v>
      </c>
      <c r="E596" s="127"/>
      <c r="F596" s="138"/>
      <c r="G596" s="139"/>
    </row>
    <row r="597" spans="1:7" x14ac:dyDescent="0.2">
      <c r="A597" s="528" t="s">
        <v>136</v>
      </c>
      <c r="B597" s="66" t="s">
        <v>254</v>
      </c>
      <c r="C597" s="67" t="s">
        <v>96</v>
      </c>
      <c r="D597" s="22">
        <v>2</v>
      </c>
      <c r="E597" s="127"/>
      <c r="F597" s="138"/>
      <c r="G597" s="139"/>
    </row>
    <row r="598" spans="1:7" x14ac:dyDescent="0.2">
      <c r="A598" s="528" t="s">
        <v>137</v>
      </c>
      <c r="B598" s="66" t="s">
        <v>334</v>
      </c>
      <c r="C598" s="67" t="s">
        <v>96</v>
      </c>
      <c r="D598" s="22">
        <v>15</v>
      </c>
      <c r="E598" s="127"/>
      <c r="F598" s="138"/>
      <c r="G598" s="139"/>
    </row>
    <row r="599" spans="1:7" x14ac:dyDescent="0.2">
      <c r="A599" s="528" t="s">
        <v>138</v>
      </c>
      <c r="B599" s="66" t="s">
        <v>334</v>
      </c>
      <c r="C599" s="67" t="s">
        <v>96</v>
      </c>
      <c r="D599" s="22">
        <v>7</v>
      </c>
      <c r="E599" s="127"/>
      <c r="F599" s="138"/>
      <c r="G599" s="139"/>
    </row>
    <row r="600" spans="1:7" x14ac:dyDescent="0.2">
      <c r="A600" s="270"/>
      <c r="B600" s="220" t="s">
        <v>715</v>
      </c>
      <c r="C600" s="67"/>
      <c r="D600" s="22" t="s">
        <v>753</v>
      </c>
      <c r="E600" s="127"/>
      <c r="F600" s="138"/>
      <c r="G600" s="139"/>
    </row>
    <row r="601" spans="1:7" x14ac:dyDescent="0.2">
      <c r="A601" s="528" t="s">
        <v>129</v>
      </c>
      <c r="B601" s="66" t="s">
        <v>495</v>
      </c>
      <c r="C601" s="67" t="s">
        <v>96</v>
      </c>
      <c r="D601" s="22">
        <v>1</v>
      </c>
      <c r="E601" s="127"/>
      <c r="F601" s="138"/>
      <c r="G601" s="139"/>
    </row>
    <row r="602" spans="1:7" x14ac:dyDescent="0.2">
      <c r="A602" s="528" t="s">
        <v>130</v>
      </c>
      <c r="B602" s="66" t="s">
        <v>652</v>
      </c>
      <c r="C602" s="67" t="s">
        <v>96</v>
      </c>
      <c r="D602" s="22">
        <v>4</v>
      </c>
      <c r="E602" s="127"/>
      <c r="F602" s="138"/>
      <c r="G602" s="139"/>
    </row>
    <row r="603" spans="1:7" x14ac:dyDescent="0.2">
      <c r="A603" s="528" t="s">
        <v>132</v>
      </c>
      <c r="B603" s="66" t="s">
        <v>654</v>
      </c>
      <c r="C603" s="67" t="s">
        <v>96</v>
      </c>
      <c r="D603" s="22">
        <v>13</v>
      </c>
      <c r="E603" s="127"/>
      <c r="F603" s="138"/>
      <c r="G603" s="139"/>
    </row>
    <row r="604" spans="1:7" x14ac:dyDescent="0.2">
      <c r="A604" s="528" t="s">
        <v>133</v>
      </c>
      <c r="B604" s="66" t="s">
        <v>406</v>
      </c>
      <c r="C604" s="67" t="s">
        <v>96</v>
      </c>
      <c r="D604" s="22">
        <v>10</v>
      </c>
      <c r="E604" s="127"/>
      <c r="F604" s="138"/>
      <c r="G604" s="139"/>
    </row>
    <row r="605" spans="1:7" x14ac:dyDescent="0.2">
      <c r="A605" s="528" t="s">
        <v>134</v>
      </c>
      <c r="B605" s="66" t="s">
        <v>471</v>
      </c>
      <c r="C605" s="67" t="s">
        <v>96</v>
      </c>
      <c r="D605" s="22">
        <v>1</v>
      </c>
      <c r="E605" s="127"/>
      <c r="F605" s="138"/>
      <c r="G605" s="139"/>
    </row>
    <row r="606" spans="1:7" x14ac:dyDescent="0.2">
      <c r="A606" s="270"/>
      <c r="B606" s="66"/>
      <c r="C606" s="67"/>
      <c r="D606" s="22" t="s">
        <v>753</v>
      </c>
      <c r="E606" s="127"/>
      <c r="F606" s="138"/>
      <c r="G606" s="139"/>
    </row>
    <row r="607" spans="1:7" x14ac:dyDescent="0.2">
      <c r="A607" s="274" t="s">
        <v>428</v>
      </c>
      <c r="B607" s="190" t="s">
        <v>58</v>
      </c>
      <c r="C607" s="189"/>
      <c r="D607" s="149" t="s">
        <v>753</v>
      </c>
      <c r="E607" s="127"/>
      <c r="F607" s="130"/>
      <c r="G607" s="131"/>
    </row>
    <row r="608" spans="1:7" x14ac:dyDescent="0.2">
      <c r="A608" s="274"/>
      <c r="B608" s="190" t="s">
        <v>209</v>
      </c>
      <c r="C608" s="189"/>
      <c r="D608" s="149" t="s">
        <v>753</v>
      </c>
      <c r="E608" s="127"/>
      <c r="F608" s="130"/>
      <c r="G608" s="131"/>
    </row>
    <row r="609" spans="1:7" x14ac:dyDescent="0.2">
      <c r="A609" s="270"/>
      <c r="B609" s="220" t="s">
        <v>714</v>
      </c>
      <c r="C609" s="67"/>
      <c r="D609" s="22" t="s">
        <v>753</v>
      </c>
      <c r="E609" s="127"/>
      <c r="F609" s="138"/>
      <c r="G609" s="139"/>
    </row>
    <row r="610" spans="1:7" x14ac:dyDescent="0.2">
      <c r="A610" s="528">
        <v>1</v>
      </c>
      <c r="B610" s="66" t="s">
        <v>653</v>
      </c>
      <c r="C610" s="67" t="s">
        <v>96</v>
      </c>
      <c r="D610" s="22">
        <v>1</v>
      </c>
      <c r="E610" s="127"/>
      <c r="F610" s="138"/>
      <c r="G610" s="139"/>
    </row>
    <row r="611" spans="1:7" x14ac:dyDescent="0.2">
      <c r="A611" s="528">
        <v>2</v>
      </c>
      <c r="B611" s="66" t="s">
        <v>716</v>
      </c>
      <c r="C611" s="67" t="s">
        <v>96</v>
      </c>
      <c r="D611" s="22">
        <v>2</v>
      </c>
      <c r="E611" s="127"/>
      <c r="F611" s="138"/>
      <c r="G611" s="139"/>
    </row>
    <row r="612" spans="1:7" x14ac:dyDescent="0.2">
      <c r="A612" s="528">
        <v>3</v>
      </c>
      <c r="B612" s="66" t="s">
        <v>718</v>
      </c>
      <c r="C612" s="67" t="s">
        <v>96</v>
      </c>
      <c r="D612" s="22">
        <v>8</v>
      </c>
      <c r="E612" s="127"/>
      <c r="F612" s="138"/>
      <c r="G612" s="139"/>
    </row>
    <row r="613" spans="1:7" x14ac:dyDescent="0.2">
      <c r="A613" s="528">
        <v>4</v>
      </c>
      <c r="B613" s="66" t="s">
        <v>720</v>
      </c>
      <c r="C613" s="67" t="s">
        <v>96</v>
      </c>
      <c r="D613" s="22">
        <v>2</v>
      </c>
      <c r="E613" s="127"/>
      <c r="F613" s="138"/>
      <c r="G613" s="139"/>
    </row>
    <row r="614" spans="1:7" x14ac:dyDescent="0.2">
      <c r="A614" s="528">
        <v>5</v>
      </c>
      <c r="B614" s="66" t="s">
        <v>721</v>
      </c>
      <c r="C614" s="67" t="s">
        <v>96</v>
      </c>
      <c r="D614" s="22">
        <v>1</v>
      </c>
      <c r="E614" s="127"/>
      <c r="F614" s="138"/>
      <c r="G614" s="139"/>
    </row>
    <row r="615" spans="1:7" x14ac:dyDescent="0.2">
      <c r="A615" s="528">
        <v>6</v>
      </c>
      <c r="B615" s="66" t="s">
        <v>253</v>
      </c>
      <c r="C615" s="67" t="s">
        <v>96</v>
      </c>
      <c r="D615" s="22">
        <v>6</v>
      </c>
      <c r="E615" s="127"/>
      <c r="F615" s="138"/>
      <c r="G615" s="139"/>
    </row>
    <row r="616" spans="1:7" x14ac:dyDescent="0.2">
      <c r="A616" s="528">
        <v>7</v>
      </c>
      <c r="B616" s="66" t="s">
        <v>254</v>
      </c>
      <c r="C616" s="67" t="s">
        <v>96</v>
      </c>
      <c r="D616" s="22">
        <v>4</v>
      </c>
      <c r="E616" s="127"/>
      <c r="F616" s="138"/>
      <c r="G616" s="139"/>
    </row>
    <row r="617" spans="1:7" x14ac:dyDescent="0.2">
      <c r="A617" s="528">
        <v>8</v>
      </c>
      <c r="B617" s="66" t="s">
        <v>334</v>
      </c>
      <c r="C617" s="67" t="s">
        <v>96</v>
      </c>
      <c r="D617" s="22">
        <v>13</v>
      </c>
      <c r="E617" s="127"/>
      <c r="F617" s="138"/>
      <c r="G617" s="139"/>
    </row>
    <row r="618" spans="1:7" x14ac:dyDescent="0.2">
      <c r="A618" s="528"/>
      <c r="B618" s="220" t="s">
        <v>715</v>
      </c>
      <c r="C618" s="67"/>
      <c r="D618" s="22" t="s">
        <v>753</v>
      </c>
      <c r="E618" s="127"/>
      <c r="F618" s="138"/>
      <c r="G618" s="139"/>
    </row>
    <row r="619" spans="1:7" x14ac:dyDescent="0.2">
      <c r="A619" s="528" t="s">
        <v>129</v>
      </c>
      <c r="B619" s="66" t="s">
        <v>654</v>
      </c>
      <c r="C619" s="67" t="s">
        <v>96</v>
      </c>
      <c r="D619" s="22">
        <v>8</v>
      </c>
      <c r="E619" s="127"/>
      <c r="F619" s="138"/>
      <c r="G619" s="139"/>
    </row>
    <row r="620" spans="1:7" x14ac:dyDescent="0.2">
      <c r="A620" s="528">
        <v>2</v>
      </c>
      <c r="B620" s="66" t="s">
        <v>406</v>
      </c>
      <c r="C620" s="67" t="s">
        <v>96</v>
      </c>
      <c r="D620" s="22">
        <v>10</v>
      </c>
      <c r="E620" s="127"/>
      <c r="F620" s="138"/>
      <c r="G620" s="139"/>
    </row>
    <row r="621" spans="1:7" x14ac:dyDescent="0.2">
      <c r="A621" s="528">
        <v>3</v>
      </c>
      <c r="B621" s="66" t="s">
        <v>471</v>
      </c>
      <c r="C621" s="67" t="s">
        <v>96</v>
      </c>
      <c r="D621" s="22">
        <v>4</v>
      </c>
      <c r="E621" s="127"/>
      <c r="F621" s="138"/>
      <c r="G621" s="139"/>
    </row>
    <row r="622" spans="1:7" x14ac:dyDescent="0.2">
      <c r="A622" s="528">
        <v>4</v>
      </c>
      <c r="B622" s="66" t="s">
        <v>653</v>
      </c>
      <c r="C622" s="67" t="s">
        <v>96</v>
      </c>
      <c r="D622" s="22">
        <v>1</v>
      </c>
      <c r="E622" s="127"/>
      <c r="F622" s="138"/>
      <c r="G622" s="139"/>
    </row>
    <row r="623" spans="1:7" x14ac:dyDescent="0.2">
      <c r="A623" s="528">
        <v>5</v>
      </c>
      <c r="B623" s="66" t="s">
        <v>719</v>
      </c>
      <c r="C623" s="67" t="s">
        <v>96</v>
      </c>
      <c r="D623" s="22">
        <v>2</v>
      </c>
      <c r="E623" s="127"/>
      <c r="F623" s="138"/>
      <c r="G623" s="139"/>
    </row>
    <row r="624" spans="1:7" x14ac:dyDescent="0.2">
      <c r="A624" s="270"/>
      <c r="B624" s="66"/>
      <c r="C624" s="67"/>
      <c r="D624" s="22" t="s">
        <v>753</v>
      </c>
      <c r="E624" s="127"/>
      <c r="F624" s="138"/>
      <c r="G624" s="139"/>
    </row>
    <row r="625" spans="1:7" x14ac:dyDescent="0.2">
      <c r="A625" s="274" t="s">
        <v>427</v>
      </c>
      <c r="B625" s="190" t="s">
        <v>710</v>
      </c>
      <c r="C625" s="189"/>
      <c r="D625" s="149" t="s">
        <v>753</v>
      </c>
      <c r="E625" s="127"/>
      <c r="F625" s="130"/>
      <c r="G625" s="131"/>
    </row>
    <row r="626" spans="1:7" x14ac:dyDescent="0.2">
      <c r="A626" s="274"/>
      <c r="B626" s="190" t="s">
        <v>209</v>
      </c>
      <c r="C626" s="189"/>
      <c r="D626" s="149" t="s">
        <v>753</v>
      </c>
      <c r="E626" s="127"/>
      <c r="F626" s="130"/>
      <c r="G626" s="131"/>
    </row>
    <row r="627" spans="1:7" x14ac:dyDescent="0.2">
      <c r="A627" s="270"/>
      <c r="B627" s="220" t="s">
        <v>714</v>
      </c>
      <c r="C627" s="67"/>
      <c r="D627" s="22" t="s">
        <v>753</v>
      </c>
      <c r="E627" s="127"/>
      <c r="F627" s="138"/>
      <c r="G627" s="139"/>
    </row>
    <row r="628" spans="1:7" x14ac:dyDescent="0.2">
      <c r="A628" s="528" t="s">
        <v>129</v>
      </c>
      <c r="B628" s="66" t="s">
        <v>654</v>
      </c>
      <c r="C628" s="67" t="s">
        <v>96</v>
      </c>
      <c r="D628" s="22">
        <v>1</v>
      </c>
      <c r="E628" s="127"/>
      <c r="F628" s="130"/>
      <c r="G628" s="131"/>
    </row>
    <row r="629" spans="1:7" ht="12.75" thickBot="1" x14ac:dyDescent="0.25">
      <c r="A629" s="270"/>
      <c r="B629" s="66"/>
      <c r="C629" s="67"/>
      <c r="D629" s="22" t="s">
        <v>753</v>
      </c>
      <c r="E629" s="127"/>
      <c r="F629" s="138"/>
      <c r="G629" s="139"/>
    </row>
    <row r="630" spans="1:7" x14ac:dyDescent="0.2">
      <c r="A630" s="267"/>
      <c r="B630" s="110" t="s">
        <v>145</v>
      </c>
      <c r="C630" s="94"/>
      <c r="D630" s="95" t="s">
        <v>753</v>
      </c>
      <c r="E630" s="206"/>
      <c r="F630" s="207"/>
      <c r="G630" s="304"/>
    </row>
    <row r="631" spans="1:7" ht="12.75" thickBot="1" x14ac:dyDescent="0.25">
      <c r="A631" s="305"/>
      <c r="B631" s="87" t="s">
        <v>146</v>
      </c>
      <c r="C631" s="111"/>
      <c r="D631" s="112" t="s">
        <v>753</v>
      </c>
      <c r="E631" s="208"/>
      <c r="F631" s="209"/>
      <c r="G631" s="306"/>
    </row>
    <row r="632" spans="1:7" x14ac:dyDescent="0.2">
      <c r="A632" s="283"/>
      <c r="B632" s="108"/>
      <c r="C632" s="70"/>
      <c r="D632" s="70" t="s">
        <v>753</v>
      </c>
      <c r="E632" s="136"/>
      <c r="F632" s="130"/>
      <c r="G632" s="131"/>
    </row>
    <row r="633" spans="1:7" x14ac:dyDescent="0.2">
      <c r="A633" s="283"/>
      <c r="B633" s="76" t="s">
        <v>147</v>
      </c>
      <c r="C633" s="70"/>
      <c r="D633" s="70" t="s">
        <v>753</v>
      </c>
      <c r="E633" s="136"/>
      <c r="F633" s="130"/>
      <c r="G633" s="131"/>
    </row>
    <row r="634" spans="1:7" x14ac:dyDescent="0.2">
      <c r="A634" s="283"/>
      <c r="B634" s="77" t="s">
        <v>128</v>
      </c>
      <c r="C634" s="70"/>
      <c r="D634" s="70" t="s">
        <v>753</v>
      </c>
      <c r="E634" s="136"/>
      <c r="F634" s="130"/>
      <c r="G634" s="131"/>
    </row>
    <row r="635" spans="1:7" x14ac:dyDescent="0.2">
      <c r="A635" s="283" t="s">
        <v>337</v>
      </c>
      <c r="B635" s="79" t="s">
        <v>36</v>
      </c>
      <c r="C635" s="70"/>
      <c r="D635" s="70" t="s">
        <v>753</v>
      </c>
      <c r="E635" s="136"/>
      <c r="F635" s="130"/>
      <c r="G635" s="131"/>
    </row>
    <row r="636" spans="1:7" ht="60" x14ac:dyDescent="0.2">
      <c r="A636" s="283"/>
      <c r="B636" s="70" t="s">
        <v>183</v>
      </c>
      <c r="C636" s="70"/>
      <c r="D636" s="70" t="s">
        <v>753</v>
      </c>
      <c r="E636" s="136"/>
      <c r="F636" s="130"/>
      <c r="G636" s="131"/>
    </row>
    <row r="637" spans="1:7" ht="36" x14ac:dyDescent="0.2">
      <c r="A637" s="283"/>
      <c r="B637" s="70" t="s">
        <v>99</v>
      </c>
      <c r="C637" s="70"/>
      <c r="D637" s="70" t="s">
        <v>753</v>
      </c>
      <c r="E637" s="136"/>
      <c r="F637" s="130"/>
      <c r="G637" s="131"/>
    </row>
    <row r="638" spans="1:7" ht="36" x14ac:dyDescent="0.2">
      <c r="A638" s="268"/>
      <c r="B638" s="70" t="s">
        <v>433</v>
      </c>
      <c r="C638" s="70"/>
      <c r="D638" s="70" t="s">
        <v>753</v>
      </c>
      <c r="E638" s="136"/>
      <c r="F638" s="130"/>
      <c r="G638" s="131"/>
    </row>
    <row r="639" spans="1:7" ht="36" x14ac:dyDescent="0.2">
      <c r="A639" s="268"/>
      <c r="B639" s="70" t="s">
        <v>434</v>
      </c>
      <c r="C639" s="70"/>
      <c r="D639" s="70" t="s">
        <v>753</v>
      </c>
      <c r="E639" s="136"/>
      <c r="F639" s="130"/>
      <c r="G639" s="131"/>
    </row>
    <row r="640" spans="1:7" ht="15" customHeight="1" x14ac:dyDescent="0.2">
      <c r="A640" s="318" t="s">
        <v>338</v>
      </c>
      <c r="B640" s="321" t="s">
        <v>489</v>
      </c>
      <c r="C640" s="330"/>
      <c r="D640" s="334" t="s">
        <v>753</v>
      </c>
      <c r="E640" s="127"/>
      <c r="F640" s="130"/>
      <c r="G640" s="131"/>
    </row>
    <row r="641" spans="1:7" ht="15" customHeight="1" x14ac:dyDescent="0.2">
      <c r="A641" s="318" t="s">
        <v>490</v>
      </c>
      <c r="B641" s="321" t="s">
        <v>57</v>
      </c>
      <c r="C641" s="330"/>
      <c r="D641" s="334" t="s">
        <v>753</v>
      </c>
      <c r="E641" s="127"/>
      <c r="F641" s="130"/>
      <c r="G641" s="131"/>
    </row>
    <row r="642" spans="1:7" x14ac:dyDescent="0.2">
      <c r="A642" s="317"/>
      <c r="B642" s="323" t="s">
        <v>580</v>
      </c>
      <c r="C642" s="329"/>
      <c r="D642" s="333" t="s">
        <v>753</v>
      </c>
      <c r="E642" s="136"/>
      <c r="F642" s="130"/>
      <c r="G642" s="131"/>
    </row>
    <row r="643" spans="1:7" ht="13.5" x14ac:dyDescent="0.2">
      <c r="A643" s="317" t="s">
        <v>129</v>
      </c>
      <c r="B643" s="322" t="s">
        <v>581</v>
      </c>
      <c r="C643" s="329" t="s">
        <v>117</v>
      </c>
      <c r="D643" s="333">
        <v>25</v>
      </c>
      <c r="E643" s="136"/>
      <c r="F643" s="130"/>
      <c r="G643" s="131"/>
    </row>
    <row r="644" spans="1:7" ht="13.5" x14ac:dyDescent="0.2">
      <c r="A644" s="317" t="s">
        <v>130</v>
      </c>
      <c r="B644" s="322" t="s">
        <v>722</v>
      </c>
      <c r="C644" s="329" t="s">
        <v>117</v>
      </c>
      <c r="D644" s="333">
        <v>530</v>
      </c>
      <c r="E644" s="136"/>
      <c r="F644" s="130"/>
      <c r="G644" s="131"/>
    </row>
    <row r="645" spans="1:7" x14ac:dyDescent="0.2">
      <c r="A645" s="317"/>
      <c r="B645" s="323"/>
      <c r="C645" s="329"/>
      <c r="D645" s="333" t="s">
        <v>753</v>
      </c>
      <c r="E645" s="136"/>
      <c r="F645" s="130"/>
      <c r="G645" s="131"/>
    </row>
    <row r="646" spans="1:7" ht="15" customHeight="1" x14ac:dyDescent="0.2">
      <c r="A646" s="318" t="s">
        <v>491</v>
      </c>
      <c r="B646" s="321" t="s">
        <v>58</v>
      </c>
      <c r="C646" s="330"/>
      <c r="D646" s="334" t="s">
        <v>753</v>
      </c>
      <c r="E646" s="127"/>
      <c r="F646" s="130"/>
      <c r="G646" s="131"/>
    </row>
    <row r="647" spans="1:7" x14ac:dyDescent="0.2">
      <c r="A647" s="317"/>
      <c r="B647" s="323" t="s">
        <v>580</v>
      </c>
      <c r="C647" s="329"/>
      <c r="D647" s="333" t="s">
        <v>753</v>
      </c>
      <c r="E647" s="136"/>
      <c r="F647" s="130"/>
      <c r="G647" s="131"/>
    </row>
    <row r="648" spans="1:7" ht="13.5" x14ac:dyDescent="0.2">
      <c r="A648" s="317" t="s">
        <v>129</v>
      </c>
      <c r="B648" s="322" t="s">
        <v>581</v>
      </c>
      <c r="C648" s="329" t="s">
        <v>117</v>
      </c>
      <c r="D648" s="333">
        <v>22</v>
      </c>
      <c r="E648" s="136"/>
      <c r="F648" s="130"/>
      <c r="G648" s="131"/>
    </row>
    <row r="649" spans="1:7" ht="13.5" x14ac:dyDescent="0.2">
      <c r="A649" s="317" t="s">
        <v>130</v>
      </c>
      <c r="B649" s="322" t="s">
        <v>722</v>
      </c>
      <c r="C649" s="329" t="s">
        <v>117</v>
      </c>
      <c r="D649" s="333">
        <v>533</v>
      </c>
      <c r="E649" s="136"/>
      <c r="F649" s="130"/>
      <c r="G649" s="131"/>
    </row>
    <row r="650" spans="1:7" x14ac:dyDescent="0.2">
      <c r="A650" s="268"/>
      <c r="B650" s="80"/>
      <c r="C650" s="81"/>
      <c r="D650" s="22" t="s">
        <v>753</v>
      </c>
      <c r="E650" s="127"/>
      <c r="F650" s="130"/>
      <c r="G650" s="131"/>
    </row>
    <row r="651" spans="1:7" ht="15" customHeight="1" x14ac:dyDescent="0.2">
      <c r="A651" s="318" t="s">
        <v>383</v>
      </c>
      <c r="B651" s="321" t="s">
        <v>494</v>
      </c>
      <c r="C651" s="330"/>
      <c r="D651" s="334" t="s">
        <v>753</v>
      </c>
      <c r="E651" s="127"/>
      <c r="F651" s="130"/>
      <c r="G651" s="131"/>
    </row>
    <row r="652" spans="1:7" ht="15" customHeight="1" x14ac:dyDescent="0.2">
      <c r="A652" s="318" t="s">
        <v>492</v>
      </c>
      <c r="B652" s="321" t="s">
        <v>57</v>
      </c>
      <c r="C652" s="330"/>
      <c r="D652" s="334" t="s">
        <v>753</v>
      </c>
      <c r="E652" s="127"/>
      <c r="F652" s="130"/>
      <c r="G652" s="131"/>
    </row>
    <row r="653" spans="1:7" ht="24" customHeight="1" x14ac:dyDescent="0.2">
      <c r="A653" s="317" t="s">
        <v>129</v>
      </c>
      <c r="B653" s="322" t="s">
        <v>723</v>
      </c>
      <c r="C653" s="329" t="s">
        <v>117</v>
      </c>
      <c r="D653" s="333">
        <v>492</v>
      </c>
      <c r="E653" s="136"/>
      <c r="F653" s="130"/>
      <c r="G653" s="131"/>
    </row>
    <row r="654" spans="1:7" x14ac:dyDescent="0.2">
      <c r="A654" s="317"/>
      <c r="B654" s="322"/>
      <c r="C654" s="329"/>
      <c r="D654" s="333" t="s">
        <v>753</v>
      </c>
      <c r="E654" s="136"/>
      <c r="F654" s="130"/>
      <c r="G654" s="131"/>
    </row>
    <row r="655" spans="1:7" ht="15" customHeight="1" x14ac:dyDescent="0.2">
      <c r="A655" s="318" t="s">
        <v>493</v>
      </c>
      <c r="B655" s="321" t="s">
        <v>58</v>
      </c>
      <c r="C655" s="330"/>
      <c r="D655" s="334" t="s">
        <v>753</v>
      </c>
      <c r="E655" s="127"/>
      <c r="F655" s="130"/>
      <c r="G655" s="131"/>
    </row>
    <row r="656" spans="1:7" ht="21" customHeight="1" x14ac:dyDescent="0.2">
      <c r="A656" s="317" t="s">
        <v>129</v>
      </c>
      <c r="B656" s="322" t="s">
        <v>723</v>
      </c>
      <c r="C656" s="329" t="s">
        <v>117</v>
      </c>
      <c r="D656" s="333">
        <v>618</v>
      </c>
      <c r="E656" s="136"/>
      <c r="F656" s="130"/>
      <c r="G656" s="131"/>
    </row>
    <row r="657" spans="1:7" x14ac:dyDescent="0.2">
      <c r="A657" s="268"/>
      <c r="B657" s="80"/>
      <c r="C657" s="81"/>
      <c r="D657" s="22" t="s">
        <v>753</v>
      </c>
      <c r="E657" s="127"/>
      <c r="F657" s="130"/>
      <c r="G657" s="131"/>
    </row>
    <row r="658" spans="1:7" x14ac:dyDescent="0.2">
      <c r="A658" s="268"/>
      <c r="B658" s="80"/>
      <c r="C658" s="81"/>
      <c r="D658" s="22" t="s">
        <v>753</v>
      </c>
      <c r="E658" s="127"/>
      <c r="F658" s="130"/>
      <c r="G658" s="131"/>
    </row>
    <row r="659" spans="1:7" ht="12.75" thickBot="1" x14ac:dyDescent="0.25">
      <c r="A659" s="268"/>
      <c r="B659" s="80"/>
      <c r="C659" s="81"/>
      <c r="D659" s="22" t="s">
        <v>753</v>
      </c>
      <c r="E659" s="127"/>
      <c r="F659" s="130"/>
      <c r="G659" s="131"/>
    </row>
    <row r="660" spans="1:7" x14ac:dyDescent="0.2">
      <c r="A660" s="267"/>
      <c r="B660" s="110" t="s">
        <v>148</v>
      </c>
      <c r="C660" s="113"/>
      <c r="D660" s="114" t="s">
        <v>753</v>
      </c>
      <c r="E660" s="210"/>
      <c r="F660" s="204"/>
      <c r="G660" s="301"/>
    </row>
    <row r="661" spans="1:7" ht="12" customHeight="1" thickBot="1" x14ac:dyDescent="0.25">
      <c r="A661" s="305"/>
      <c r="B661" s="87" t="s">
        <v>97</v>
      </c>
      <c r="C661" s="115"/>
      <c r="D661" s="109" t="s">
        <v>753</v>
      </c>
      <c r="E661" s="211"/>
      <c r="F661" s="205"/>
      <c r="G661" s="302"/>
    </row>
    <row r="662" spans="1:7" x14ac:dyDescent="0.2">
      <c r="A662" s="268"/>
      <c r="B662" s="63" t="s">
        <v>98</v>
      </c>
      <c r="C662" s="21"/>
      <c r="D662" s="22" t="s">
        <v>753</v>
      </c>
      <c r="E662" s="127"/>
      <c r="F662" s="130"/>
      <c r="G662" s="131"/>
    </row>
    <row r="663" spans="1:7" x14ac:dyDescent="0.2">
      <c r="A663" s="268"/>
      <c r="B663" s="37" t="s">
        <v>81</v>
      </c>
      <c r="C663" s="21"/>
      <c r="D663" s="22" t="s">
        <v>753</v>
      </c>
      <c r="E663" s="127"/>
      <c r="F663" s="130"/>
      <c r="G663" s="131"/>
    </row>
    <row r="664" spans="1:7" x14ac:dyDescent="0.2">
      <c r="A664" s="268" t="s">
        <v>339</v>
      </c>
      <c r="B664" s="26" t="s">
        <v>36</v>
      </c>
      <c r="C664" s="21" t="s">
        <v>50</v>
      </c>
      <c r="D664" s="22" t="s">
        <v>753</v>
      </c>
      <c r="E664" s="127"/>
      <c r="F664" s="130"/>
      <c r="G664" s="131"/>
    </row>
    <row r="665" spans="1:7" ht="72" x14ac:dyDescent="0.2">
      <c r="A665" s="270"/>
      <c r="B665" s="36" t="s">
        <v>198</v>
      </c>
      <c r="C665" s="55"/>
      <c r="D665" s="55" t="s">
        <v>753</v>
      </c>
      <c r="E665" s="141"/>
      <c r="F665" s="141"/>
      <c r="G665" s="161"/>
    </row>
    <row r="666" spans="1:7" ht="24" x14ac:dyDescent="0.2">
      <c r="A666" s="270"/>
      <c r="B666" s="36" t="s">
        <v>197</v>
      </c>
      <c r="C666" s="55"/>
      <c r="D666" s="55" t="s">
        <v>753</v>
      </c>
      <c r="E666" s="141"/>
      <c r="F666" s="141"/>
      <c r="G666" s="161"/>
    </row>
    <row r="667" spans="1:7" ht="48" x14ac:dyDescent="0.2">
      <c r="A667" s="270"/>
      <c r="B667" s="36" t="s">
        <v>218</v>
      </c>
      <c r="C667" s="55"/>
      <c r="D667" s="55" t="s">
        <v>753</v>
      </c>
      <c r="E667" s="141"/>
      <c r="F667" s="141"/>
      <c r="G667" s="161"/>
    </row>
    <row r="668" spans="1:7" ht="72" x14ac:dyDescent="0.2">
      <c r="A668" s="270"/>
      <c r="B668" s="36" t="s">
        <v>219</v>
      </c>
      <c r="C668" s="55"/>
      <c r="D668" s="55" t="s">
        <v>753</v>
      </c>
      <c r="E668" s="141"/>
      <c r="F668" s="141"/>
      <c r="G668" s="161"/>
    </row>
    <row r="669" spans="1:7" x14ac:dyDescent="0.2">
      <c r="A669" s="274" t="s">
        <v>340</v>
      </c>
      <c r="B669" s="190" t="s">
        <v>57</v>
      </c>
      <c r="C669" s="189"/>
      <c r="D669" s="149" t="s">
        <v>753</v>
      </c>
      <c r="E669" s="127"/>
      <c r="F669" s="130"/>
      <c r="G669" s="131"/>
    </row>
    <row r="670" spans="1:7" ht="24" x14ac:dyDescent="0.2">
      <c r="A670" s="268" t="s">
        <v>129</v>
      </c>
      <c r="B670" s="82" t="s">
        <v>220</v>
      </c>
      <c r="C670" s="67" t="s">
        <v>117</v>
      </c>
      <c r="D670" s="22">
        <v>242.34</v>
      </c>
      <c r="E670" s="127"/>
      <c r="F670" s="130"/>
      <c r="G670" s="131"/>
    </row>
    <row r="671" spans="1:7" ht="13.5" x14ac:dyDescent="0.2">
      <c r="A671" s="268" t="s">
        <v>130</v>
      </c>
      <c r="B671" s="82" t="s">
        <v>221</v>
      </c>
      <c r="C671" s="67" t="s">
        <v>117</v>
      </c>
      <c r="D671" s="22">
        <v>1189.1500000000001</v>
      </c>
      <c r="E671" s="127"/>
      <c r="F671" s="130"/>
      <c r="G671" s="131"/>
    </row>
    <row r="672" spans="1:7" ht="13.5" x14ac:dyDescent="0.2">
      <c r="A672" s="268" t="s">
        <v>132</v>
      </c>
      <c r="B672" s="82" t="s">
        <v>222</v>
      </c>
      <c r="C672" s="67" t="s">
        <v>117</v>
      </c>
      <c r="D672" s="22">
        <v>555</v>
      </c>
      <c r="E672" s="127"/>
      <c r="F672" s="130"/>
      <c r="G672" s="131"/>
    </row>
    <row r="673" spans="1:7" x14ac:dyDescent="0.2">
      <c r="A673" s="268"/>
      <c r="B673" s="82"/>
      <c r="C673" s="67"/>
      <c r="D673" s="22" t="s">
        <v>753</v>
      </c>
      <c r="E673" s="127"/>
      <c r="F673" s="130"/>
      <c r="G673" s="131"/>
    </row>
    <row r="674" spans="1:7" x14ac:dyDescent="0.2">
      <c r="A674" s="274" t="s">
        <v>341</v>
      </c>
      <c r="B674" s="190" t="s">
        <v>58</v>
      </c>
      <c r="C674" s="189"/>
      <c r="D674" s="149" t="s">
        <v>753</v>
      </c>
      <c r="E674" s="127"/>
      <c r="F674" s="130"/>
      <c r="G674" s="131"/>
    </row>
    <row r="675" spans="1:7" ht="24" x14ac:dyDescent="0.2">
      <c r="A675" s="268" t="s">
        <v>129</v>
      </c>
      <c r="B675" s="82" t="s">
        <v>220</v>
      </c>
      <c r="C675" s="67" t="s">
        <v>117</v>
      </c>
      <c r="D675" s="22">
        <v>164.73</v>
      </c>
      <c r="E675" s="127"/>
      <c r="F675" s="130"/>
      <c r="G675" s="131"/>
    </row>
    <row r="676" spans="1:7" ht="13.5" x14ac:dyDescent="0.2">
      <c r="A676" s="268" t="s">
        <v>130</v>
      </c>
      <c r="B676" s="82" t="s">
        <v>221</v>
      </c>
      <c r="C676" s="67" t="s">
        <v>117</v>
      </c>
      <c r="D676" s="22">
        <v>801.03</v>
      </c>
      <c r="E676" s="127"/>
      <c r="F676" s="130"/>
      <c r="G676" s="131"/>
    </row>
    <row r="677" spans="1:7" ht="13.5" x14ac:dyDescent="0.2">
      <c r="A677" s="268" t="s">
        <v>132</v>
      </c>
      <c r="B677" s="82" t="s">
        <v>222</v>
      </c>
      <c r="C677" s="67" t="s">
        <v>117</v>
      </c>
      <c r="D677" s="22">
        <v>555</v>
      </c>
      <c r="E677" s="127"/>
      <c r="F677" s="130"/>
      <c r="G677" s="131"/>
    </row>
    <row r="678" spans="1:7" x14ac:dyDescent="0.2">
      <c r="A678" s="268"/>
      <c r="B678" s="82"/>
      <c r="C678" s="67"/>
      <c r="D678" s="22" t="s">
        <v>753</v>
      </c>
      <c r="E678" s="127"/>
      <c r="F678" s="130"/>
      <c r="G678" s="131"/>
    </row>
    <row r="679" spans="1:7" x14ac:dyDescent="0.2">
      <c r="A679" s="274" t="s">
        <v>472</v>
      </c>
      <c r="B679" s="190" t="s">
        <v>454</v>
      </c>
      <c r="C679" s="189"/>
      <c r="D679" s="149" t="s">
        <v>753</v>
      </c>
      <c r="E679" s="127"/>
      <c r="F679" s="130"/>
      <c r="G679" s="131"/>
    </row>
    <row r="680" spans="1:7" ht="24" x14ac:dyDescent="0.2">
      <c r="A680" s="268" t="s">
        <v>129</v>
      </c>
      <c r="B680" s="82" t="s">
        <v>220</v>
      </c>
      <c r="C680" s="67" t="s">
        <v>117</v>
      </c>
      <c r="D680" s="22">
        <v>50.78</v>
      </c>
      <c r="E680" s="127"/>
      <c r="F680" s="130"/>
      <c r="G680" s="131"/>
    </row>
    <row r="681" spans="1:7" ht="13.5" x14ac:dyDescent="0.2">
      <c r="A681" s="268" t="s">
        <v>130</v>
      </c>
      <c r="B681" s="82" t="s">
        <v>221</v>
      </c>
      <c r="C681" s="67" t="s">
        <v>117</v>
      </c>
      <c r="D681" s="22">
        <v>50.78</v>
      </c>
      <c r="E681" s="127"/>
      <c r="F681" s="130"/>
      <c r="G681" s="131"/>
    </row>
    <row r="682" spans="1:7" ht="13.5" x14ac:dyDescent="0.2">
      <c r="A682" s="268" t="s">
        <v>132</v>
      </c>
      <c r="B682" s="82" t="s">
        <v>429</v>
      </c>
      <c r="C682" s="67" t="s">
        <v>117</v>
      </c>
      <c r="D682" s="22">
        <v>555</v>
      </c>
      <c r="E682" s="127"/>
      <c r="F682" s="130"/>
      <c r="G682" s="131"/>
    </row>
    <row r="683" spans="1:7" x14ac:dyDescent="0.2">
      <c r="A683" s="268"/>
      <c r="B683" s="82"/>
      <c r="C683" s="67"/>
      <c r="D683" s="22" t="s">
        <v>753</v>
      </c>
      <c r="E683" s="127"/>
      <c r="F683" s="130"/>
      <c r="G683" s="131"/>
    </row>
    <row r="684" spans="1:7" x14ac:dyDescent="0.2">
      <c r="A684" s="274" t="s">
        <v>342</v>
      </c>
      <c r="B684" s="190" t="s">
        <v>456</v>
      </c>
      <c r="C684" s="189"/>
      <c r="D684" s="149" t="s">
        <v>753</v>
      </c>
      <c r="E684" s="127"/>
      <c r="F684" s="130"/>
      <c r="G684" s="131"/>
    </row>
    <row r="685" spans="1:7" ht="24" x14ac:dyDescent="0.2">
      <c r="A685" s="268" t="s">
        <v>129</v>
      </c>
      <c r="B685" s="82" t="s">
        <v>220</v>
      </c>
      <c r="C685" s="67" t="s">
        <v>117</v>
      </c>
      <c r="D685" s="22">
        <v>50.78</v>
      </c>
      <c r="E685" s="127"/>
      <c r="F685" s="130"/>
      <c r="G685" s="131"/>
    </row>
    <row r="686" spans="1:7" ht="13.5" x14ac:dyDescent="0.2">
      <c r="A686" s="268" t="s">
        <v>130</v>
      </c>
      <c r="B686" s="82" t="s">
        <v>221</v>
      </c>
      <c r="C686" s="67" t="s">
        <v>117</v>
      </c>
      <c r="D686" s="22">
        <v>50.78</v>
      </c>
      <c r="E686" s="127"/>
      <c r="F686" s="130"/>
      <c r="G686" s="131"/>
    </row>
    <row r="687" spans="1:7" ht="13.5" x14ac:dyDescent="0.2">
      <c r="A687" s="268" t="s">
        <v>132</v>
      </c>
      <c r="B687" s="82" t="s">
        <v>429</v>
      </c>
      <c r="C687" s="67" t="s">
        <v>117</v>
      </c>
      <c r="D687" s="22">
        <v>25</v>
      </c>
      <c r="E687" s="127"/>
      <c r="F687" s="130"/>
      <c r="G687" s="131"/>
    </row>
    <row r="688" spans="1:7" x14ac:dyDescent="0.2">
      <c r="A688" s="268"/>
      <c r="B688" s="82"/>
      <c r="C688" s="67"/>
      <c r="D688" s="22" t="s">
        <v>753</v>
      </c>
      <c r="E688" s="127"/>
      <c r="F688" s="130"/>
      <c r="G688" s="131"/>
    </row>
    <row r="689" spans="1:7" x14ac:dyDescent="0.2">
      <c r="A689" s="268"/>
      <c r="B689" s="82"/>
      <c r="C689" s="67"/>
      <c r="D689" s="22" t="s">
        <v>753</v>
      </c>
      <c r="E689" s="127"/>
      <c r="F689" s="130"/>
      <c r="G689" s="131"/>
    </row>
    <row r="690" spans="1:7" x14ac:dyDescent="0.2">
      <c r="A690" s="268"/>
      <c r="B690" s="82"/>
      <c r="C690" s="67"/>
      <c r="D690" s="22" t="s">
        <v>753</v>
      </c>
      <c r="E690" s="127"/>
      <c r="F690" s="130"/>
      <c r="G690" s="131"/>
    </row>
    <row r="691" spans="1:7" x14ac:dyDescent="0.2">
      <c r="A691" s="268"/>
      <c r="B691" s="82"/>
      <c r="C691" s="67"/>
      <c r="D691" s="22" t="s">
        <v>753</v>
      </c>
      <c r="E691" s="127"/>
      <c r="F691" s="130"/>
      <c r="G691" s="131"/>
    </row>
    <row r="692" spans="1:7" x14ac:dyDescent="0.2">
      <c r="A692" s="268"/>
      <c r="B692" s="82"/>
      <c r="C692" s="67"/>
      <c r="D692" s="22" t="s">
        <v>753</v>
      </c>
      <c r="E692" s="127"/>
      <c r="F692" s="130"/>
      <c r="G692" s="131"/>
    </row>
    <row r="693" spans="1:7" x14ac:dyDescent="0.2">
      <c r="A693" s="268"/>
      <c r="B693" s="82"/>
      <c r="C693" s="67"/>
      <c r="D693" s="22" t="s">
        <v>753</v>
      </c>
      <c r="E693" s="127"/>
      <c r="F693" s="130"/>
      <c r="G693" s="131"/>
    </row>
    <row r="694" spans="1:7" x14ac:dyDescent="0.2">
      <c r="A694" s="268"/>
      <c r="B694" s="82"/>
      <c r="C694" s="67"/>
      <c r="D694" s="22" t="s">
        <v>753</v>
      </c>
      <c r="E694" s="127"/>
      <c r="F694" s="130"/>
      <c r="G694" s="131"/>
    </row>
    <row r="695" spans="1:7" x14ac:dyDescent="0.2">
      <c r="A695" s="268"/>
      <c r="B695" s="82"/>
      <c r="C695" s="67"/>
      <c r="D695" s="22" t="s">
        <v>753</v>
      </c>
      <c r="E695" s="127"/>
      <c r="F695" s="130"/>
      <c r="G695" s="131"/>
    </row>
    <row r="696" spans="1:7" ht="12.75" thickBot="1" x14ac:dyDescent="0.25">
      <c r="A696" s="268"/>
      <c r="B696" s="82"/>
      <c r="C696" s="67"/>
      <c r="D696" s="22" t="s">
        <v>753</v>
      </c>
      <c r="E696" s="127"/>
      <c r="F696" s="130"/>
      <c r="G696" s="131"/>
    </row>
    <row r="697" spans="1:7" ht="12" customHeight="1" x14ac:dyDescent="0.2">
      <c r="A697" s="267"/>
      <c r="B697" s="110" t="s">
        <v>149</v>
      </c>
      <c r="C697" s="106"/>
      <c r="D697" s="102" t="s">
        <v>753</v>
      </c>
      <c r="E697" s="203"/>
      <c r="F697" s="204"/>
      <c r="G697" s="301"/>
    </row>
    <row r="698" spans="1:7" ht="12" customHeight="1" thickBot="1" x14ac:dyDescent="0.25">
      <c r="A698" s="305"/>
      <c r="B698" s="87" t="s">
        <v>100</v>
      </c>
      <c r="C698" s="107"/>
      <c r="D698" s="105" t="s">
        <v>753</v>
      </c>
      <c r="E698" s="201"/>
      <c r="F698" s="205"/>
      <c r="G698" s="302"/>
    </row>
    <row r="699" spans="1:7" ht="12" customHeight="1" x14ac:dyDescent="0.2">
      <c r="A699" s="268"/>
      <c r="B699" s="63" t="s">
        <v>101</v>
      </c>
      <c r="C699" s="21"/>
      <c r="D699" s="22" t="s">
        <v>753</v>
      </c>
      <c r="E699" s="127"/>
      <c r="F699" s="130"/>
      <c r="G699" s="131"/>
    </row>
    <row r="700" spans="1:7" ht="12" customHeight="1" x14ac:dyDescent="0.2">
      <c r="A700" s="268"/>
      <c r="B700" s="37" t="s">
        <v>83</v>
      </c>
      <c r="C700" s="21"/>
      <c r="D700" s="22" t="s">
        <v>753</v>
      </c>
      <c r="E700" s="127"/>
      <c r="F700" s="130"/>
      <c r="G700" s="131"/>
    </row>
    <row r="701" spans="1:7" ht="12" customHeight="1" x14ac:dyDescent="0.2">
      <c r="A701" s="268" t="s">
        <v>343</v>
      </c>
      <c r="B701" s="26" t="s">
        <v>36</v>
      </c>
      <c r="C701" s="21"/>
      <c r="D701" s="22" t="s">
        <v>753</v>
      </c>
      <c r="E701" s="127"/>
      <c r="F701" s="130"/>
      <c r="G701" s="131"/>
    </row>
    <row r="702" spans="1:7" ht="53.25" customHeight="1" x14ac:dyDescent="0.2">
      <c r="A702" s="270"/>
      <c r="B702" s="36" t="s">
        <v>114</v>
      </c>
      <c r="C702" s="36"/>
      <c r="D702" s="36" t="s">
        <v>753</v>
      </c>
      <c r="E702" s="151"/>
      <c r="F702" s="151"/>
      <c r="G702" s="152"/>
    </row>
    <row r="703" spans="1:7" x14ac:dyDescent="0.2">
      <c r="A703" s="274" t="s">
        <v>344</v>
      </c>
      <c r="B703" s="188" t="s">
        <v>104</v>
      </c>
      <c r="C703" s="189"/>
      <c r="D703" s="149" t="s">
        <v>753</v>
      </c>
      <c r="E703" s="127"/>
      <c r="F703" s="149"/>
      <c r="G703" s="157"/>
    </row>
    <row r="704" spans="1:7" x14ac:dyDescent="0.2">
      <c r="A704" s="274" t="s">
        <v>346</v>
      </c>
      <c r="B704" s="198" t="s">
        <v>57</v>
      </c>
      <c r="C704" s="231"/>
      <c r="D704" s="149" t="s">
        <v>753</v>
      </c>
      <c r="E704" s="127"/>
      <c r="F704" s="149"/>
      <c r="G704" s="162"/>
    </row>
    <row r="705" spans="1:7" ht="14.25" customHeight="1" x14ac:dyDescent="0.2">
      <c r="A705" s="284" t="s">
        <v>129</v>
      </c>
      <c r="B705" s="83" t="s">
        <v>430</v>
      </c>
      <c r="C705" s="84" t="s">
        <v>96</v>
      </c>
      <c r="D705" s="85" t="s">
        <v>753</v>
      </c>
      <c r="E705" s="160"/>
      <c r="F705" s="147"/>
      <c r="G705" s="148"/>
    </row>
    <row r="706" spans="1:7" ht="25.5" customHeight="1" x14ac:dyDescent="0.2">
      <c r="A706" s="268"/>
      <c r="B706" s="66" t="s">
        <v>431</v>
      </c>
      <c r="C706" s="67" t="s">
        <v>12</v>
      </c>
      <c r="D706" s="22">
        <v>1</v>
      </c>
      <c r="E706" s="127"/>
      <c r="F706" s="130"/>
      <c r="G706" s="131"/>
    </row>
    <row r="707" spans="1:7" x14ac:dyDescent="0.2">
      <c r="A707" s="268"/>
      <c r="B707" s="66"/>
      <c r="C707" s="67"/>
      <c r="D707" s="22" t="s">
        <v>753</v>
      </c>
      <c r="E707" s="127"/>
      <c r="F707" s="130"/>
      <c r="G707" s="131"/>
    </row>
    <row r="708" spans="1:7" ht="12" customHeight="1" x14ac:dyDescent="0.2">
      <c r="A708" s="274" t="s">
        <v>345</v>
      </c>
      <c r="B708" s="198" t="s">
        <v>58</v>
      </c>
      <c r="C708" s="231"/>
      <c r="D708" s="149" t="s">
        <v>753</v>
      </c>
      <c r="E708" s="127"/>
      <c r="F708" s="149"/>
      <c r="G708" s="162"/>
    </row>
    <row r="709" spans="1:7" ht="14.25" customHeight="1" x14ac:dyDescent="0.2">
      <c r="A709" s="284" t="s">
        <v>129</v>
      </c>
      <c r="B709" s="83" t="s">
        <v>430</v>
      </c>
      <c r="C709" s="84" t="s">
        <v>96</v>
      </c>
      <c r="D709" s="85" t="s">
        <v>753</v>
      </c>
      <c r="E709" s="160"/>
      <c r="F709" s="147"/>
      <c r="G709" s="148"/>
    </row>
    <row r="710" spans="1:7" ht="25.5" customHeight="1" x14ac:dyDescent="0.2">
      <c r="A710" s="268"/>
      <c r="B710" s="66" t="s">
        <v>431</v>
      </c>
      <c r="C710" s="67" t="s">
        <v>12</v>
      </c>
      <c r="D710" s="22">
        <v>1</v>
      </c>
      <c r="E710" s="127"/>
      <c r="F710" s="130"/>
      <c r="G710" s="131"/>
    </row>
    <row r="711" spans="1:7" ht="12" customHeight="1" x14ac:dyDescent="0.2">
      <c r="A711" s="284" t="s">
        <v>130</v>
      </c>
      <c r="B711" s="83" t="s">
        <v>470</v>
      </c>
      <c r="C711" s="84" t="s">
        <v>96</v>
      </c>
      <c r="D711" s="85" t="s">
        <v>753</v>
      </c>
      <c r="E711" s="160"/>
      <c r="F711" s="147"/>
      <c r="G711" s="148"/>
    </row>
    <row r="712" spans="1:7" ht="24" x14ac:dyDescent="0.2">
      <c r="A712" s="268"/>
      <c r="B712" s="66" t="s">
        <v>473</v>
      </c>
      <c r="C712" s="67" t="s">
        <v>12</v>
      </c>
      <c r="D712" s="22">
        <v>1</v>
      </c>
      <c r="E712" s="127"/>
      <c r="F712" s="130"/>
      <c r="G712" s="131"/>
    </row>
    <row r="713" spans="1:7" x14ac:dyDescent="0.2">
      <c r="A713" s="268"/>
      <c r="B713" s="66"/>
      <c r="C713" s="67"/>
      <c r="D713" s="22" t="s">
        <v>753</v>
      </c>
      <c r="E713" s="127"/>
      <c r="F713" s="130"/>
      <c r="G713" s="131"/>
    </row>
    <row r="714" spans="1:7" ht="12" customHeight="1" x14ac:dyDescent="0.2">
      <c r="A714" s="274" t="s">
        <v>432</v>
      </c>
      <c r="B714" s="198" t="s">
        <v>454</v>
      </c>
      <c r="C714" s="231"/>
      <c r="D714" s="149" t="s">
        <v>753</v>
      </c>
      <c r="E714" s="127"/>
      <c r="F714" s="149"/>
      <c r="G714" s="162"/>
    </row>
    <row r="715" spans="1:7" ht="14.25" customHeight="1" x14ac:dyDescent="0.2">
      <c r="A715" s="284" t="s">
        <v>129</v>
      </c>
      <c r="B715" s="83" t="s">
        <v>430</v>
      </c>
      <c r="C715" s="84" t="s">
        <v>96</v>
      </c>
      <c r="D715" s="85" t="s">
        <v>753</v>
      </c>
      <c r="E715" s="160"/>
      <c r="F715" s="147"/>
      <c r="G715" s="148"/>
    </row>
    <row r="716" spans="1:7" ht="25.5" customHeight="1" x14ac:dyDescent="0.2">
      <c r="A716" s="268"/>
      <c r="B716" s="66" t="s">
        <v>431</v>
      </c>
      <c r="C716" s="67" t="s">
        <v>12</v>
      </c>
      <c r="D716" s="22">
        <v>1</v>
      </c>
      <c r="E716" s="127"/>
      <c r="F716" s="130"/>
      <c r="G716" s="131"/>
    </row>
    <row r="717" spans="1:7" ht="12" customHeight="1" x14ac:dyDescent="0.2">
      <c r="A717" s="284" t="s">
        <v>130</v>
      </c>
      <c r="B717" s="83" t="s">
        <v>470</v>
      </c>
      <c r="C717" s="84" t="s">
        <v>96</v>
      </c>
      <c r="D717" s="85" t="s">
        <v>753</v>
      </c>
      <c r="E717" s="160"/>
      <c r="F717" s="147"/>
      <c r="G717" s="148"/>
    </row>
    <row r="718" spans="1:7" ht="24" x14ac:dyDescent="0.2">
      <c r="A718" s="268"/>
      <c r="B718" s="66" t="s">
        <v>473</v>
      </c>
      <c r="C718" s="67" t="s">
        <v>12</v>
      </c>
      <c r="D718" s="22">
        <v>1</v>
      </c>
      <c r="E718" s="127"/>
      <c r="F718" s="130"/>
      <c r="G718" s="131"/>
    </row>
    <row r="719" spans="1:7" ht="12" customHeight="1" x14ac:dyDescent="0.2">
      <c r="A719" s="284" t="s">
        <v>132</v>
      </c>
      <c r="B719" s="83" t="s">
        <v>425</v>
      </c>
      <c r="C719" s="84" t="s">
        <v>96</v>
      </c>
      <c r="D719" s="85" t="s">
        <v>753</v>
      </c>
      <c r="E719" s="160"/>
      <c r="F719" s="147"/>
      <c r="G719" s="148"/>
    </row>
    <row r="720" spans="1:7" ht="24" x14ac:dyDescent="0.2">
      <c r="A720" s="268"/>
      <c r="B720" s="66" t="s">
        <v>473</v>
      </c>
      <c r="C720" s="67" t="s">
        <v>12</v>
      </c>
      <c r="D720" s="22">
        <v>1</v>
      </c>
      <c r="E720" s="127"/>
      <c r="F720" s="130"/>
      <c r="G720" s="131"/>
    </row>
    <row r="721" spans="1:7" ht="12.75" thickBot="1" x14ac:dyDescent="0.25">
      <c r="A721" s="268"/>
      <c r="B721" s="66"/>
      <c r="C721" s="67"/>
      <c r="D721" s="22" t="s">
        <v>753</v>
      </c>
      <c r="E721" s="127"/>
      <c r="F721" s="130"/>
      <c r="G721" s="131"/>
    </row>
    <row r="722" spans="1:7" x14ac:dyDescent="0.2">
      <c r="A722" s="267"/>
      <c r="B722" s="110" t="s">
        <v>150</v>
      </c>
      <c r="C722" s="113"/>
      <c r="D722" s="212" t="s">
        <v>753</v>
      </c>
      <c r="E722" s="203"/>
      <c r="F722" s="204"/>
      <c r="G722" s="301"/>
    </row>
    <row r="723" spans="1:7" ht="12.75" thickBot="1" x14ac:dyDescent="0.25">
      <c r="A723" s="305"/>
      <c r="B723" s="87" t="s">
        <v>102</v>
      </c>
      <c r="C723" s="115"/>
      <c r="D723" s="213" t="s">
        <v>753</v>
      </c>
      <c r="E723" s="201"/>
      <c r="F723" s="205"/>
      <c r="G723" s="302"/>
    </row>
    <row r="724" spans="1:7" x14ac:dyDescent="0.2">
      <c r="A724" s="268"/>
      <c r="B724" s="75"/>
      <c r="C724" s="21"/>
      <c r="D724" s="22" t="s">
        <v>753</v>
      </c>
      <c r="E724" s="127"/>
      <c r="F724" s="130"/>
      <c r="G724" s="131"/>
    </row>
    <row r="725" spans="1:7" x14ac:dyDescent="0.2">
      <c r="A725" s="268"/>
      <c r="B725" s="63" t="s">
        <v>103</v>
      </c>
      <c r="C725" s="21"/>
      <c r="D725" s="22" t="s">
        <v>753</v>
      </c>
      <c r="E725" s="127"/>
      <c r="F725" s="130"/>
      <c r="G725" s="131"/>
    </row>
    <row r="726" spans="1:7" ht="13.5" customHeight="1" x14ac:dyDescent="0.2">
      <c r="A726" s="268"/>
      <c r="B726" s="192" t="s">
        <v>107</v>
      </c>
      <c r="C726" s="21"/>
      <c r="D726" s="22" t="s">
        <v>753</v>
      </c>
      <c r="E726" s="127"/>
      <c r="F726" s="130"/>
      <c r="G726" s="131"/>
    </row>
    <row r="727" spans="1:7" x14ac:dyDescent="0.2">
      <c r="A727" s="268" t="s">
        <v>349</v>
      </c>
      <c r="B727" s="26" t="s">
        <v>36</v>
      </c>
      <c r="C727" s="21"/>
      <c r="D727" s="22" t="s">
        <v>753</v>
      </c>
      <c r="E727" s="127"/>
      <c r="F727" s="130"/>
      <c r="G727" s="131"/>
    </row>
    <row r="728" spans="1:7" ht="36" x14ac:dyDescent="0.2">
      <c r="A728" s="268"/>
      <c r="B728" s="58" t="s">
        <v>126</v>
      </c>
      <c r="C728" s="64"/>
      <c r="D728" s="64" t="s">
        <v>753</v>
      </c>
      <c r="E728" s="155"/>
      <c r="F728" s="155"/>
      <c r="G728" s="156"/>
    </row>
    <row r="729" spans="1:7" ht="48" x14ac:dyDescent="0.2">
      <c r="A729" s="273"/>
      <c r="B729" s="58" t="s">
        <v>125</v>
      </c>
      <c r="C729" s="64"/>
      <c r="D729" s="64" t="s">
        <v>753</v>
      </c>
      <c r="E729" s="155"/>
      <c r="F729" s="155"/>
      <c r="G729" s="156"/>
    </row>
    <row r="730" spans="1:7" ht="24" x14ac:dyDescent="0.2">
      <c r="A730" s="268"/>
      <c r="B730" s="58" t="s">
        <v>185</v>
      </c>
      <c r="C730" s="64"/>
      <c r="D730" s="64" t="s">
        <v>753</v>
      </c>
      <c r="E730" s="155"/>
      <c r="F730" s="155"/>
      <c r="G730" s="156"/>
    </row>
    <row r="731" spans="1:7" ht="84" x14ac:dyDescent="0.2">
      <c r="A731" s="268"/>
      <c r="B731" s="58" t="s">
        <v>124</v>
      </c>
      <c r="C731" s="64"/>
      <c r="D731" s="64" t="s">
        <v>753</v>
      </c>
      <c r="E731" s="155"/>
      <c r="F731" s="155"/>
      <c r="G731" s="156"/>
    </row>
    <row r="732" spans="1:7" ht="24" x14ac:dyDescent="0.2">
      <c r="A732" s="268"/>
      <c r="B732" s="58" t="s">
        <v>186</v>
      </c>
      <c r="C732" s="64"/>
      <c r="D732" s="64" t="s">
        <v>753</v>
      </c>
      <c r="E732" s="155"/>
      <c r="F732" s="155"/>
      <c r="G732" s="156"/>
    </row>
    <row r="733" spans="1:7" x14ac:dyDescent="0.2">
      <c r="A733" s="285" t="s">
        <v>350</v>
      </c>
      <c r="B733" s="199" t="s">
        <v>57</v>
      </c>
      <c r="C733" s="195"/>
      <c r="D733" s="196" t="s">
        <v>753</v>
      </c>
      <c r="E733" s="160"/>
      <c r="F733" s="130"/>
      <c r="G733" s="131"/>
    </row>
    <row r="734" spans="1:7" x14ac:dyDescent="0.2">
      <c r="A734" s="285" t="s">
        <v>351</v>
      </c>
      <c r="B734" s="199" t="s">
        <v>542</v>
      </c>
      <c r="C734" s="189"/>
      <c r="D734" s="149" t="s">
        <v>753</v>
      </c>
      <c r="E734" s="127"/>
      <c r="F734" s="149"/>
      <c r="G734" s="157"/>
    </row>
    <row r="735" spans="1:7" x14ac:dyDescent="0.2">
      <c r="A735" s="286" t="s">
        <v>141</v>
      </c>
      <c r="B735" s="61" t="s">
        <v>158</v>
      </c>
      <c r="C735" s="81" t="s">
        <v>12</v>
      </c>
      <c r="D735" s="22">
        <v>1</v>
      </c>
      <c r="E735" s="127"/>
      <c r="F735" s="130"/>
      <c r="G735" s="131"/>
    </row>
    <row r="736" spans="1:7" ht="24" x14ac:dyDescent="0.2">
      <c r="A736" s="286" t="s">
        <v>142</v>
      </c>
      <c r="B736" s="61" t="s">
        <v>159</v>
      </c>
      <c r="C736" s="81" t="s">
        <v>12</v>
      </c>
      <c r="D736" s="22">
        <v>1</v>
      </c>
      <c r="E736" s="127"/>
      <c r="F736" s="130"/>
      <c r="G736" s="131"/>
    </row>
    <row r="737" spans="1:7" ht="36" x14ac:dyDescent="0.2">
      <c r="A737" s="286" t="s">
        <v>143</v>
      </c>
      <c r="B737" s="61" t="s">
        <v>177</v>
      </c>
      <c r="C737" s="81" t="s">
        <v>96</v>
      </c>
      <c r="D737" s="22">
        <v>1</v>
      </c>
      <c r="E737" s="127"/>
      <c r="F737" s="130"/>
      <c r="G737" s="131"/>
    </row>
    <row r="738" spans="1:7" x14ac:dyDescent="0.2">
      <c r="A738" s="285" t="s">
        <v>352</v>
      </c>
      <c r="B738" s="198" t="s">
        <v>543</v>
      </c>
      <c r="C738" s="189"/>
      <c r="D738" s="149" t="s">
        <v>753</v>
      </c>
      <c r="E738" s="127"/>
      <c r="F738" s="130"/>
      <c r="G738" s="131"/>
    </row>
    <row r="739" spans="1:7" x14ac:dyDescent="0.2">
      <c r="A739" s="286" t="s">
        <v>129</v>
      </c>
      <c r="B739" s="61" t="s">
        <v>384</v>
      </c>
      <c r="C739" s="81" t="s">
        <v>96</v>
      </c>
      <c r="D739" s="22">
        <v>4</v>
      </c>
      <c r="E739" s="127"/>
      <c r="F739" s="130"/>
      <c r="G739" s="131"/>
    </row>
    <row r="740" spans="1:7" x14ac:dyDescent="0.2">
      <c r="A740" s="286" t="s">
        <v>130</v>
      </c>
      <c r="B740" s="61" t="s">
        <v>244</v>
      </c>
      <c r="C740" s="81" t="s">
        <v>96</v>
      </c>
      <c r="D740" s="22">
        <v>4</v>
      </c>
      <c r="E740" s="127"/>
      <c r="F740" s="130"/>
      <c r="G740" s="131"/>
    </row>
    <row r="741" spans="1:7" x14ac:dyDescent="0.2">
      <c r="A741" s="286" t="s">
        <v>132</v>
      </c>
      <c r="B741" s="61" t="s">
        <v>348</v>
      </c>
      <c r="C741" s="81" t="s">
        <v>96</v>
      </c>
      <c r="D741" s="22">
        <v>4</v>
      </c>
      <c r="E741" s="127"/>
      <c r="F741" s="130"/>
      <c r="G741" s="131"/>
    </row>
    <row r="742" spans="1:7" x14ac:dyDescent="0.2">
      <c r="A742" s="286" t="s">
        <v>133</v>
      </c>
      <c r="B742" s="61" t="s">
        <v>385</v>
      </c>
      <c r="C742" s="81" t="s">
        <v>96</v>
      </c>
      <c r="D742" s="22">
        <v>1</v>
      </c>
      <c r="E742" s="127"/>
      <c r="F742" s="130"/>
      <c r="G742" s="131"/>
    </row>
    <row r="743" spans="1:7" x14ac:dyDescent="0.2">
      <c r="A743" s="286" t="s">
        <v>134</v>
      </c>
      <c r="B743" s="61" t="s">
        <v>243</v>
      </c>
      <c r="C743" s="81" t="s">
        <v>96</v>
      </c>
      <c r="D743" s="22">
        <v>6</v>
      </c>
      <c r="E743" s="127"/>
      <c r="F743" s="130"/>
      <c r="G743" s="131"/>
    </row>
    <row r="744" spans="1:7" x14ac:dyDescent="0.2">
      <c r="A744" s="286" t="s">
        <v>135</v>
      </c>
      <c r="B744" s="61" t="s">
        <v>435</v>
      </c>
      <c r="C744" s="81" t="s">
        <v>96</v>
      </c>
      <c r="D744" s="22">
        <v>1</v>
      </c>
      <c r="E744" s="127"/>
      <c r="F744" s="130"/>
      <c r="G744" s="131"/>
    </row>
    <row r="745" spans="1:7" x14ac:dyDescent="0.2">
      <c r="A745" s="286" t="s">
        <v>136</v>
      </c>
      <c r="B745" s="61" t="s">
        <v>497</v>
      </c>
      <c r="C745" s="81" t="s">
        <v>96</v>
      </c>
      <c r="D745" s="22">
        <v>4</v>
      </c>
      <c r="E745" s="127"/>
      <c r="F745" s="130"/>
      <c r="G745" s="131"/>
    </row>
    <row r="746" spans="1:7" x14ac:dyDescent="0.2">
      <c r="A746" s="285" t="s">
        <v>353</v>
      </c>
      <c r="B746" s="198" t="s">
        <v>544</v>
      </c>
      <c r="C746" s="189"/>
      <c r="D746" s="149" t="s">
        <v>753</v>
      </c>
      <c r="E746" s="127"/>
      <c r="F746" s="130"/>
      <c r="G746" s="131"/>
    </row>
    <row r="747" spans="1:7" x14ac:dyDescent="0.2">
      <c r="A747" s="286" t="s">
        <v>129</v>
      </c>
      <c r="B747" s="61" t="s">
        <v>357</v>
      </c>
      <c r="C747" s="81" t="s">
        <v>96</v>
      </c>
      <c r="D747" s="22">
        <v>6</v>
      </c>
      <c r="E747" s="127"/>
      <c r="F747" s="130"/>
      <c r="G747" s="131"/>
    </row>
    <row r="748" spans="1:7" x14ac:dyDescent="0.2">
      <c r="A748" s="286" t="s">
        <v>130</v>
      </c>
      <c r="B748" s="61" t="s">
        <v>474</v>
      </c>
      <c r="C748" s="81" t="s">
        <v>96</v>
      </c>
      <c r="D748" s="22">
        <v>4</v>
      </c>
      <c r="E748" s="127"/>
      <c r="F748" s="130"/>
      <c r="G748" s="131"/>
    </row>
    <row r="749" spans="1:7" x14ac:dyDescent="0.2">
      <c r="A749" s="286" t="s">
        <v>132</v>
      </c>
      <c r="B749" s="61" t="s">
        <v>407</v>
      </c>
      <c r="C749" s="81" t="s">
        <v>96</v>
      </c>
      <c r="D749" s="22">
        <v>2</v>
      </c>
      <c r="E749" s="127"/>
      <c r="F749" s="130"/>
      <c r="G749" s="131"/>
    </row>
    <row r="750" spans="1:7" x14ac:dyDescent="0.2">
      <c r="A750" s="286" t="s">
        <v>133</v>
      </c>
      <c r="B750" s="61" t="s">
        <v>240</v>
      </c>
      <c r="C750" s="81" t="s">
        <v>96</v>
      </c>
      <c r="D750" s="22">
        <v>4</v>
      </c>
      <c r="E750" s="127"/>
      <c r="F750" s="130"/>
      <c r="G750" s="131"/>
    </row>
    <row r="751" spans="1:7" x14ac:dyDescent="0.2">
      <c r="A751" s="286" t="s">
        <v>134</v>
      </c>
      <c r="B751" s="61" t="s">
        <v>475</v>
      </c>
      <c r="C751" s="81" t="s">
        <v>96</v>
      </c>
      <c r="D751" s="22">
        <v>4</v>
      </c>
      <c r="E751" s="127"/>
      <c r="F751" s="130"/>
      <c r="G751" s="131"/>
    </row>
    <row r="752" spans="1:7" x14ac:dyDescent="0.2">
      <c r="A752" s="286" t="s">
        <v>135</v>
      </c>
      <c r="B752" s="61" t="s">
        <v>386</v>
      </c>
      <c r="C752" s="81" t="s">
        <v>96</v>
      </c>
      <c r="D752" s="22">
        <v>6</v>
      </c>
      <c r="E752" s="127"/>
      <c r="F752" s="130"/>
      <c r="G752" s="131"/>
    </row>
    <row r="753" spans="1:7" x14ac:dyDescent="0.2">
      <c r="A753" s="286" t="s">
        <v>136</v>
      </c>
      <c r="B753" s="61" t="s">
        <v>725</v>
      </c>
      <c r="C753" s="81" t="s">
        <v>96</v>
      </c>
      <c r="D753" s="22">
        <v>1</v>
      </c>
      <c r="E753" s="127"/>
      <c r="F753" s="130"/>
      <c r="G753" s="131"/>
    </row>
    <row r="754" spans="1:7" x14ac:dyDescent="0.2">
      <c r="A754" s="286" t="s">
        <v>137</v>
      </c>
      <c r="B754" s="61" t="s">
        <v>241</v>
      </c>
      <c r="C754" s="81" t="s">
        <v>96</v>
      </c>
      <c r="D754" s="22">
        <v>4</v>
      </c>
      <c r="E754" s="127"/>
      <c r="F754" s="130"/>
      <c r="G754" s="131"/>
    </row>
    <row r="755" spans="1:7" x14ac:dyDescent="0.2">
      <c r="A755" s="286" t="s">
        <v>138</v>
      </c>
      <c r="B755" s="61" t="s">
        <v>242</v>
      </c>
      <c r="C755" s="81" t="s">
        <v>96</v>
      </c>
      <c r="D755" s="22">
        <v>4</v>
      </c>
      <c r="E755" s="127"/>
      <c r="F755" s="130"/>
      <c r="G755" s="131"/>
    </row>
    <row r="756" spans="1:7" x14ac:dyDescent="0.2">
      <c r="A756" s="286" t="s">
        <v>311</v>
      </c>
      <c r="B756" s="61" t="s">
        <v>436</v>
      </c>
      <c r="C756" s="81" t="s">
        <v>96</v>
      </c>
      <c r="D756" s="22">
        <v>1</v>
      </c>
      <c r="E756" s="127"/>
      <c r="F756" s="130"/>
      <c r="G756" s="131"/>
    </row>
    <row r="757" spans="1:7" x14ac:dyDescent="0.2">
      <c r="A757" s="286" t="s">
        <v>347</v>
      </c>
      <c r="B757" s="61" t="s">
        <v>724</v>
      </c>
      <c r="C757" s="81" t="s">
        <v>12</v>
      </c>
      <c r="D757" s="22">
        <v>6</v>
      </c>
      <c r="E757" s="127"/>
      <c r="F757" s="130"/>
      <c r="G757" s="131"/>
    </row>
    <row r="758" spans="1:7" x14ac:dyDescent="0.2">
      <c r="A758" s="285" t="s">
        <v>354</v>
      </c>
      <c r="B758" s="83" t="s">
        <v>546</v>
      </c>
      <c r="C758" s="200"/>
      <c r="D758" s="149" t="s">
        <v>753</v>
      </c>
      <c r="E758" s="127"/>
      <c r="F758" s="130"/>
      <c r="G758" s="131"/>
    </row>
    <row r="759" spans="1:7" ht="48" x14ac:dyDescent="0.2">
      <c r="A759" s="286" t="s">
        <v>545</v>
      </c>
      <c r="B759" s="61" t="s">
        <v>547</v>
      </c>
      <c r="C759" s="81" t="s">
        <v>12</v>
      </c>
      <c r="D759" s="22">
        <v>1</v>
      </c>
      <c r="E759" s="127"/>
      <c r="F759" s="130"/>
      <c r="G759" s="131"/>
    </row>
    <row r="760" spans="1:7" ht="12.75" customHeight="1" x14ac:dyDescent="0.2">
      <c r="A760" s="314"/>
      <c r="B760" s="315"/>
      <c r="C760" s="88"/>
      <c r="D760" s="316" t="s">
        <v>753</v>
      </c>
      <c r="E760" s="233"/>
      <c r="F760" s="234"/>
      <c r="G760" s="235"/>
    </row>
    <row r="761" spans="1:7" ht="12" customHeight="1" x14ac:dyDescent="0.2">
      <c r="A761" s="286"/>
      <c r="B761" s="61"/>
      <c r="C761" s="81"/>
      <c r="D761" s="22" t="s">
        <v>753</v>
      </c>
      <c r="E761" s="127"/>
      <c r="F761" s="130"/>
      <c r="G761" s="131"/>
    </row>
    <row r="762" spans="1:7" ht="13.5" customHeight="1" x14ac:dyDescent="0.2">
      <c r="A762" s="285" t="s">
        <v>355</v>
      </c>
      <c r="B762" s="199" t="s">
        <v>58</v>
      </c>
      <c r="C762" s="195"/>
      <c r="D762" s="196" t="s">
        <v>753</v>
      </c>
      <c r="E762" s="160"/>
      <c r="F762" s="130"/>
      <c r="G762" s="131"/>
    </row>
    <row r="763" spans="1:7" x14ac:dyDescent="0.2">
      <c r="A763" s="285" t="s">
        <v>356</v>
      </c>
      <c r="B763" s="199" t="s">
        <v>542</v>
      </c>
      <c r="C763" s="189"/>
      <c r="D763" s="149" t="s">
        <v>753</v>
      </c>
      <c r="E763" s="127"/>
      <c r="F763" s="149"/>
      <c r="G763" s="157"/>
    </row>
    <row r="764" spans="1:7" x14ac:dyDescent="0.2">
      <c r="A764" s="286" t="s">
        <v>141</v>
      </c>
      <c r="B764" s="61" t="s">
        <v>158</v>
      </c>
      <c r="C764" s="81" t="s">
        <v>12</v>
      </c>
      <c r="D764" s="22">
        <v>1</v>
      </c>
      <c r="E764" s="127"/>
      <c r="F764" s="130"/>
      <c r="G764" s="131"/>
    </row>
    <row r="765" spans="1:7" ht="24" x14ac:dyDescent="0.2">
      <c r="A765" s="286" t="s">
        <v>142</v>
      </c>
      <c r="B765" s="61" t="s">
        <v>159</v>
      </c>
      <c r="C765" s="81" t="s">
        <v>12</v>
      </c>
      <c r="D765" s="22">
        <v>1</v>
      </c>
      <c r="E765" s="127"/>
      <c r="F765" s="130"/>
      <c r="G765" s="131"/>
    </row>
    <row r="766" spans="1:7" x14ac:dyDescent="0.2">
      <c r="A766" s="285" t="s">
        <v>358</v>
      </c>
      <c r="B766" s="198" t="s">
        <v>543</v>
      </c>
      <c r="C766" s="189"/>
      <c r="D766" s="149" t="s">
        <v>753</v>
      </c>
      <c r="E766" s="127"/>
      <c r="F766" s="130"/>
      <c r="G766" s="131"/>
    </row>
    <row r="767" spans="1:7" x14ac:dyDescent="0.2">
      <c r="A767" s="286" t="s">
        <v>129</v>
      </c>
      <c r="B767" s="61" t="s">
        <v>384</v>
      </c>
      <c r="C767" s="81" t="s">
        <v>96</v>
      </c>
      <c r="D767" s="22">
        <v>8</v>
      </c>
      <c r="E767" s="127"/>
      <c r="F767" s="130"/>
      <c r="G767" s="131"/>
    </row>
    <row r="768" spans="1:7" x14ac:dyDescent="0.2">
      <c r="A768" s="286" t="s">
        <v>130</v>
      </c>
      <c r="B768" s="61" t="s">
        <v>244</v>
      </c>
      <c r="C768" s="81" t="s">
        <v>96</v>
      </c>
      <c r="D768" s="22">
        <v>8</v>
      </c>
      <c r="E768" s="127"/>
      <c r="F768" s="130"/>
      <c r="G768" s="131"/>
    </row>
    <row r="769" spans="1:7" x14ac:dyDescent="0.2">
      <c r="A769" s="286" t="s">
        <v>132</v>
      </c>
      <c r="B769" s="61" t="s">
        <v>243</v>
      </c>
      <c r="C769" s="81" t="s">
        <v>96</v>
      </c>
      <c r="D769" s="22">
        <v>6</v>
      </c>
      <c r="E769" s="127"/>
      <c r="F769" s="130"/>
      <c r="G769" s="131"/>
    </row>
    <row r="770" spans="1:7" x14ac:dyDescent="0.2">
      <c r="A770" s="285" t="s">
        <v>359</v>
      </c>
      <c r="B770" s="198" t="s">
        <v>544</v>
      </c>
      <c r="C770" s="189"/>
      <c r="D770" s="149" t="s">
        <v>753</v>
      </c>
      <c r="E770" s="127"/>
      <c r="F770" s="130"/>
      <c r="G770" s="131"/>
    </row>
    <row r="771" spans="1:7" x14ac:dyDescent="0.2">
      <c r="A771" s="286" t="s">
        <v>129</v>
      </c>
      <c r="B771" s="61" t="s">
        <v>357</v>
      </c>
      <c r="C771" s="81" t="s">
        <v>96</v>
      </c>
      <c r="D771" s="22">
        <v>6</v>
      </c>
      <c r="E771" s="127"/>
      <c r="F771" s="130"/>
      <c r="G771" s="131"/>
    </row>
    <row r="772" spans="1:7" x14ac:dyDescent="0.2">
      <c r="A772" s="286" t="s">
        <v>130</v>
      </c>
      <c r="B772" s="61" t="s">
        <v>240</v>
      </c>
      <c r="C772" s="81" t="s">
        <v>96</v>
      </c>
      <c r="D772" s="22">
        <v>4</v>
      </c>
      <c r="E772" s="127"/>
      <c r="F772" s="130"/>
      <c r="G772" s="131"/>
    </row>
    <row r="773" spans="1:7" x14ac:dyDescent="0.2">
      <c r="A773" s="286" t="s">
        <v>132</v>
      </c>
      <c r="B773" s="61" t="s">
        <v>386</v>
      </c>
      <c r="C773" s="81" t="s">
        <v>96</v>
      </c>
      <c r="D773" s="22">
        <v>6</v>
      </c>
      <c r="E773" s="127"/>
      <c r="F773" s="130"/>
      <c r="G773" s="131"/>
    </row>
    <row r="774" spans="1:7" x14ac:dyDescent="0.2">
      <c r="A774" s="286" t="s">
        <v>133</v>
      </c>
      <c r="B774" s="61" t="s">
        <v>241</v>
      </c>
      <c r="C774" s="81" t="s">
        <v>96</v>
      </c>
      <c r="D774" s="22">
        <v>4</v>
      </c>
      <c r="E774" s="127"/>
      <c r="F774" s="130"/>
      <c r="G774" s="131"/>
    </row>
    <row r="775" spans="1:7" x14ac:dyDescent="0.2">
      <c r="A775" s="286" t="s">
        <v>134</v>
      </c>
      <c r="B775" s="61" t="s">
        <v>242</v>
      </c>
      <c r="C775" s="81" t="s">
        <v>96</v>
      </c>
      <c r="D775" s="22">
        <v>4</v>
      </c>
      <c r="E775" s="127"/>
      <c r="F775" s="130"/>
      <c r="G775" s="131"/>
    </row>
    <row r="776" spans="1:7" x14ac:dyDescent="0.2">
      <c r="A776" s="285" t="s">
        <v>550</v>
      </c>
      <c r="B776" s="83" t="s">
        <v>546</v>
      </c>
      <c r="C776" s="200"/>
      <c r="D776" s="149" t="s">
        <v>753</v>
      </c>
      <c r="E776" s="127"/>
      <c r="F776" s="130"/>
      <c r="G776" s="131"/>
    </row>
    <row r="777" spans="1:7" ht="48" x14ac:dyDescent="0.2">
      <c r="A777" s="286" t="s">
        <v>129</v>
      </c>
      <c r="B777" s="61" t="s">
        <v>548</v>
      </c>
      <c r="C777" s="81" t="s">
        <v>12</v>
      </c>
      <c r="D777" s="22">
        <v>1</v>
      </c>
      <c r="E777" s="127"/>
      <c r="F777" s="130"/>
      <c r="G777" s="131"/>
    </row>
    <row r="778" spans="1:7" ht="7.5" customHeight="1" x14ac:dyDescent="0.2">
      <c r="A778" s="268"/>
      <c r="B778" s="66"/>
      <c r="C778" s="67"/>
      <c r="D778" s="22" t="s">
        <v>753</v>
      </c>
      <c r="E778" s="127"/>
      <c r="F778" s="130"/>
      <c r="G778" s="131"/>
    </row>
    <row r="779" spans="1:7" ht="13.5" customHeight="1" x14ac:dyDescent="0.2">
      <c r="A779" s="285" t="s">
        <v>360</v>
      </c>
      <c r="B779" s="199" t="s">
        <v>710</v>
      </c>
      <c r="C779" s="195"/>
      <c r="D779" s="196" t="s">
        <v>753</v>
      </c>
      <c r="E779" s="160"/>
      <c r="F779" s="130"/>
      <c r="G779" s="131"/>
    </row>
    <row r="780" spans="1:7" x14ac:dyDescent="0.2">
      <c r="A780" s="285" t="s">
        <v>361</v>
      </c>
      <c r="B780" s="199" t="s">
        <v>542</v>
      </c>
      <c r="C780" s="189"/>
      <c r="D780" s="149" t="s">
        <v>753</v>
      </c>
      <c r="E780" s="127"/>
      <c r="F780" s="149"/>
      <c r="G780" s="157"/>
    </row>
    <row r="781" spans="1:7" x14ac:dyDescent="0.2">
      <c r="A781" s="286" t="s">
        <v>141</v>
      </c>
      <c r="B781" s="61" t="s">
        <v>158</v>
      </c>
      <c r="C781" s="81" t="s">
        <v>12</v>
      </c>
      <c r="D781" s="22">
        <v>1</v>
      </c>
      <c r="E781" s="127"/>
      <c r="F781" s="130"/>
      <c r="G781" s="131"/>
    </row>
    <row r="782" spans="1:7" ht="24" x14ac:dyDescent="0.2">
      <c r="A782" s="286" t="s">
        <v>142</v>
      </c>
      <c r="B782" s="61" t="s">
        <v>159</v>
      </c>
      <c r="C782" s="81" t="s">
        <v>12</v>
      </c>
      <c r="D782" s="22">
        <v>1</v>
      </c>
      <c r="E782" s="127"/>
      <c r="F782" s="130"/>
      <c r="G782" s="131"/>
    </row>
    <row r="783" spans="1:7" x14ac:dyDescent="0.2">
      <c r="A783" s="285" t="s">
        <v>437</v>
      </c>
      <c r="B783" s="198" t="s">
        <v>543</v>
      </c>
      <c r="C783" s="189"/>
      <c r="D783" s="149" t="s">
        <v>753</v>
      </c>
      <c r="E783" s="127"/>
      <c r="F783" s="130"/>
      <c r="G783" s="131"/>
    </row>
    <row r="784" spans="1:7" x14ac:dyDescent="0.2">
      <c r="A784" s="286" t="s">
        <v>129</v>
      </c>
      <c r="B784" s="61" t="s">
        <v>384</v>
      </c>
      <c r="C784" s="81" t="s">
        <v>96</v>
      </c>
      <c r="D784" s="22">
        <v>6</v>
      </c>
      <c r="E784" s="127"/>
      <c r="F784" s="130"/>
      <c r="G784" s="131"/>
    </row>
    <row r="785" spans="1:7" x14ac:dyDescent="0.2">
      <c r="A785" s="286" t="s">
        <v>130</v>
      </c>
      <c r="B785" s="61" t="s">
        <v>244</v>
      </c>
      <c r="C785" s="81" t="s">
        <v>96</v>
      </c>
      <c r="D785" s="22">
        <v>6</v>
      </c>
      <c r="E785" s="127"/>
      <c r="F785" s="130"/>
      <c r="G785" s="131"/>
    </row>
    <row r="786" spans="1:7" x14ac:dyDescent="0.2">
      <c r="A786" s="286" t="s">
        <v>132</v>
      </c>
      <c r="B786" s="61" t="s">
        <v>448</v>
      </c>
      <c r="C786" s="81" t="s">
        <v>96</v>
      </c>
      <c r="D786" s="22">
        <v>6</v>
      </c>
      <c r="E786" s="127"/>
      <c r="F786" s="130"/>
      <c r="G786" s="131"/>
    </row>
    <row r="787" spans="1:7" x14ac:dyDescent="0.2">
      <c r="A787" s="285" t="s">
        <v>551</v>
      </c>
      <c r="B787" s="83" t="s">
        <v>546</v>
      </c>
      <c r="C787" s="200"/>
      <c r="D787" s="149" t="s">
        <v>753</v>
      </c>
      <c r="E787" s="127"/>
      <c r="F787" s="130"/>
      <c r="G787" s="131"/>
    </row>
    <row r="788" spans="1:7" ht="48" x14ac:dyDescent="0.2">
      <c r="A788" s="286" t="s">
        <v>129</v>
      </c>
      <c r="B788" s="61" t="s">
        <v>548</v>
      </c>
      <c r="C788" s="81" t="s">
        <v>12</v>
      </c>
      <c r="D788" s="22">
        <v>1</v>
      </c>
      <c r="E788" s="127"/>
      <c r="F788" s="130"/>
      <c r="G788" s="131"/>
    </row>
    <row r="789" spans="1:7" x14ac:dyDescent="0.2">
      <c r="A789" s="286"/>
      <c r="B789" s="61"/>
      <c r="C789" s="81"/>
      <c r="D789" s="22" t="s">
        <v>753</v>
      </c>
      <c r="E789" s="127"/>
      <c r="F789" s="130"/>
      <c r="G789" s="131"/>
    </row>
    <row r="790" spans="1:7" x14ac:dyDescent="0.2">
      <c r="A790" s="285" t="s">
        <v>438</v>
      </c>
      <c r="B790" s="199" t="s">
        <v>190</v>
      </c>
      <c r="C790" s="195"/>
      <c r="D790" s="196" t="s">
        <v>753</v>
      </c>
      <c r="E790" s="160"/>
      <c r="F790" s="130"/>
      <c r="G790" s="131"/>
    </row>
    <row r="791" spans="1:7" x14ac:dyDescent="0.2">
      <c r="A791" s="285" t="s">
        <v>439</v>
      </c>
      <c r="B791" s="199" t="s">
        <v>542</v>
      </c>
      <c r="C791" s="200"/>
      <c r="D791" s="149" t="s">
        <v>753</v>
      </c>
      <c r="E791" s="127"/>
      <c r="F791" s="130"/>
      <c r="G791" s="131"/>
    </row>
    <row r="792" spans="1:7" ht="48" x14ac:dyDescent="0.2">
      <c r="A792" s="286" t="s">
        <v>129</v>
      </c>
      <c r="B792" s="61" t="s">
        <v>549</v>
      </c>
      <c r="C792" s="81" t="s">
        <v>12</v>
      </c>
      <c r="D792" s="22">
        <v>1</v>
      </c>
      <c r="E792" s="127"/>
      <c r="F792" s="130"/>
      <c r="G792" s="131"/>
    </row>
    <row r="793" spans="1:7" x14ac:dyDescent="0.2">
      <c r="A793" s="286" t="s">
        <v>129</v>
      </c>
      <c r="B793" s="61" t="s">
        <v>448</v>
      </c>
      <c r="C793" s="81" t="s">
        <v>96</v>
      </c>
      <c r="D793" s="22">
        <v>2</v>
      </c>
      <c r="E793" s="127"/>
      <c r="F793" s="130"/>
      <c r="G793" s="131"/>
    </row>
    <row r="794" spans="1:7" ht="12.75" thickBot="1" x14ac:dyDescent="0.25">
      <c r="A794" s="268"/>
      <c r="B794" s="66"/>
      <c r="C794" s="67"/>
      <c r="D794" s="22" t="s">
        <v>753</v>
      </c>
      <c r="E794" s="127"/>
      <c r="F794" s="130"/>
      <c r="G794" s="131"/>
    </row>
    <row r="795" spans="1:7" x14ac:dyDescent="0.2">
      <c r="A795" s="267"/>
      <c r="B795" s="110" t="s">
        <v>151</v>
      </c>
      <c r="C795" s="106"/>
      <c r="D795" s="102" t="s">
        <v>753</v>
      </c>
      <c r="E795" s="203"/>
      <c r="F795" s="204"/>
      <c r="G795" s="301"/>
    </row>
    <row r="796" spans="1:7" ht="12.75" thickBot="1" x14ac:dyDescent="0.25">
      <c r="A796" s="305"/>
      <c r="B796" s="87" t="s">
        <v>105</v>
      </c>
      <c r="C796" s="107"/>
      <c r="D796" s="105" t="s">
        <v>753</v>
      </c>
      <c r="E796" s="201"/>
      <c r="F796" s="205"/>
      <c r="G796" s="302"/>
    </row>
    <row r="797" spans="1:7" x14ac:dyDescent="0.2">
      <c r="A797" s="307"/>
      <c r="C797" s="67"/>
      <c r="D797" s="22" t="s">
        <v>753</v>
      </c>
      <c r="E797" s="127"/>
      <c r="F797" s="130"/>
      <c r="G797" s="131"/>
    </row>
    <row r="798" spans="1:7" x14ac:dyDescent="0.2">
      <c r="A798" s="268"/>
      <c r="B798" s="63" t="s">
        <v>106</v>
      </c>
      <c r="C798" s="67"/>
      <c r="D798" s="22" t="s">
        <v>753</v>
      </c>
      <c r="E798" s="127"/>
      <c r="F798" s="130"/>
      <c r="G798" s="131"/>
    </row>
    <row r="799" spans="1:7" x14ac:dyDescent="0.2">
      <c r="A799" s="268"/>
      <c r="B799" s="37" t="s">
        <v>86</v>
      </c>
      <c r="C799" s="21"/>
      <c r="D799" s="22" t="s">
        <v>753</v>
      </c>
      <c r="E799" s="127"/>
      <c r="F799" s="130"/>
      <c r="G799" s="131"/>
    </row>
    <row r="800" spans="1:7" x14ac:dyDescent="0.2">
      <c r="A800" s="268" t="s">
        <v>364</v>
      </c>
      <c r="B800" s="26" t="s">
        <v>36</v>
      </c>
      <c r="C800" s="21"/>
      <c r="D800" s="22" t="s">
        <v>753</v>
      </c>
      <c r="E800" s="149"/>
      <c r="F800" s="130"/>
      <c r="G800" s="131"/>
    </row>
    <row r="801" spans="1:7" ht="48" x14ac:dyDescent="0.2">
      <c r="A801" s="268"/>
      <c r="B801" s="58" t="s">
        <v>195</v>
      </c>
      <c r="C801" s="64"/>
      <c r="D801" s="64" t="s">
        <v>753</v>
      </c>
      <c r="E801" s="155"/>
      <c r="F801" s="155"/>
      <c r="G801" s="156"/>
    </row>
    <row r="802" spans="1:7" ht="48" x14ac:dyDescent="0.2">
      <c r="A802" s="268"/>
      <c r="B802" s="58" t="s">
        <v>196</v>
      </c>
      <c r="C802" s="64"/>
      <c r="D802" s="64" t="s">
        <v>753</v>
      </c>
      <c r="E802" s="155"/>
      <c r="F802" s="155"/>
      <c r="G802" s="156"/>
    </row>
    <row r="803" spans="1:7" ht="60" x14ac:dyDescent="0.2">
      <c r="A803" s="268"/>
      <c r="B803" s="58" t="s">
        <v>387</v>
      </c>
      <c r="C803" s="64"/>
      <c r="D803" s="64" t="s">
        <v>753</v>
      </c>
      <c r="E803" s="155"/>
      <c r="F803" s="155"/>
      <c r="G803" s="156"/>
    </row>
    <row r="804" spans="1:7" ht="48" x14ac:dyDescent="0.2">
      <c r="A804" s="273"/>
      <c r="B804" s="58" t="s">
        <v>139</v>
      </c>
      <c r="C804" s="64"/>
      <c r="D804" s="64" t="s">
        <v>753</v>
      </c>
      <c r="E804" s="155"/>
      <c r="F804" s="155"/>
      <c r="G804" s="156"/>
    </row>
    <row r="805" spans="1:7" ht="24" x14ac:dyDescent="0.2">
      <c r="A805" s="268"/>
      <c r="B805" s="58" t="s">
        <v>194</v>
      </c>
      <c r="C805" s="64"/>
      <c r="D805" s="64" t="s">
        <v>753</v>
      </c>
      <c r="E805" s="155"/>
      <c r="F805" s="155"/>
      <c r="G805" s="156"/>
    </row>
    <row r="806" spans="1:7" ht="168" x14ac:dyDescent="0.2">
      <c r="A806" s="268"/>
      <c r="B806" s="58" t="s">
        <v>282</v>
      </c>
      <c r="C806" s="64"/>
      <c r="D806" s="64" t="s">
        <v>753</v>
      </c>
      <c r="E806" s="155"/>
      <c r="F806" s="155"/>
      <c r="G806" s="156"/>
    </row>
    <row r="807" spans="1:7" ht="48" x14ac:dyDescent="0.2">
      <c r="A807" s="268"/>
      <c r="B807" s="58" t="s">
        <v>283</v>
      </c>
      <c r="C807" s="64"/>
      <c r="D807" s="64" t="s">
        <v>753</v>
      </c>
      <c r="E807" s="155"/>
      <c r="F807" s="155"/>
      <c r="G807" s="156"/>
    </row>
    <row r="808" spans="1:7" ht="36" x14ac:dyDescent="0.2">
      <c r="A808" s="268"/>
      <c r="B808" s="58" t="s">
        <v>284</v>
      </c>
      <c r="C808" s="64"/>
      <c r="D808" s="64" t="s">
        <v>753</v>
      </c>
      <c r="E808" s="155"/>
      <c r="F808" s="155"/>
      <c r="G808" s="156"/>
    </row>
    <row r="809" spans="1:7" x14ac:dyDescent="0.2">
      <c r="A809" s="285" t="s">
        <v>365</v>
      </c>
      <c r="B809" s="199" t="s">
        <v>57</v>
      </c>
      <c r="C809" s="195"/>
      <c r="D809" s="196" t="s">
        <v>753</v>
      </c>
      <c r="E809" s="160"/>
      <c r="F809" s="130"/>
      <c r="G809" s="131"/>
    </row>
    <row r="810" spans="1:7" s="12" customFormat="1" ht="15.75" customHeight="1" x14ac:dyDescent="0.2">
      <c r="A810" s="319" t="s">
        <v>366</v>
      </c>
      <c r="B810" s="252" t="s">
        <v>561</v>
      </c>
      <c r="C810" s="329"/>
      <c r="D810" s="333" t="s">
        <v>753</v>
      </c>
      <c r="E810" s="127"/>
      <c r="F810" s="130"/>
      <c r="G810" s="131"/>
    </row>
    <row r="811" spans="1:7" ht="36" x14ac:dyDescent="0.2">
      <c r="A811" s="319" t="s">
        <v>129</v>
      </c>
      <c r="B811" s="324" t="s">
        <v>362</v>
      </c>
      <c r="C811" s="329" t="s">
        <v>12</v>
      </c>
      <c r="D811" s="333">
        <v>1</v>
      </c>
      <c r="E811" s="127"/>
      <c r="F811" s="164"/>
      <c r="G811" s="148"/>
    </row>
    <row r="812" spans="1:7" ht="24" x14ac:dyDescent="0.2">
      <c r="A812" s="319" t="s">
        <v>130</v>
      </c>
      <c r="B812" s="325" t="s">
        <v>363</v>
      </c>
      <c r="C812" s="329" t="s">
        <v>12</v>
      </c>
      <c r="D812" s="333">
        <v>1</v>
      </c>
      <c r="E812" s="127"/>
      <c r="F812" s="164"/>
      <c r="G812" s="148"/>
    </row>
    <row r="813" spans="1:7" ht="27.75" customHeight="1" x14ac:dyDescent="0.2">
      <c r="A813" s="319" t="s">
        <v>132</v>
      </c>
      <c r="B813" s="326" t="s">
        <v>570</v>
      </c>
      <c r="C813" s="329" t="s">
        <v>7</v>
      </c>
      <c r="D813" s="333">
        <v>1</v>
      </c>
      <c r="E813" s="127"/>
      <c r="F813" s="164"/>
      <c r="G813" s="148"/>
    </row>
    <row r="814" spans="1:7" x14ac:dyDescent="0.2">
      <c r="A814" s="319" t="s">
        <v>133</v>
      </c>
      <c r="B814" s="327" t="s">
        <v>506</v>
      </c>
      <c r="C814" s="329" t="s">
        <v>7</v>
      </c>
      <c r="D814" s="333">
        <v>1</v>
      </c>
      <c r="E814" s="127"/>
      <c r="F814" s="164"/>
      <c r="G814" s="148"/>
    </row>
    <row r="815" spans="1:7" x14ac:dyDescent="0.2">
      <c r="A815" s="319"/>
      <c r="B815" s="325"/>
      <c r="C815" s="331"/>
      <c r="D815" s="335" t="s">
        <v>753</v>
      </c>
      <c r="E815" s="127"/>
      <c r="F815" s="164"/>
      <c r="G815" s="165"/>
    </row>
    <row r="816" spans="1:7" x14ac:dyDescent="0.2">
      <c r="A816" s="319" t="s">
        <v>514</v>
      </c>
      <c r="B816" s="252" t="s">
        <v>562</v>
      </c>
      <c r="C816" s="332"/>
      <c r="D816" s="336" t="s">
        <v>753</v>
      </c>
      <c r="E816" s="127"/>
      <c r="F816" s="164"/>
      <c r="G816" s="148"/>
    </row>
    <row r="817" spans="1:7" ht="12" customHeight="1" x14ac:dyDescent="0.2">
      <c r="A817" s="529" t="s">
        <v>129</v>
      </c>
      <c r="B817" s="58" t="s">
        <v>728</v>
      </c>
      <c r="C817" s="329" t="s">
        <v>7</v>
      </c>
      <c r="D817" s="333">
        <v>181</v>
      </c>
      <c r="E817" s="127"/>
      <c r="F817" s="164"/>
      <c r="G817" s="148"/>
    </row>
    <row r="818" spans="1:7" ht="12" customHeight="1" x14ac:dyDescent="0.2">
      <c r="A818" s="529" t="s">
        <v>130</v>
      </c>
      <c r="B818" s="58" t="s">
        <v>730</v>
      </c>
      <c r="C818" s="329" t="s">
        <v>7</v>
      </c>
      <c r="D818" s="333">
        <v>15</v>
      </c>
      <c r="E818" s="127"/>
      <c r="F818" s="164"/>
      <c r="G818" s="148"/>
    </row>
    <row r="819" spans="1:7" ht="12" customHeight="1" x14ac:dyDescent="0.2">
      <c r="A819" s="529" t="s">
        <v>132</v>
      </c>
      <c r="B819" s="58" t="s">
        <v>726</v>
      </c>
      <c r="C819" s="329" t="s">
        <v>7</v>
      </c>
      <c r="D819" s="333">
        <v>38</v>
      </c>
      <c r="E819" s="127"/>
      <c r="F819" s="164"/>
      <c r="G819" s="148"/>
    </row>
    <row r="820" spans="1:7" ht="12" customHeight="1" x14ac:dyDescent="0.2">
      <c r="A820" s="529" t="s">
        <v>133</v>
      </c>
      <c r="B820" s="58" t="s">
        <v>251</v>
      </c>
      <c r="C820" s="329" t="s">
        <v>7</v>
      </c>
      <c r="D820" s="333">
        <v>4</v>
      </c>
      <c r="E820" s="127"/>
      <c r="F820" s="164"/>
      <c r="G820" s="148"/>
    </row>
    <row r="821" spans="1:7" ht="12" customHeight="1" x14ac:dyDescent="0.2">
      <c r="A821" s="529" t="s">
        <v>134</v>
      </c>
      <c r="B821" s="58" t="s">
        <v>246</v>
      </c>
      <c r="C821" s="329" t="s">
        <v>7</v>
      </c>
      <c r="D821" s="333">
        <v>10</v>
      </c>
      <c r="E821" s="127"/>
      <c r="F821" s="164"/>
      <c r="G821" s="148"/>
    </row>
    <row r="822" spans="1:7" ht="12" customHeight="1" x14ac:dyDescent="0.2">
      <c r="A822" s="529" t="s">
        <v>135</v>
      </c>
      <c r="B822" s="58" t="s">
        <v>247</v>
      </c>
      <c r="C822" s="329" t="s">
        <v>7</v>
      </c>
      <c r="D822" s="333">
        <v>40</v>
      </c>
      <c r="E822" s="127"/>
      <c r="F822" s="164"/>
      <c r="G822" s="148"/>
    </row>
    <row r="823" spans="1:7" ht="12" customHeight="1" x14ac:dyDescent="0.2">
      <c r="A823" s="529" t="s">
        <v>136</v>
      </c>
      <c r="B823" s="58" t="s">
        <v>408</v>
      </c>
      <c r="C823" s="329" t="s">
        <v>7</v>
      </c>
      <c r="D823" s="333">
        <v>24</v>
      </c>
      <c r="E823" s="127"/>
      <c r="F823" s="164"/>
      <c r="G823" s="148"/>
    </row>
    <row r="824" spans="1:7" ht="12" customHeight="1" x14ac:dyDescent="0.2">
      <c r="A824" s="529" t="s">
        <v>137</v>
      </c>
      <c r="B824" s="58" t="s">
        <v>409</v>
      </c>
      <c r="C824" s="329" t="s">
        <v>7</v>
      </c>
      <c r="D824" s="333">
        <v>4</v>
      </c>
      <c r="E824" s="127"/>
      <c r="F824" s="164"/>
      <c r="G824" s="148"/>
    </row>
    <row r="825" spans="1:7" x14ac:dyDescent="0.2">
      <c r="A825" s="319" t="s">
        <v>367</v>
      </c>
      <c r="B825" s="252" t="s">
        <v>563</v>
      </c>
      <c r="C825" s="332"/>
      <c r="D825" s="336" t="s">
        <v>753</v>
      </c>
      <c r="E825" s="127"/>
      <c r="F825" s="164"/>
      <c r="G825" s="148"/>
    </row>
    <row r="826" spans="1:7" ht="13.5" x14ac:dyDescent="0.2">
      <c r="A826" s="530" t="s">
        <v>129</v>
      </c>
      <c r="B826" s="66" t="s">
        <v>176</v>
      </c>
      <c r="C826" s="67" t="s">
        <v>164</v>
      </c>
      <c r="D826" s="22">
        <v>316</v>
      </c>
      <c r="E826" s="127"/>
      <c r="F826" s="164"/>
      <c r="G826" s="148"/>
    </row>
    <row r="827" spans="1:7" x14ac:dyDescent="0.2">
      <c r="A827" s="268"/>
      <c r="B827" s="249"/>
      <c r="C827" s="67"/>
      <c r="D827" s="22" t="s">
        <v>753</v>
      </c>
      <c r="E827" s="127"/>
      <c r="F827" s="164"/>
      <c r="G827" s="148"/>
    </row>
    <row r="828" spans="1:7" x14ac:dyDescent="0.2">
      <c r="A828" s="319" t="s">
        <v>368</v>
      </c>
      <c r="B828" s="252" t="s">
        <v>571</v>
      </c>
      <c r="C828" s="332"/>
      <c r="D828" s="336" t="s">
        <v>753</v>
      </c>
      <c r="E828" s="127"/>
      <c r="F828" s="164"/>
      <c r="G828" s="148"/>
    </row>
    <row r="829" spans="1:7" ht="12" customHeight="1" x14ac:dyDescent="0.2">
      <c r="A829" s="529" t="s">
        <v>129</v>
      </c>
      <c r="B829" s="58" t="s">
        <v>258</v>
      </c>
      <c r="C829" s="329" t="s">
        <v>7</v>
      </c>
      <c r="D829" s="333">
        <v>4</v>
      </c>
      <c r="E829" s="127"/>
      <c r="F829" s="164"/>
      <c r="G829" s="148"/>
    </row>
    <row r="830" spans="1:7" ht="12" customHeight="1" x14ac:dyDescent="0.2">
      <c r="A830" s="529" t="s">
        <v>130</v>
      </c>
      <c r="B830" s="328" t="s">
        <v>250</v>
      </c>
      <c r="C830" s="329" t="s">
        <v>7</v>
      </c>
      <c r="D830" s="333">
        <v>10</v>
      </c>
      <c r="E830" s="127"/>
      <c r="F830" s="164"/>
      <c r="G830" s="148"/>
    </row>
    <row r="831" spans="1:7" ht="12" customHeight="1" x14ac:dyDescent="0.2">
      <c r="A831" s="529" t="s">
        <v>132</v>
      </c>
      <c r="B831" s="328" t="s">
        <v>727</v>
      </c>
      <c r="C831" s="329" t="s">
        <v>7</v>
      </c>
      <c r="D831" s="333">
        <v>1</v>
      </c>
      <c r="E831" s="127"/>
      <c r="F831" s="164"/>
      <c r="G831" s="148"/>
    </row>
    <row r="832" spans="1:7" ht="12" customHeight="1" x14ac:dyDescent="0.2">
      <c r="A832" s="319"/>
      <c r="B832" s="328"/>
      <c r="C832" s="329"/>
      <c r="D832" s="333" t="s">
        <v>753</v>
      </c>
      <c r="E832" s="127"/>
      <c r="F832" s="164"/>
      <c r="G832" s="148"/>
    </row>
    <row r="833" spans="1:7" x14ac:dyDescent="0.2">
      <c r="A833" s="319" t="s">
        <v>502</v>
      </c>
      <c r="B833" s="252" t="s">
        <v>564</v>
      </c>
      <c r="C833" s="332"/>
      <c r="D833" s="336" t="s">
        <v>753</v>
      </c>
      <c r="E833" s="127"/>
      <c r="F833" s="164"/>
      <c r="G833" s="148"/>
    </row>
    <row r="834" spans="1:7" x14ac:dyDescent="0.2">
      <c r="A834" s="530" t="s">
        <v>129</v>
      </c>
      <c r="B834" s="58" t="s">
        <v>248</v>
      </c>
      <c r="C834" s="67" t="s">
        <v>164</v>
      </c>
      <c r="D834" s="22">
        <v>7</v>
      </c>
      <c r="E834" s="127"/>
      <c r="F834" s="164"/>
      <c r="G834" s="148"/>
    </row>
    <row r="835" spans="1:7" ht="12" customHeight="1" x14ac:dyDescent="0.2">
      <c r="A835" s="529" t="s">
        <v>130</v>
      </c>
      <c r="B835" s="58" t="s">
        <v>249</v>
      </c>
      <c r="C835" s="329" t="s">
        <v>7</v>
      </c>
      <c r="D835" s="333">
        <v>77</v>
      </c>
      <c r="E835" s="127"/>
      <c r="F835" s="164"/>
      <c r="G835" s="148"/>
    </row>
    <row r="836" spans="1:7" ht="12" customHeight="1" x14ac:dyDescent="0.2">
      <c r="A836" s="530" t="s">
        <v>132</v>
      </c>
      <c r="B836" s="58" t="s">
        <v>476</v>
      </c>
      <c r="C836" s="329" t="s">
        <v>7</v>
      </c>
      <c r="D836" s="333">
        <v>49</v>
      </c>
      <c r="E836" s="127"/>
      <c r="F836" s="164"/>
      <c r="G836" s="148"/>
    </row>
    <row r="837" spans="1:7" ht="12" customHeight="1" x14ac:dyDescent="0.2">
      <c r="A837" s="530" t="s">
        <v>133</v>
      </c>
      <c r="B837" s="58" t="s">
        <v>259</v>
      </c>
      <c r="C837" s="329" t="s">
        <v>7</v>
      </c>
      <c r="D837" s="333">
        <v>32</v>
      </c>
      <c r="E837" s="127"/>
      <c r="F837" s="164"/>
      <c r="G837" s="148"/>
    </row>
    <row r="838" spans="1:7" x14ac:dyDescent="0.2">
      <c r="A838" s="319" t="s">
        <v>503</v>
      </c>
      <c r="B838" s="252" t="s">
        <v>565</v>
      </c>
      <c r="C838" s="332"/>
      <c r="D838" s="336" t="s">
        <v>753</v>
      </c>
      <c r="E838" s="127"/>
      <c r="F838" s="164"/>
      <c r="G838" s="148"/>
    </row>
    <row r="839" spans="1:7" ht="13.5" x14ac:dyDescent="0.2">
      <c r="A839" s="530" t="s">
        <v>129</v>
      </c>
      <c r="B839" s="66" t="s">
        <v>175</v>
      </c>
      <c r="C839" s="67" t="s">
        <v>164</v>
      </c>
      <c r="D839" s="22">
        <v>165</v>
      </c>
      <c r="E839" s="127"/>
      <c r="F839" s="164"/>
      <c r="G839" s="148"/>
    </row>
    <row r="840" spans="1:7" x14ac:dyDescent="0.2">
      <c r="A840" s="268"/>
      <c r="B840" s="66"/>
      <c r="C840" s="67"/>
      <c r="D840" s="22" t="s">
        <v>753</v>
      </c>
      <c r="E840" s="127"/>
      <c r="F840" s="164"/>
      <c r="G840" s="148"/>
    </row>
    <row r="841" spans="1:7" s="12" customFormat="1" ht="15.75" customHeight="1" x14ac:dyDescent="0.2">
      <c r="A841" s="319" t="s">
        <v>504</v>
      </c>
      <c r="B841" s="253" t="s">
        <v>566</v>
      </c>
      <c r="C841" s="329"/>
      <c r="D841" s="333" t="s">
        <v>753</v>
      </c>
      <c r="E841" s="130"/>
      <c r="F841" s="164"/>
      <c r="G841" s="308"/>
    </row>
    <row r="842" spans="1:7" s="12" customFormat="1" ht="23.25" customHeight="1" x14ac:dyDescent="0.2">
      <c r="A842" s="319"/>
      <c r="B842" s="58" t="s">
        <v>498</v>
      </c>
      <c r="C842" s="329"/>
      <c r="D842" s="333" t="s">
        <v>753</v>
      </c>
      <c r="E842" s="130"/>
      <c r="F842" s="164"/>
      <c r="G842" s="308"/>
    </row>
    <row r="843" spans="1:7" s="12" customFormat="1" ht="15.75" customHeight="1" x14ac:dyDescent="0.2">
      <c r="A843" s="529">
        <v>1</v>
      </c>
      <c r="B843" s="292" t="s">
        <v>656</v>
      </c>
      <c r="C843" s="67" t="s">
        <v>7</v>
      </c>
      <c r="D843" s="333">
        <v>1</v>
      </c>
      <c r="E843" s="127"/>
      <c r="F843" s="164"/>
      <c r="G843" s="148"/>
    </row>
    <row r="844" spans="1:7" s="12" customFormat="1" ht="15.75" customHeight="1" x14ac:dyDescent="0.2">
      <c r="A844" s="529">
        <v>2</v>
      </c>
      <c r="B844" s="292" t="s">
        <v>657</v>
      </c>
      <c r="C844" s="67" t="s">
        <v>7</v>
      </c>
      <c r="D844" s="333">
        <v>6</v>
      </c>
      <c r="E844" s="127"/>
      <c r="F844" s="164"/>
      <c r="G844" s="148"/>
    </row>
    <row r="845" spans="1:7" s="12" customFormat="1" ht="15.75" customHeight="1" x14ac:dyDescent="0.2">
      <c r="A845" s="529">
        <v>3</v>
      </c>
      <c r="B845" s="66" t="s">
        <v>526</v>
      </c>
      <c r="C845" s="67" t="s">
        <v>7</v>
      </c>
      <c r="D845" s="333">
        <v>26</v>
      </c>
      <c r="E845" s="127"/>
      <c r="F845" s="164"/>
      <c r="G845" s="148"/>
    </row>
    <row r="846" spans="1:7" s="12" customFormat="1" x14ac:dyDescent="0.2">
      <c r="A846" s="319"/>
      <c r="B846" s="66"/>
      <c r="C846" s="67"/>
      <c r="D846" s="22" t="s">
        <v>753</v>
      </c>
      <c r="E846" s="127"/>
      <c r="F846" s="164"/>
      <c r="G846" s="148"/>
    </row>
    <row r="847" spans="1:7" s="12" customFormat="1" ht="15.75" customHeight="1" x14ac:dyDescent="0.2">
      <c r="A847" s="319" t="s">
        <v>513</v>
      </c>
      <c r="B847" s="253" t="s">
        <v>567</v>
      </c>
      <c r="C847" s="329"/>
      <c r="D847" s="333" t="s">
        <v>753</v>
      </c>
      <c r="E847" s="130"/>
      <c r="F847" s="164"/>
      <c r="G847" s="308"/>
    </row>
    <row r="848" spans="1:7" s="12" customFormat="1" ht="36" x14ac:dyDescent="0.2">
      <c r="A848" s="319"/>
      <c r="B848" s="58" t="s">
        <v>499</v>
      </c>
      <c r="C848" s="329"/>
      <c r="D848" s="333" t="s">
        <v>753</v>
      </c>
      <c r="E848" s="130"/>
      <c r="F848" s="164"/>
      <c r="G848" s="308"/>
    </row>
    <row r="849" spans="1:7" s="12" customFormat="1" ht="36" x14ac:dyDescent="0.2">
      <c r="A849" s="319"/>
      <c r="B849" s="58" t="s">
        <v>500</v>
      </c>
      <c r="C849" s="329"/>
      <c r="D849" s="333" t="s">
        <v>753</v>
      </c>
      <c r="E849" s="130"/>
      <c r="F849" s="164"/>
      <c r="G849" s="308"/>
    </row>
    <row r="850" spans="1:7" s="12" customFormat="1" ht="15.75" customHeight="1" x14ac:dyDescent="0.2">
      <c r="A850" s="529" t="s">
        <v>129</v>
      </c>
      <c r="B850" s="66" t="s">
        <v>441</v>
      </c>
      <c r="C850" s="67" t="s">
        <v>7</v>
      </c>
      <c r="D850" s="22">
        <v>30</v>
      </c>
      <c r="E850" s="127"/>
      <c r="F850" s="164"/>
      <c r="G850" s="148"/>
    </row>
    <row r="851" spans="1:7" ht="12" customHeight="1" x14ac:dyDescent="0.2">
      <c r="A851" s="529" t="s">
        <v>130</v>
      </c>
      <c r="B851" s="66" t="s">
        <v>477</v>
      </c>
      <c r="C851" s="329" t="s">
        <v>7</v>
      </c>
      <c r="D851" s="333">
        <v>13</v>
      </c>
      <c r="E851" s="127"/>
      <c r="F851" s="164"/>
      <c r="G851" s="148"/>
    </row>
    <row r="852" spans="1:7" s="12" customFormat="1" x14ac:dyDescent="0.2">
      <c r="A852" s="529" t="s">
        <v>132</v>
      </c>
      <c r="B852" s="66" t="s">
        <v>478</v>
      </c>
      <c r="C852" s="67" t="s">
        <v>7</v>
      </c>
      <c r="D852" s="22">
        <v>4</v>
      </c>
      <c r="E852" s="127"/>
      <c r="F852" s="164"/>
      <c r="G852" s="148"/>
    </row>
    <row r="853" spans="1:7" ht="12" customHeight="1" x14ac:dyDescent="0.2">
      <c r="A853" s="529" t="s">
        <v>133</v>
      </c>
      <c r="B853" s="66" t="s">
        <v>411</v>
      </c>
      <c r="C853" s="329" t="s">
        <v>7</v>
      </c>
      <c r="D853" s="333">
        <v>1</v>
      </c>
      <c r="E853" s="127"/>
      <c r="F853" s="164"/>
      <c r="G853" s="148"/>
    </row>
    <row r="854" spans="1:7" ht="12" customHeight="1" x14ac:dyDescent="0.2">
      <c r="A854" s="529" t="s">
        <v>134</v>
      </c>
      <c r="B854" s="66" t="s">
        <v>482</v>
      </c>
      <c r="C854" s="329" t="s">
        <v>7</v>
      </c>
      <c r="D854" s="333">
        <v>1</v>
      </c>
      <c r="E854" s="127"/>
      <c r="F854" s="164"/>
      <c r="G854" s="148"/>
    </row>
    <row r="855" spans="1:7" s="12" customFormat="1" x14ac:dyDescent="0.2">
      <c r="A855" s="529" t="s">
        <v>135</v>
      </c>
      <c r="B855" s="66" t="s">
        <v>410</v>
      </c>
      <c r="C855" s="67" t="s">
        <v>7</v>
      </c>
      <c r="D855" s="22">
        <v>24</v>
      </c>
      <c r="E855" s="127"/>
      <c r="F855" s="164"/>
      <c r="G855" s="148"/>
    </row>
    <row r="856" spans="1:7" s="12" customFormat="1" x14ac:dyDescent="0.2">
      <c r="A856" s="529" t="s">
        <v>136</v>
      </c>
      <c r="B856" s="66" t="s">
        <v>507</v>
      </c>
      <c r="C856" s="67" t="s">
        <v>7</v>
      </c>
      <c r="D856" s="22">
        <v>1</v>
      </c>
      <c r="E856" s="127"/>
      <c r="F856" s="164"/>
      <c r="G856" s="148"/>
    </row>
    <row r="857" spans="1:7" ht="12" customHeight="1" x14ac:dyDescent="0.2">
      <c r="A857" s="529" t="s">
        <v>137</v>
      </c>
      <c r="B857" s="66" t="s">
        <v>442</v>
      </c>
      <c r="C857" s="329" t="s">
        <v>7</v>
      </c>
      <c r="D857" s="333">
        <v>1</v>
      </c>
      <c r="E857" s="127"/>
      <c r="F857" s="164"/>
      <c r="G857" s="148"/>
    </row>
    <row r="858" spans="1:7" x14ac:dyDescent="0.2">
      <c r="A858" s="319" t="s">
        <v>512</v>
      </c>
      <c r="B858" s="252" t="s">
        <v>568</v>
      </c>
      <c r="C858" s="332"/>
      <c r="D858" s="336" t="s">
        <v>753</v>
      </c>
      <c r="E858" s="127"/>
      <c r="F858" s="164"/>
      <c r="G858" s="148"/>
    </row>
    <row r="859" spans="1:7" ht="33.75" customHeight="1" x14ac:dyDescent="0.2">
      <c r="A859" s="319"/>
      <c r="B859" s="29" t="s">
        <v>524</v>
      </c>
      <c r="C859" s="332"/>
      <c r="D859" s="336" t="s">
        <v>753</v>
      </c>
      <c r="E859" s="127"/>
      <c r="F859" s="164"/>
      <c r="G859" s="148"/>
    </row>
    <row r="860" spans="1:7" x14ac:dyDescent="0.2">
      <c r="A860" s="530" t="s">
        <v>129</v>
      </c>
      <c r="B860" s="66" t="s">
        <v>443</v>
      </c>
      <c r="C860" s="67" t="s">
        <v>164</v>
      </c>
      <c r="D860" s="22">
        <v>30</v>
      </c>
      <c r="E860" s="228"/>
      <c r="F860" s="229"/>
      <c r="G860" s="230"/>
    </row>
    <row r="861" spans="1:7" ht="24" x14ac:dyDescent="0.2">
      <c r="A861" s="530" t="s">
        <v>130</v>
      </c>
      <c r="B861" s="66" t="s">
        <v>480</v>
      </c>
      <c r="C861" s="67" t="s">
        <v>164</v>
      </c>
      <c r="D861" s="22">
        <v>26</v>
      </c>
      <c r="E861" s="228"/>
      <c r="F861" s="229"/>
      <c r="G861" s="230"/>
    </row>
    <row r="862" spans="1:7" x14ac:dyDescent="0.2">
      <c r="A862" s="530" t="s">
        <v>132</v>
      </c>
      <c r="B862" s="66" t="s">
        <v>479</v>
      </c>
      <c r="C862" s="67" t="s">
        <v>164</v>
      </c>
      <c r="D862" s="22">
        <v>4</v>
      </c>
      <c r="E862" s="127"/>
      <c r="F862" s="164"/>
      <c r="G862" s="148"/>
    </row>
    <row r="863" spans="1:7" x14ac:dyDescent="0.2">
      <c r="A863" s="530" t="s">
        <v>133</v>
      </c>
      <c r="B863" s="66" t="s">
        <v>481</v>
      </c>
      <c r="C863" s="67" t="s">
        <v>164</v>
      </c>
      <c r="D863" s="22">
        <v>1</v>
      </c>
      <c r="E863" s="127"/>
      <c r="F863" s="164"/>
      <c r="G863" s="148"/>
    </row>
    <row r="864" spans="1:7" x14ac:dyDescent="0.2">
      <c r="A864" s="530" t="s">
        <v>134</v>
      </c>
      <c r="B864" s="66" t="s">
        <v>483</v>
      </c>
      <c r="C864" s="67" t="s">
        <v>164</v>
      </c>
      <c r="D864" s="22">
        <v>1</v>
      </c>
      <c r="E864" s="127"/>
      <c r="F864" s="164"/>
      <c r="G864" s="148"/>
    </row>
    <row r="865" spans="1:7" x14ac:dyDescent="0.2">
      <c r="A865" s="530" t="s">
        <v>135</v>
      </c>
      <c r="B865" s="66" t="s">
        <v>444</v>
      </c>
      <c r="C865" s="67" t="s">
        <v>164</v>
      </c>
      <c r="D865" s="22">
        <v>24</v>
      </c>
      <c r="E865" s="127"/>
      <c r="F865" s="164"/>
      <c r="G865" s="148"/>
    </row>
    <row r="866" spans="1:7" x14ac:dyDescent="0.2">
      <c r="A866" s="530" t="s">
        <v>136</v>
      </c>
      <c r="B866" s="66" t="s">
        <v>508</v>
      </c>
      <c r="C866" s="67" t="s">
        <v>164</v>
      </c>
      <c r="D866" s="22">
        <v>1</v>
      </c>
      <c r="E866" s="127"/>
      <c r="F866" s="164"/>
      <c r="G866" s="148"/>
    </row>
    <row r="867" spans="1:7" ht="12.75" customHeight="1" x14ac:dyDescent="0.2">
      <c r="A867" s="319"/>
      <c r="B867" s="325"/>
      <c r="C867" s="331"/>
      <c r="D867" s="335" t="s">
        <v>753</v>
      </c>
      <c r="E867" s="164"/>
      <c r="F867" s="164"/>
      <c r="G867" s="309"/>
    </row>
    <row r="868" spans="1:7" s="12" customFormat="1" ht="15.75" customHeight="1" x14ac:dyDescent="0.2">
      <c r="A868" s="319" t="s">
        <v>572</v>
      </c>
      <c r="B868" s="253" t="s">
        <v>569</v>
      </c>
      <c r="C868" s="329"/>
      <c r="D868" s="333" t="s">
        <v>753</v>
      </c>
      <c r="E868" s="130"/>
      <c r="F868" s="164"/>
      <c r="G868" s="308"/>
    </row>
    <row r="869" spans="1:7" s="12" customFormat="1" ht="50.25" customHeight="1" x14ac:dyDescent="0.2">
      <c r="A869" s="319"/>
      <c r="B869" s="250" t="s">
        <v>501</v>
      </c>
      <c r="C869" s="329"/>
      <c r="D869" s="333" t="s">
        <v>753</v>
      </c>
      <c r="E869" s="130"/>
      <c r="F869" s="164"/>
      <c r="G869" s="308"/>
    </row>
    <row r="870" spans="1:7" s="12" customFormat="1" ht="15.75" customHeight="1" x14ac:dyDescent="0.2">
      <c r="A870" s="529" t="s">
        <v>129</v>
      </c>
      <c r="B870" s="66" t="s">
        <v>509</v>
      </c>
      <c r="C870" s="67" t="s">
        <v>7</v>
      </c>
      <c r="D870" s="22">
        <v>8</v>
      </c>
      <c r="E870" s="127"/>
      <c r="F870" s="164"/>
      <c r="G870" s="148"/>
    </row>
    <row r="871" spans="1:7" s="12" customFormat="1" x14ac:dyDescent="0.2">
      <c r="A871" s="529" t="s">
        <v>130</v>
      </c>
      <c r="B871" s="66" t="s">
        <v>510</v>
      </c>
      <c r="C871" s="67" t="s">
        <v>7</v>
      </c>
      <c r="D871" s="22">
        <v>1</v>
      </c>
      <c r="E871" s="127"/>
      <c r="F871" s="164"/>
      <c r="G871" s="148"/>
    </row>
    <row r="872" spans="1:7" s="12" customFormat="1" ht="24" x14ac:dyDescent="0.2">
      <c r="A872" s="529" t="s">
        <v>132</v>
      </c>
      <c r="B872" s="251" t="s">
        <v>511</v>
      </c>
      <c r="C872" s="67" t="s">
        <v>12</v>
      </c>
      <c r="D872" s="22">
        <v>1</v>
      </c>
      <c r="E872" s="127"/>
      <c r="F872" s="164"/>
      <c r="G872" s="148"/>
    </row>
    <row r="873" spans="1:7" s="12" customFormat="1" x14ac:dyDescent="0.2">
      <c r="A873" s="319"/>
      <c r="B873" s="66"/>
      <c r="C873" s="67"/>
      <c r="D873" s="22" t="s">
        <v>753</v>
      </c>
      <c r="E873" s="127"/>
      <c r="F873" s="164"/>
      <c r="G873" s="148"/>
    </row>
    <row r="874" spans="1:7" ht="12.75" customHeight="1" x14ac:dyDescent="0.2">
      <c r="A874" s="285" t="s">
        <v>369</v>
      </c>
      <c r="B874" s="199" t="s">
        <v>58</v>
      </c>
      <c r="C874" s="195"/>
      <c r="D874" s="196" t="s">
        <v>753</v>
      </c>
      <c r="E874" s="160"/>
      <c r="F874" s="130"/>
      <c r="G874" s="131"/>
    </row>
    <row r="875" spans="1:7" ht="12.75" customHeight="1" x14ac:dyDescent="0.2">
      <c r="A875" s="319" t="s">
        <v>370</v>
      </c>
      <c r="B875" s="252" t="s">
        <v>561</v>
      </c>
      <c r="C875" s="329"/>
      <c r="D875" s="333" t="s">
        <v>753</v>
      </c>
      <c r="E875" s="127"/>
      <c r="F875" s="130"/>
      <c r="G875" s="131"/>
    </row>
    <row r="876" spans="1:7" ht="24" x14ac:dyDescent="0.2">
      <c r="A876" s="529" t="s">
        <v>129</v>
      </c>
      <c r="B876" s="327" t="s">
        <v>505</v>
      </c>
      <c r="C876" s="329" t="s">
        <v>7</v>
      </c>
      <c r="D876" s="333">
        <v>1</v>
      </c>
      <c r="E876" s="127"/>
      <c r="F876" s="164"/>
      <c r="G876" s="148"/>
    </row>
    <row r="877" spans="1:7" x14ac:dyDescent="0.2">
      <c r="A877" s="529" t="s">
        <v>130</v>
      </c>
      <c r="B877" s="327" t="s">
        <v>506</v>
      </c>
      <c r="C877" s="329" t="s">
        <v>7</v>
      </c>
      <c r="D877" s="333">
        <v>1</v>
      </c>
      <c r="E877" s="127"/>
      <c r="F877" s="164"/>
      <c r="G877" s="148"/>
    </row>
    <row r="878" spans="1:7" x14ac:dyDescent="0.2">
      <c r="A878" s="319" t="s">
        <v>371</v>
      </c>
      <c r="B878" s="252" t="s">
        <v>562</v>
      </c>
      <c r="C878" s="332"/>
      <c r="D878" s="336" t="s">
        <v>753</v>
      </c>
      <c r="E878" s="127"/>
      <c r="F878" s="164"/>
      <c r="G878" s="148"/>
    </row>
    <row r="879" spans="1:7" ht="12" customHeight="1" x14ac:dyDescent="0.2">
      <c r="A879" s="529" t="s">
        <v>129</v>
      </c>
      <c r="B879" s="58" t="s">
        <v>245</v>
      </c>
      <c r="C879" s="329" t="s">
        <v>7</v>
      </c>
      <c r="D879" s="333">
        <v>118</v>
      </c>
      <c r="E879" s="127"/>
      <c r="F879" s="164"/>
      <c r="G879" s="148"/>
    </row>
    <row r="880" spans="1:7" ht="12" customHeight="1" x14ac:dyDescent="0.2">
      <c r="A880" s="529" t="s">
        <v>130</v>
      </c>
      <c r="B880" s="58" t="s">
        <v>729</v>
      </c>
      <c r="C880" s="329" t="s">
        <v>7</v>
      </c>
      <c r="D880" s="333">
        <v>20</v>
      </c>
      <c r="E880" s="127"/>
      <c r="F880" s="164"/>
      <c r="G880" s="148"/>
    </row>
    <row r="881" spans="1:7" ht="12" customHeight="1" x14ac:dyDescent="0.2">
      <c r="A881" s="529" t="s">
        <v>132</v>
      </c>
      <c r="B881" s="58" t="s">
        <v>246</v>
      </c>
      <c r="C881" s="329" t="s">
        <v>7</v>
      </c>
      <c r="D881" s="333">
        <v>9</v>
      </c>
      <c r="E881" s="127"/>
      <c r="F881" s="164"/>
      <c r="G881" s="148"/>
    </row>
    <row r="882" spans="1:7" ht="12" customHeight="1" x14ac:dyDescent="0.2">
      <c r="A882" s="529" t="s">
        <v>133</v>
      </c>
      <c r="B882" s="58" t="s">
        <v>247</v>
      </c>
      <c r="C882" s="329" t="s">
        <v>7</v>
      </c>
      <c r="D882" s="333">
        <v>38</v>
      </c>
      <c r="E882" s="127"/>
      <c r="F882" s="164"/>
      <c r="G882" s="148"/>
    </row>
    <row r="883" spans="1:7" ht="12" customHeight="1" x14ac:dyDescent="0.2">
      <c r="A883" s="529" t="s">
        <v>134</v>
      </c>
      <c r="B883" s="58" t="s">
        <v>408</v>
      </c>
      <c r="C883" s="329" t="s">
        <v>7</v>
      </c>
      <c r="D883" s="333">
        <v>12</v>
      </c>
      <c r="E883" s="127"/>
      <c r="F883" s="164"/>
      <c r="G883" s="148"/>
    </row>
    <row r="884" spans="1:7" x14ac:dyDescent="0.2">
      <c r="A884" s="319" t="s">
        <v>520</v>
      </c>
      <c r="B884" s="252" t="s">
        <v>563</v>
      </c>
      <c r="C884" s="332"/>
      <c r="D884" s="336" t="s">
        <v>753</v>
      </c>
      <c r="E884" s="127"/>
      <c r="F884" s="164"/>
      <c r="G884" s="148"/>
    </row>
    <row r="885" spans="1:7" ht="13.5" x14ac:dyDescent="0.2">
      <c r="A885" s="530" t="s">
        <v>129</v>
      </c>
      <c r="B885" s="66" t="s">
        <v>176</v>
      </c>
      <c r="C885" s="67" t="s">
        <v>164</v>
      </c>
      <c r="D885" s="22">
        <v>197</v>
      </c>
      <c r="E885" s="127"/>
      <c r="F885" s="164"/>
      <c r="G885" s="148"/>
    </row>
    <row r="886" spans="1:7" x14ac:dyDescent="0.2">
      <c r="A886" s="268"/>
      <c r="B886" s="249"/>
      <c r="C886" s="67"/>
      <c r="D886" s="22" t="s">
        <v>753</v>
      </c>
      <c r="E886" s="127"/>
      <c r="F886" s="164"/>
      <c r="G886" s="148"/>
    </row>
    <row r="887" spans="1:7" x14ac:dyDescent="0.2">
      <c r="A887" s="319" t="s">
        <v>368</v>
      </c>
      <c r="B887" s="252" t="s">
        <v>571</v>
      </c>
      <c r="C887" s="332"/>
      <c r="D887" s="336" t="s">
        <v>753</v>
      </c>
      <c r="E887" s="127"/>
      <c r="F887" s="164"/>
      <c r="G887" s="148"/>
    </row>
    <row r="888" spans="1:7" ht="12" customHeight="1" x14ac:dyDescent="0.2">
      <c r="A888" s="529" t="s">
        <v>129</v>
      </c>
      <c r="B888" s="58" t="s">
        <v>258</v>
      </c>
      <c r="C888" s="329" t="s">
        <v>7</v>
      </c>
      <c r="D888" s="333">
        <v>4</v>
      </c>
      <c r="E888" s="127"/>
      <c r="F888" s="164"/>
      <c r="G888" s="148"/>
    </row>
    <row r="889" spans="1:7" ht="12" customHeight="1" x14ac:dyDescent="0.2">
      <c r="A889" s="529" t="s">
        <v>130</v>
      </c>
      <c r="B889" s="328" t="s">
        <v>250</v>
      </c>
      <c r="C889" s="329" t="s">
        <v>7</v>
      </c>
      <c r="D889" s="333">
        <v>9</v>
      </c>
      <c r="E889" s="127"/>
      <c r="F889" s="164"/>
      <c r="G889" s="148"/>
    </row>
    <row r="890" spans="1:7" ht="12" customHeight="1" x14ac:dyDescent="0.2">
      <c r="A890" s="319"/>
      <c r="B890" s="328"/>
      <c r="C890" s="329"/>
      <c r="D890" s="333" t="s">
        <v>753</v>
      </c>
      <c r="E890" s="127"/>
      <c r="F890" s="164"/>
      <c r="G890" s="148"/>
    </row>
    <row r="891" spans="1:7" x14ac:dyDescent="0.2">
      <c r="A891" s="319" t="s">
        <v>519</v>
      </c>
      <c r="B891" s="252" t="s">
        <v>564</v>
      </c>
      <c r="C891" s="332"/>
      <c r="D891" s="336" t="s">
        <v>753</v>
      </c>
      <c r="E891" s="127"/>
      <c r="F891" s="164"/>
      <c r="G891" s="148"/>
    </row>
    <row r="892" spans="1:7" x14ac:dyDescent="0.2">
      <c r="A892" s="530" t="s">
        <v>129</v>
      </c>
      <c r="B892" s="58" t="s">
        <v>248</v>
      </c>
      <c r="C892" s="67" t="s">
        <v>164</v>
      </c>
      <c r="D892" s="22">
        <v>12</v>
      </c>
      <c r="E892" s="127"/>
      <c r="F892" s="164"/>
      <c r="G892" s="148"/>
    </row>
    <row r="893" spans="1:7" ht="12" customHeight="1" x14ac:dyDescent="0.2">
      <c r="A893" s="529" t="s">
        <v>130</v>
      </c>
      <c r="B893" s="58" t="s">
        <v>249</v>
      </c>
      <c r="C893" s="329" t="s">
        <v>7</v>
      </c>
      <c r="D893" s="333">
        <v>79</v>
      </c>
      <c r="E893" s="127"/>
      <c r="F893" s="164"/>
      <c r="G893" s="148"/>
    </row>
    <row r="894" spans="1:7" ht="12" customHeight="1" x14ac:dyDescent="0.2">
      <c r="A894" s="530" t="s">
        <v>132</v>
      </c>
      <c r="B894" s="58" t="s">
        <v>476</v>
      </c>
      <c r="C894" s="329" t="s">
        <v>7</v>
      </c>
      <c r="D894" s="333">
        <v>33</v>
      </c>
      <c r="E894" s="127"/>
      <c r="F894" s="164"/>
      <c r="G894" s="148"/>
    </row>
    <row r="895" spans="1:7" ht="12" customHeight="1" x14ac:dyDescent="0.2">
      <c r="A895" s="529" t="s">
        <v>133</v>
      </c>
      <c r="B895" s="58" t="s">
        <v>259</v>
      </c>
      <c r="C895" s="329" t="s">
        <v>7</v>
      </c>
      <c r="D895" s="333">
        <v>27</v>
      </c>
      <c r="E895" s="127"/>
      <c r="F895" s="164"/>
      <c r="G895" s="148"/>
    </row>
    <row r="896" spans="1:7" x14ac:dyDescent="0.2">
      <c r="A896" s="319" t="s">
        <v>518</v>
      </c>
      <c r="B896" s="252" t="s">
        <v>565</v>
      </c>
      <c r="C896" s="332"/>
      <c r="D896" s="336" t="s">
        <v>753</v>
      </c>
      <c r="E896" s="127"/>
      <c r="F896" s="164"/>
      <c r="G896" s="148"/>
    </row>
    <row r="897" spans="1:7" ht="13.5" x14ac:dyDescent="0.2">
      <c r="A897" s="530" t="s">
        <v>129</v>
      </c>
      <c r="B897" s="66" t="s">
        <v>175</v>
      </c>
      <c r="C897" s="67" t="s">
        <v>164</v>
      </c>
      <c r="D897" s="22">
        <v>151</v>
      </c>
      <c r="E897" s="127"/>
      <c r="F897" s="164"/>
      <c r="G897" s="148"/>
    </row>
    <row r="898" spans="1:7" x14ac:dyDescent="0.2">
      <c r="A898" s="268"/>
      <c r="B898" s="66"/>
      <c r="C898" s="67"/>
      <c r="D898" s="22" t="s">
        <v>753</v>
      </c>
      <c r="E898" s="127"/>
      <c r="F898" s="164"/>
      <c r="G898" s="148"/>
    </row>
    <row r="899" spans="1:7" s="12" customFormat="1" ht="15.75" customHeight="1" x14ac:dyDescent="0.2">
      <c r="A899" s="319" t="s">
        <v>517</v>
      </c>
      <c r="B899" s="253" t="s">
        <v>566</v>
      </c>
      <c r="C899" s="329"/>
      <c r="D899" s="333" t="s">
        <v>753</v>
      </c>
      <c r="E899" s="130"/>
      <c r="F899" s="164"/>
      <c r="G899" s="308"/>
    </row>
    <row r="900" spans="1:7" s="12" customFormat="1" ht="23.25" customHeight="1" x14ac:dyDescent="0.2">
      <c r="A900" s="319"/>
      <c r="B900" s="58" t="s">
        <v>498</v>
      </c>
      <c r="C900" s="329"/>
      <c r="D900" s="333" t="s">
        <v>753</v>
      </c>
      <c r="E900" s="130"/>
      <c r="F900" s="164"/>
      <c r="G900" s="308"/>
    </row>
    <row r="901" spans="1:7" s="12" customFormat="1" ht="15.75" customHeight="1" x14ac:dyDescent="0.2">
      <c r="A901" s="529">
        <v>1</v>
      </c>
      <c r="B901" s="66" t="s">
        <v>527</v>
      </c>
      <c r="C901" s="67" t="s">
        <v>7</v>
      </c>
      <c r="D901" s="333">
        <v>23</v>
      </c>
      <c r="E901" s="127"/>
      <c r="F901" s="164"/>
      <c r="G901" s="148"/>
    </row>
    <row r="902" spans="1:7" s="12" customFormat="1" x14ac:dyDescent="0.2">
      <c r="A902" s="319"/>
      <c r="B902" s="66"/>
      <c r="C902" s="67"/>
      <c r="D902" s="22" t="s">
        <v>753</v>
      </c>
      <c r="E902" s="127"/>
      <c r="F902" s="164"/>
      <c r="G902" s="148"/>
    </row>
    <row r="903" spans="1:7" s="12" customFormat="1" ht="15.75" customHeight="1" x14ac:dyDescent="0.2">
      <c r="A903" s="319" t="s">
        <v>516</v>
      </c>
      <c r="B903" s="253" t="s">
        <v>567</v>
      </c>
      <c r="C903" s="329"/>
      <c r="D903" s="333" t="s">
        <v>753</v>
      </c>
      <c r="E903" s="130"/>
      <c r="F903" s="164"/>
      <c r="G903" s="308"/>
    </row>
    <row r="904" spans="1:7" s="12" customFormat="1" ht="36" x14ac:dyDescent="0.2">
      <c r="A904" s="319"/>
      <c r="B904" s="58" t="s">
        <v>499</v>
      </c>
      <c r="C904" s="329"/>
      <c r="D904" s="333" t="s">
        <v>753</v>
      </c>
      <c r="E904" s="130"/>
      <c r="F904" s="164"/>
      <c r="G904" s="308"/>
    </row>
    <row r="905" spans="1:7" s="12" customFormat="1" ht="36" x14ac:dyDescent="0.2">
      <c r="A905" s="319"/>
      <c r="B905" s="58" t="s">
        <v>500</v>
      </c>
      <c r="C905" s="329"/>
      <c r="D905" s="333" t="s">
        <v>753</v>
      </c>
      <c r="E905" s="130"/>
      <c r="F905" s="164"/>
      <c r="G905" s="308"/>
    </row>
    <row r="906" spans="1:7" s="12" customFormat="1" ht="15.75" customHeight="1" x14ac:dyDescent="0.2">
      <c r="A906" s="529" t="s">
        <v>129</v>
      </c>
      <c r="B906" s="66" t="s">
        <v>441</v>
      </c>
      <c r="C906" s="67" t="s">
        <v>7</v>
      </c>
      <c r="D906" s="22">
        <v>35</v>
      </c>
      <c r="E906" s="127"/>
      <c r="F906" s="164"/>
      <c r="G906" s="148"/>
    </row>
    <row r="907" spans="1:7" ht="24" x14ac:dyDescent="0.2">
      <c r="A907" s="529" t="s">
        <v>130</v>
      </c>
      <c r="B907" s="66" t="s">
        <v>477</v>
      </c>
      <c r="C907" s="329" t="s">
        <v>7</v>
      </c>
      <c r="D907" s="333">
        <v>13</v>
      </c>
      <c r="E907" s="127"/>
      <c r="F907" s="164"/>
      <c r="G907" s="148"/>
    </row>
    <row r="908" spans="1:7" s="12" customFormat="1" x14ac:dyDescent="0.2">
      <c r="A908" s="529" t="s">
        <v>132</v>
      </c>
      <c r="B908" s="66" t="s">
        <v>478</v>
      </c>
      <c r="C908" s="67" t="s">
        <v>7</v>
      </c>
      <c r="D908" s="22">
        <v>4</v>
      </c>
      <c r="E908" s="127"/>
      <c r="F908" s="164"/>
      <c r="G908" s="148"/>
    </row>
    <row r="909" spans="1:7" ht="12" customHeight="1" x14ac:dyDescent="0.2">
      <c r="A909" s="529" t="s">
        <v>133</v>
      </c>
      <c r="B909" s="66" t="s">
        <v>482</v>
      </c>
      <c r="C909" s="329" t="s">
        <v>7</v>
      </c>
      <c r="D909" s="333">
        <v>1</v>
      </c>
      <c r="E909" s="127"/>
      <c r="F909" s="164"/>
      <c r="G909" s="148"/>
    </row>
    <row r="910" spans="1:7" x14ac:dyDescent="0.2">
      <c r="A910" s="319" t="s">
        <v>515</v>
      </c>
      <c r="B910" s="252" t="s">
        <v>568</v>
      </c>
      <c r="C910" s="332"/>
      <c r="D910" s="336" t="s">
        <v>753</v>
      </c>
      <c r="E910" s="127"/>
      <c r="F910" s="164"/>
      <c r="G910" s="148"/>
    </row>
    <row r="911" spans="1:7" x14ac:dyDescent="0.2">
      <c r="A911" s="530" t="s">
        <v>129</v>
      </c>
      <c r="B911" s="66" t="s">
        <v>443</v>
      </c>
      <c r="C911" s="67" t="s">
        <v>164</v>
      </c>
      <c r="D911" s="22">
        <v>35</v>
      </c>
      <c r="E911" s="228"/>
      <c r="F911" s="229"/>
      <c r="G911" s="230"/>
    </row>
    <row r="912" spans="1:7" ht="24" x14ac:dyDescent="0.2">
      <c r="A912" s="530" t="s">
        <v>130</v>
      </c>
      <c r="B912" s="66" t="s">
        <v>480</v>
      </c>
      <c r="C912" s="67" t="s">
        <v>164</v>
      </c>
      <c r="D912" s="22">
        <v>26</v>
      </c>
      <c r="E912" s="228"/>
      <c r="F912" s="229"/>
      <c r="G912" s="230"/>
    </row>
    <row r="913" spans="1:7" x14ac:dyDescent="0.2">
      <c r="A913" s="530" t="s">
        <v>132</v>
      </c>
      <c r="B913" s="66" t="s">
        <v>479</v>
      </c>
      <c r="C913" s="67" t="s">
        <v>164</v>
      </c>
      <c r="D913" s="22">
        <v>4</v>
      </c>
      <c r="E913" s="127"/>
      <c r="F913" s="164"/>
      <c r="G913" s="148"/>
    </row>
    <row r="914" spans="1:7" x14ac:dyDescent="0.2">
      <c r="A914" s="530" t="s">
        <v>133</v>
      </c>
      <c r="B914" s="66" t="s">
        <v>483</v>
      </c>
      <c r="C914" s="67" t="s">
        <v>164</v>
      </c>
      <c r="D914" s="22">
        <v>1</v>
      </c>
      <c r="E914" s="127"/>
      <c r="F914" s="164"/>
      <c r="G914" s="148"/>
    </row>
    <row r="915" spans="1:7" ht="12.75" customHeight="1" x14ac:dyDescent="0.2">
      <c r="A915" s="319"/>
      <c r="B915" s="325"/>
      <c r="C915" s="331"/>
      <c r="D915" s="335" t="s">
        <v>753</v>
      </c>
      <c r="E915" s="164"/>
      <c r="F915" s="164"/>
      <c r="G915" s="309"/>
    </row>
    <row r="916" spans="1:7" s="12" customFormat="1" ht="15.75" customHeight="1" x14ac:dyDescent="0.2">
      <c r="A916" s="319" t="s">
        <v>573</v>
      </c>
      <c r="B916" s="253" t="s">
        <v>569</v>
      </c>
      <c r="C916" s="329"/>
      <c r="D916" s="333" t="s">
        <v>753</v>
      </c>
      <c r="E916" s="130"/>
      <c r="F916" s="164"/>
      <c r="G916" s="308"/>
    </row>
    <row r="917" spans="1:7" s="12" customFormat="1" ht="50.25" customHeight="1" x14ac:dyDescent="0.2">
      <c r="A917" s="319"/>
      <c r="B917" s="250" t="s">
        <v>501</v>
      </c>
      <c r="C917" s="329"/>
      <c r="D917" s="333" t="s">
        <v>753</v>
      </c>
      <c r="E917" s="130"/>
      <c r="F917" s="164"/>
      <c r="G917" s="308"/>
    </row>
    <row r="918" spans="1:7" s="12" customFormat="1" ht="15.75" customHeight="1" x14ac:dyDescent="0.2">
      <c r="A918" s="529" t="s">
        <v>129</v>
      </c>
      <c r="B918" s="66" t="s">
        <v>509</v>
      </c>
      <c r="C918" s="67" t="s">
        <v>7</v>
      </c>
      <c r="D918" s="22">
        <v>4</v>
      </c>
      <c r="E918" s="127"/>
      <c r="F918" s="164"/>
      <c r="G918" s="148"/>
    </row>
    <row r="919" spans="1:7" s="12" customFormat="1" ht="24" x14ac:dyDescent="0.2">
      <c r="A919" s="529" t="s">
        <v>130</v>
      </c>
      <c r="B919" s="251" t="s">
        <v>511</v>
      </c>
      <c r="C919" s="67" t="s">
        <v>12</v>
      </c>
      <c r="D919" s="22">
        <v>1</v>
      </c>
      <c r="E919" s="127"/>
      <c r="F919" s="164"/>
      <c r="G919" s="148"/>
    </row>
    <row r="920" spans="1:7" ht="12.75" customHeight="1" x14ac:dyDescent="0.2">
      <c r="A920" s="268"/>
      <c r="B920" s="66"/>
      <c r="C920" s="67"/>
      <c r="D920" s="22" t="s">
        <v>753</v>
      </c>
      <c r="E920" s="127"/>
      <c r="F920" s="164"/>
      <c r="G920" s="148"/>
    </row>
    <row r="921" spans="1:7" ht="12.75" customHeight="1" x14ac:dyDescent="0.2">
      <c r="A921" s="285" t="s">
        <v>445</v>
      </c>
      <c r="B921" s="199" t="s">
        <v>710</v>
      </c>
      <c r="C921" s="195"/>
      <c r="D921" s="196" t="s">
        <v>753</v>
      </c>
      <c r="E921" s="160"/>
      <c r="F921" s="130"/>
      <c r="G921" s="131"/>
    </row>
    <row r="922" spans="1:7" ht="12.75" customHeight="1" x14ac:dyDescent="0.2">
      <c r="A922" s="319" t="s">
        <v>446</v>
      </c>
      <c r="B922" s="252" t="s">
        <v>561</v>
      </c>
      <c r="C922" s="329"/>
      <c r="D922" s="333" t="s">
        <v>753</v>
      </c>
      <c r="E922" s="127"/>
      <c r="F922" s="130"/>
      <c r="G922" s="131"/>
    </row>
    <row r="923" spans="1:7" ht="30.75" customHeight="1" x14ac:dyDescent="0.2">
      <c r="A923" s="529" t="s">
        <v>129</v>
      </c>
      <c r="B923" s="327" t="s">
        <v>505</v>
      </c>
      <c r="C923" s="329" t="s">
        <v>7</v>
      </c>
      <c r="D923" s="333">
        <v>1</v>
      </c>
      <c r="E923" s="127"/>
      <c r="F923" s="164"/>
      <c r="G923" s="148"/>
    </row>
    <row r="924" spans="1:7" x14ac:dyDescent="0.2">
      <c r="A924" s="529" t="s">
        <v>130</v>
      </c>
      <c r="B924" s="327" t="s">
        <v>506</v>
      </c>
      <c r="C924" s="329" t="s">
        <v>7</v>
      </c>
      <c r="D924" s="333">
        <v>1</v>
      </c>
      <c r="E924" s="127"/>
      <c r="F924" s="164"/>
      <c r="G924" s="148"/>
    </row>
    <row r="925" spans="1:7" x14ac:dyDescent="0.2">
      <c r="A925" s="319" t="s">
        <v>447</v>
      </c>
      <c r="B925" s="252" t="s">
        <v>562</v>
      </c>
      <c r="C925" s="332"/>
      <c r="D925" s="336" t="s">
        <v>753</v>
      </c>
      <c r="E925" s="127"/>
      <c r="F925" s="164"/>
      <c r="G925" s="148"/>
    </row>
    <row r="926" spans="1:7" ht="12" customHeight="1" x14ac:dyDescent="0.2">
      <c r="A926" s="529" t="s">
        <v>129</v>
      </c>
      <c r="B926" s="58" t="s">
        <v>245</v>
      </c>
      <c r="C926" s="329" t="s">
        <v>7</v>
      </c>
      <c r="D926" s="333">
        <v>2</v>
      </c>
      <c r="E926" s="127"/>
      <c r="F926" s="164"/>
      <c r="G926" s="148"/>
    </row>
    <row r="927" spans="1:7" ht="12" customHeight="1" x14ac:dyDescent="0.2">
      <c r="A927" s="529" t="s">
        <v>130</v>
      </c>
      <c r="B927" s="58" t="s">
        <v>440</v>
      </c>
      <c r="C927" s="329" t="s">
        <v>7</v>
      </c>
      <c r="D927" s="333">
        <v>28</v>
      </c>
      <c r="E927" s="127"/>
      <c r="F927" s="164"/>
      <c r="G927" s="148"/>
    </row>
    <row r="928" spans="1:7" x14ac:dyDescent="0.2">
      <c r="A928" s="319" t="s">
        <v>521</v>
      </c>
      <c r="B928" s="252" t="s">
        <v>563</v>
      </c>
      <c r="C928" s="332"/>
      <c r="D928" s="336" t="s">
        <v>753</v>
      </c>
      <c r="E928" s="127"/>
      <c r="F928" s="164"/>
      <c r="G928" s="148"/>
    </row>
    <row r="929" spans="1:7" ht="13.5" x14ac:dyDescent="0.2">
      <c r="A929" s="530" t="s">
        <v>129</v>
      </c>
      <c r="B929" s="66" t="s">
        <v>176</v>
      </c>
      <c r="C929" s="67" t="s">
        <v>164</v>
      </c>
      <c r="D929" s="22">
        <v>30</v>
      </c>
      <c r="E929" s="127"/>
      <c r="F929" s="164"/>
      <c r="G929" s="148"/>
    </row>
    <row r="930" spans="1:7" ht="12" customHeight="1" x14ac:dyDescent="0.2">
      <c r="A930" s="319"/>
      <c r="B930" s="328"/>
      <c r="C930" s="329"/>
      <c r="D930" s="333" t="s">
        <v>753</v>
      </c>
      <c r="E930" s="127"/>
      <c r="F930" s="164"/>
      <c r="G930" s="148"/>
    </row>
    <row r="931" spans="1:7" x14ac:dyDescent="0.2">
      <c r="A931" s="319" t="s">
        <v>521</v>
      </c>
      <c r="B931" s="252" t="s">
        <v>564</v>
      </c>
      <c r="C931" s="332"/>
      <c r="D931" s="336" t="s">
        <v>753</v>
      </c>
      <c r="E931" s="127"/>
      <c r="F931" s="164"/>
      <c r="G931" s="148"/>
    </row>
    <row r="932" spans="1:7" x14ac:dyDescent="0.2">
      <c r="A932" s="530" t="s">
        <v>129</v>
      </c>
      <c r="B932" s="58" t="s">
        <v>731</v>
      </c>
      <c r="C932" s="67" t="s">
        <v>164</v>
      </c>
      <c r="D932" s="22">
        <v>4</v>
      </c>
      <c r="E932" s="127"/>
      <c r="F932" s="164"/>
      <c r="G932" s="148"/>
    </row>
    <row r="933" spans="1:7" ht="12" customHeight="1" x14ac:dyDescent="0.2">
      <c r="A933" s="529" t="s">
        <v>130</v>
      </c>
      <c r="B933" s="58" t="s">
        <v>732</v>
      </c>
      <c r="C933" s="329" t="s">
        <v>7</v>
      </c>
      <c r="D933" s="333">
        <v>4</v>
      </c>
      <c r="E933" s="127"/>
      <c r="F933" s="164"/>
      <c r="G933" s="148"/>
    </row>
    <row r="934" spans="1:7" x14ac:dyDescent="0.2">
      <c r="A934" s="319" t="s">
        <v>733</v>
      </c>
      <c r="B934" s="252" t="s">
        <v>565</v>
      </c>
      <c r="C934" s="332"/>
      <c r="D934" s="336" t="s">
        <v>753</v>
      </c>
      <c r="E934" s="127"/>
      <c r="F934" s="164"/>
      <c r="G934" s="148"/>
    </row>
    <row r="935" spans="1:7" ht="13.5" x14ac:dyDescent="0.2">
      <c r="A935" s="530" t="s">
        <v>129</v>
      </c>
      <c r="B935" s="66" t="s">
        <v>175</v>
      </c>
      <c r="C935" s="67" t="s">
        <v>164</v>
      </c>
      <c r="D935" s="22">
        <v>8</v>
      </c>
      <c r="E935" s="127"/>
      <c r="F935" s="164"/>
      <c r="G935" s="148"/>
    </row>
    <row r="936" spans="1:7" x14ac:dyDescent="0.2">
      <c r="A936" s="268"/>
      <c r="B936" s="66"/>
      <c r="C936" s="67"/>
      <c r="D936" s="22" t="s">
        <v>753</v>
      </c>
      <c r="E936" s="127"/>
      <c r="F936" s="164"/>
      <c r="G936" s="148"/>
    </row>
    <row r="937" spans="1:7" ht="12.75" customHeight="1" x14ac:dyDescent="0.2">
      <c r="A937" s="319"/>
      <c r="B937" s="325"/>
      <c r="C937" s="331"/>
      <c r="D937" s="335" t="s">
        <v>753</v>
      </c>
      <c r="E937" s="164"/>
      <c r="F937" s="164"/>
      <c r="G937" s="309"/>
    </row>
    <row r="938" spans="1:7" s="12" customFormat="1" ht="15.75" customHeight="1" x14ac:dyDescent="0.2">
      <c r="A938" s="319" t="s">
        <v>522</v>
      </c>
      <c r="B938" s="253" t="s">
        <v>569</v>
      </c>
      <c r="C938" s="329"/>
      <c r="D938" s="333" t="s">
        <v>753</v>
      </c>
      <c r="E938" s="130"/>
      <c r="F938" s="164"/>
      <c r="G938" s="308"/>
    </row>
    <row r="939" spans="1:7" s="12" customFormat="1" ht="50.25" customHeight="1" x14ac:dyDescent="0.2">
      <c r="A939" s="319"/>
      <c r="B939" s="250" t="s">
        <v>501</v>
      </c>
      <c r="C939" s="329"/>
      <c r="D939" s="333" t="s">
        <v>753</v>
      </c>
      <c r="E939" s="130"/>
      <c r="F939" s="164"/>
      <c r="G939" s="308"/>
    </row>
    <row r="940" spans="1:7" s="12" customFormat="1" ht="15.75" customHeight="1" x14ac:dyDescent="0.2">
      <c r="A940" s="529" t="s">
        <v>129</v>
      </c>
      <c r="B940" s="66" t="s">
        <v>509</v>
      </c>
      <c r="C940" s="67" t="s">
        <v>7</v>
      </c>
      <c r="D940" s="22">
        <v>2</v>
      </c>
      <c r="E940" s="127"/>
      <c r="F940" s="164"/>
      <c r="G940" s="148"/>
    </row>
    <row r="941" spans="1:7" s="12" customFormat="1" ht="24" x14ac:dyDescent="0.2">
      <c r="A941" s="529" t="s">
        <v>130</v>
      </c>
      <c r="B941" s="251" t="s">
        <v>511</v>
      </c>
      <c r="C941" s="67" t="s">
        <v>12</v>
      </c>
      <c r="D941" s="22">
        <v>1</v>
      </c>
      <c r="E941" s="127"/>
      <c r="F941" s="164"/>
      <c r="G941" s="148"/>
    </row>
    <row r="942" spans="1:7" ht="12.75" customHeight="1" x14ac:dyDescent="0.2">
      <c r="A942" s="319"/>
      <c r="B942" s="325"/>
      <c r="C942" s="331"/>
      <c r="D942" s="335" t="s">
        <v>753</v>
      </c>
      <c r="E942" s="127"/>
      <c r="F942" s="164"/>
      <c r="G942" s="148"/>
    </row>
    <row r="943" spans="1:7" ht="12.75" customHeight="1" x14ac:dyDescent="0.2">
      <c r="A943" s="285" t="s">
        <v>749</v>
      </c>
      <c r="B943" s="199" t="s">
        <v>750</v>
      </c>
      <c r="C943" s="195"/>
      <c r="D943" s="196" t="s">
        <v>753</v>
      </c>
      <c r="E943" s="160"/>
      <c r="F943" s="130"/>
      <c r="G943" s="131"/>
    </row>
    <row r="944" spans="1:7" s="12" customFormat="1" ht="48" x14ac:dyDescent="0.2">
      <c r="A944" s="319"/>
      <c r="B944" s="58" t="s">
        <v>751</v>
      </c>
      <c r="C944" s="329"/>
      <c r="D944" s="333" t="s">
        <v>753</v>
      </c>
      <c r="E944" s="130"/>
      <c r="F944" s="164"/>
      <c r="G944" s="308"/>
    </row>
    <row r="945" spans="1:7" s="12" customFormat="1" ht="24.75" thickBot="1" x14ac:dyDescent="0.25">
      <c r="A945" s="529" t="s">
        <v>129</v>
      </c>
      <c r="B945" s="66" t="s">
        <v>752</v>
      </c>
      <c r="C945" s="67" t="s">
        <v>7</v>
      </c>
      <c r="D945" s="22">
        <v>22</v>
      </c>
      <c r="E945" s="127"/>
      <c r="F945" s="164"/>
      <c r="G945" s="148"/>
    </row>
    <row r="946" spans="1:7" x14ac:dyDescent="0.2">
      <c r="A946" s="267"/>
      <c r="B946" s="110" t="s">
        <v>140</v>
      </c>
      <c r="C946" s="214"/>
      <c r="D946" s="215" t="s">
        <v>753</v>
      </c>
      <c r="E946" s="216"/>
      <c r="F946" s="204"/>
      <c r="G946" s="301"/>
    </row>
    <row r="947" spans="1:7" ht="12.75" thickBot="1" x14ac:dyDescent="0.25">
      <c r="A947" s="305"/>
      <c r="B947" s="87" t="s">
        <v>108</v>
      </c>
      <c r="C947" s="217"/>
      <c r="D947" s="218" t="s">
        <v>753</v>
      </c>
      <c r="E947" s="219"/>
      <c r="F947" s="205"/>
      <c r="G947" s="302"/>
    </row>
    <row r="948" spans="1:7" x14ac:dyDescent="0.2">
      <c r="A948" s="265"/>
      <c r="B948" s="63" t="s">
        <v>207</v>
      </c>
      <c r="C948" s="21"/>
      <c r="D948" s="22" t="s">
        <v>753</v>
      </c>
      <c r="E948" s="127"/>
      <c r="F948" s="130"/>
      <c r="G948" s="131"/>
    </row>
    <row r="949" spans="1:7" x14ac:dyDescent="0.2">
      <c r="A949" s="265"/>
      <c r="B949" s="37" t="s">
        <v>260</v>
      </c>
      <c r="C949" s="21"/>
      <c r="D949" s="22" t="s">
        <v>753</v>
      </c>
      <c r="E949" s="127"/>
      <c r="F949" s="130"/>
      <c r="G949" s="131"/>
    </row>
    <row r="950" spans="1:7" x14ac:dyDescent="0.2">
      <c r="A950" s="287" t="s">
        <v>372</v>
      </c>
      <c r="B950" s="198" t="s">
        <v>261</v>
      </c>
      <c r="C950" s="67"/>
      <c r="D950" s="149" t="s">
        <v>753</v>
      </c>
      <c r="E950" s="127"/>
      <c r="F950" s="130"/>
      <c r="G950" s="131"/>
    </row>
    <row r="951" spans="1:7" ht="72" x14ac:dyDescent="0.2">
      <c r="A951" s="265"/>
      <c r="B951" s="66" t="s">
        <v>262</v>
      </c>
      <c r="C951" s="67"/>
      <c r="D951" s="22" t="s">
        <v>753</v>
      </c>
      <c r="E951" s="127"/>
      <c r="F951" s="130"/>
      <c r="G951" s="131"/>
    </row>
    <row r="952" spans="1:7" ht="36" x14ac:dyDescent="0.2">
      <c r="A952" s="265"/>
      <c r="B952" s="66" t="s">
        <v>263</v>
      </c>
      <c r="C952" s="67"/>
      <c r="D952" s="22" t="s">
        <v>753</v>
      </c>
      <c r="E952" s="127"/>
      <c r="F952" s="130"/>
      <c r="G952" s="131"/>
    </row>
    <row r="953" spans="1:7" ht="24" x14ac:dyDescent="0.2">
      <c r="A953" s="265"/>
      <c r="B953" s="66" t="s">
        <v>264</v>
      </c>
      <c r="C953" s="67"/>
      <c r="D953" s="22" t="s">
        <v>753</v>
      </c>
      <c r="E953" s="127"/>
      <c r="F953" s="130"/>
      <c r="G953" s="131"/>
    </row>
    <row r="954" spans="1:7" ht="48" x14ac:dyDescent="0.2">
      <c r="A954" s="265"/>
      <c r="B954" s="66" t="s">
        <v>265</v>
      </c>
      <c r="C954" s="67"/>
      <c r="D954" s="22" t="s">
        <v>753</v>
      </c>
      <c r="E954" s="127"/>
      <c r="F954" s="130"/>
      <c r="G954" s="131"/>
    </row>
    <row r="955" spans="1:7" ht="24" x14ac:dyDescent="0.2">
      <c r="A955" s="265"/>
      <c r="B955" s="66" t="s">
        <v>285</v>
      </c>
      <c r="C955" s="67"/>
      <c r="D955" s="22" t="s">
        <v>753</v>
      </c>
      <c r="E955" s="127"/>
      <c r="F955" s="130"/>
      <c r="G955" s="131"/>
    </row>
    <row r="956" spans="1:7" x14ac:dyDescent="0.2">
      <c r="A956" s="265" t="s">
        <v>373</v>
      </c>
      <c r="B956" s="223" t="s">
        <v>574</v>
      </c>
      <c r="C956" s="200"/>
      <c r="D956" s="39" t="s">
        <v>753</v>
      </c>
      <c r="E956" s="160"/>
      <c r="F956" s="147"/>
      <c r="G956" s="148"/>
    </row>
    <row r="957" spans="1:7" ht="24" x14ac:dyDescent="0.2">
      <c r="A957" s="265"/>
      <c r="B957" s="66" t="s">
        <v>266</v>
      </c>
      <c r="C957" s="67"/>
      <c r="D957" s="22" t="s">
        <v>753</v>
      </c>
      <c r="E957" s="127"/>
      <c r="F957" s="130"/>
      <c r="G957" s="131"/>
    </row>
    <row r="958" spans="1:7" x14ac:dyDescent="0.2">
      <c r="A958" s="265"/>
      <c r="B958" s="66"/>
      <c r="C958" s="67"/>
      <c r="D958" s="22" t="s">
        <v>753</v>
      </c>
      <c r="E958" s="127"/>
      <c r="F958" s="130"/>
      <c r="G958" s="131"/>
    </row>
    <row r="959" spans="1:7" x14ac:dyDescent="0.2">
      <c r="A959" s="287" t="s">
        <v>374</v>
      </c>
      <c r="B959" s="223" t="s">
        <v>57</v>
      </c>
      <c r="C959" s="149"/>
      <c r="D959" s="22" t="s">
        <v>753</v>
      </c>
      <c r="E959" s="160"/>
      <c r="F959" s="147"/>
      <c r="G959" s="148"/>
    </row>
    <row r="960" spans="1:7" x14ac:dyDescent="0.2">
      <c r="A960" s="288" t="s">
        <v>375</v>
      </c>
      <c r="B960" s="224" t="s">
        <v>575</v>
      </c>
      <c r="C960" s="22"/>
      <c r="D960" s="22" t="s">
        <v>753</v>
      </c>
      <c r="E960" s="160"/>
      <c r="F960" s="147"/>
      <c r="G960" s="148"/>
    </row>
    <row r="961" spans="1:7" x14ac:dyDescent="0.2">
      <c r="A961" s="288" t="s">
        <v>129</v>
      </c>
      <c r="B961" s="66" t="s">
        <v>269</v>
      </c>
      <c r="C961" s="67" t="s">
        <v>96</v>
      </c>
      <c r="D961" s="22">
        <v>2</v>
      </c>
      <c r="E961" s="127"/>
      <c r="F961" s="130"/>
      <c r="G961" s="148"/>
    </row>
    <row r="962" spans="1:7" x14ac:dyDescent="0.2">
      <c r="A962" s="288" t="s">
        <v>130</v>
      </c>
      <c r="B962" s="66" t="s">
        <v>270</v>
      </c>
      <c r="C962" s="67" t="s">
        <v>96</v>
      </c>
      <c r="D962" s="22">
        <v>20</v>
      </c>
      <c r="E962" s="127"/>
      <c r="F962" s="130"/>
      <c r="G962" s="148"/>
    </row>
    <row r="963" spans="1:7" x14ac:dyDescent="0.2">
      <c r="A963" s="288" t="s">
        <v>132</v>
      </c>
      <c r="B963" s="66" t="s">
        <v>271</v>
      </c>
      <c r="C963" s="67" t="s">
        <v>96</v>
      </c>
      <c r="D963" s="22">
        <v>1</v>
      </c>
      <c r="E963" s="127"/>
      <c r="F963" s="130"/>
      <c r="G963" s="148"/>
    </row>
    <row r="964" spans="1:7" x14ac:dyDescent="0.2">
      <c r="A964" s="288" t="s">
        <v>133</v>
      </c>
      <c r="B964" s="66" t="s">
        <v>272</v>
      </c>
      <c r="C964" s="67" t="s">
        <v>96</v>
      </c>
      <c r="D964" s="22">
        <v>1</v>
      </c>
      <c r="E964" s="127"/>
      <c r="F964" s="130"/>
      <c r="G964" s="148"/>
    </row>
    <row r="965" spans="1:7" x14ac:dyDescent="0.2">
      <c r="A965" s="288" t="s">
        <v>134</v>
      </c>
      <c r="B965" s="66" t="s">
        <v>273</v>
      </c>
      <c r="C965" s="67" t="s">
        <v>96</v>
      </c>
      <c r="D965" s="22">
        <v>4</v>
      </c>
      <c r="E965" s="127"/>
      <c r="F965" s="130"/>
      <c r="G965" s="148"/>
    </row>
    <row r="966" spans="1:7" x14ac:dyDescent="0.2">
      <c r="A966" s="288" t="s">
        <v>135</v>
      </c>
      <c r="B966" s="66" t="s">
        <v>274</v>
      </c>
      <c r="C966" s="67" t="s">
        <v>96</v>
      </c>
      <c r="D966" s="22">
        <v>1</v>
      </c>
      <c r="E966" s="127"/>
      <c r="F966" s="130"/>
      <c r="G966" s="148"/>
    </row>
    <row r="967" spans="1:7" x14ac:dyDescent="0.2">
      <c r="A967" s="288" t="s">
        <v>136</v>
      </c>
      <c r="B967" s="66" t="s">
        <v>484</v>
      </c>
      <c r="C967" s="67" t="s">
        <v>96</v>
      </c>
      <c r="D967" s="22">
        <v>1</v>
      </c>
      <c r="E967" s="127"/>
      <c r="F967" s="130"/>
      <c r="G967" s="148"/>
    </row>
    <row r="968" spans="1:7" x14ac:dyDescent="0.2">
      <c r="A968" s="288" t="s">
        <v>376</v>
      </c>
      <c r="B968" s="224" t="s">
        <v>576</v>
      </c>
      <c r="C968" s="22"/>
      <c r="D968" s="22" t="s">
        <v>753</v>
      </c>
      <c r="E968" s="160"/>
      <c r="F968" s="147"/>
      <c r="G968" s="148"/>
    </row>
    <row r="969" spans="1:7" ht="24" x14ac:dyDescent="0.2">
      <c r="A969" s="288" t="s">
        <v>129</v>
      </c>
      <c r="B969" s="66" t="s">
        <v>267</v>
      </c>
      <c r="C969" s="67" t="s">
        <v>96</v>
      </c>
      <c r="D969" s="22">
        <v>2</v>
      </c>
      <c r="E969" s="127"/>
      <c r="F969" s="130"/>
      <c r="G969" s="148"/>
    </row>
    <row r="970" spans="1:7" ht="24" x14ac:dyDescent="0.2">
      <c r="A970" s="288" t="s">
        <v>130</v>
      </c>
      <c r="B970" s="66" t="s">
        <v>523</v>
      </c>
      <c r="C970" s="67" t="s">
        <v>96</v>
      </c>
      <c r="D970" s="22">
        <v>2</v>
      </c>
      <c r="E970" s="127"/>
      <c r="F970" s="130"/>
      <c r="G970" s="148"/>
    </row>
    <row r="971" spans="1:7" ht="24" x14ac:dyDescent="0.2">
      <c r="A971" s="288" t="s">
        <v>132</v>
      </c>
      <c r="B971" s="66" t="s">
        <v>268</v>
      </c>
      <c r="C971" s="67" t="s">
        <v>96</v>
      </c>
      <c r="D971" s="22">
        <v>2</v>
      </c>
      <c r="E971" s="127"/>
      <c r="F971" s="130"/>
      <c r="G971" s="148"/>
    </row>
    <row r="972" spans="1:7" x14ac:dyDescent="0.2">
      <c r="A972" s="288"/>
      <c r="B972" s="66"/>
      <c r="C972" s="67"/>
      <c r="D972" s="22" t="s">
        <v>753</v>
      </c>
      <c r="E972" s="127"/>
      <c r="F972" s="130"/>
      <c r="G972" s="148"/>
    </row>
    <row r="973" spans="1:7" x14ac:dyDescent="0.2">
      <c r="A973" s="287" t="s">
        <v>377</v>
      </c>
      <c r="B973" s="223" t="s">
        <v>58</v>
      </c>
      <c r="C973" s="200"/>
      <c r="D973" s="196" t="s">
        <v>753</v>
      </c>
      <c r="E973" s="160"/>
      <c r="F973" s="147"/>
      <c r="G973" s="148"/>
    </row>
    <row r="974" spans="1:7" x14ac:dyDescent="0.2">
      <c r="A974" s="289" t="s">
        <v>378</v>
      </c>
      <c r="B974" s="224" t="s">
        <v>575</v>
      </c>
      <c r="C974" s="200"/>
      <c r="D974" s="39" t="s">
        <v>753</v>
      </c>
      <c r="E974" s="160"/>
      <c r="F974" s="158"/>
      <c r="G974" s="148"/>
    </row>
    <row r="975" spans="1:7" x14ac:dyDescent="0.2">
      <c r="A975" s="265" t="s">
        <v>129</v>
      </c>
      <c r="B975" s="66" t="s">
        <v>269</v>
      </c>
      <c r="C975" s="67" t="s">
        <v>96</v>
      </c>
      <c r="D975" s="22">
        <v>1</v>
      </c>
      <c r="E975" s="127"/>
      <c r="F975" s="130"/>
      <c r="G975" s="148"/>
    </row>
    <row r="976" spans="1:7" x14ac:dyDescent="0.2">
      <c r="A976" s="265" t="s">
        <v>130</v>
      </c>
      <c r="B976" s="66" t="s">
        <v>270</v>
      </c>
      <c r="C976" s="67" t="s">
        <v>96</v>
      </c>
      <c r="D976" s="22">
        <v>20</v>
      </c>
      <c r="E976" s="127"/>
      <c r="F976" s="130"/>
      <c r="G976" s="148"/>
    </row>
    <row r="977" spans="1:7" x14ac:dyDescent="0.2">
      <c r="A977" s="265" t="s">
        <v>132</v>
      </c>
      <c r="B977" s="66" t="s">
        <v>271</v>
      </c>
      <c r="C977" s="67" t="s">
        <v>96</v>
      </c>
      <c r="D977" s="22">
        <v>1</v>
      </c>
      <c r="E977" s="127"/>
      <c r="F977" s="130"/>
      <c r="G977" s="148"/>
    </row>
    <row r="978" spans="1:7" x14ac:dyDescent="0.2">
      <c r="A978" s="265" t="s">
        <v>133</v>
      </c>
      <c r="B978" s="66" t="s">
        <v>273</v>
      </c>
      <c r="C978" s="67" t="s">
        <v>96</v>
      </c>
      <c r="D978" s="22">
        <v>3</v>
      </c>
      <c r="E978" s="127"/>
      <c r="F978" s="130"/>
      <c r="G978" s="148"/>
    </row>
    <row r="979" spans="1:7" x14ac:dyDescent="0.2">
      <c r="A979" s="288" t="s">
        <v>379</v>
      </c>
      <c r="B979" s="224" t="s">
        <v>576</v>
      </c>
      <c r="C979" s="22"/>
      <c r="D979" s="22" t="s">
        <v>753</v>
      </c>
      <c r="E979" s="160"/>
      <c r="F979" s="147"/>
      <c r="G979" s="148"/>
    </row>
    <row r="980" spans="1:7" ht="24" x14ac:dyDescent="0.2">
      <c r="A980" s="288" t="s">
        <v>129</v>
      </c>
      <c r="B980" s="66" t="s">
        <v>267</v>
      </c>
      <c r="C980" s="67" t="s">
        <v>96</v>
      </c>
      <c r="D980" s="22">
        <v>3</v>
      </c>
      <c r="E980" s="127"/>
      <c r="F980" s="130"/>
      <c r="G980" s="148"/>
    </row>
    <row r="981" spans="1:7" ht="24" x14ac:dyDescent="0.2">
      <c r="A981" s="288" t="s">
        <v>130</v>
      </c>
      <c r="B981" s="66" t="s">
        <v>268</v>
      </c>
      <c r="C981" s="67" t="s">
        <v>96</v>
      </c>
      <c r="D981" s="22">
        <v>3</v>
      </c>
      <c r="E981" s="127"/>
      <c r="F981" s="130"/>
      <c r="G981" s="148"/>
    </row>
    <row r="982" spans="1:7" x14ac:dyDescent="0.2">
      <c r="A982" s="288" t="s">
        <v>132</v>
      </c>
      <c r="B982" s="66" t="s">
        <v>484</v>
      </c>
      <c r="C982" s="67" t="s">
        <v>96</v>
      </c>
      <c r="D982" s="22">
        <v>3</v>
      </c>
      <c r="E982" s="127"/>
      <c r="F982" s="130"/>
      <c r="G982" s="148"/>
    </row>
    <row r="983" spans="1:7" x14ac:dyDescent="0.2">
      <c r="A983" s="288"/>
      <c r="B983" s="66"/>
      <c r="C983" s="67"/>
      <c r="D983" s="22" t="s">
        <v>753</v>
      </c>
      <c r="E983" s="127"/>
      <c r="F983" s="130"/>
      <c r="G983" s="148"/>
    </row>
    <row r="984" spans="1:7" x14ac:dyDescent="0.2">
      <c r="A984" s="287" t="s">
        <v>485</v>
      </c>
      <c r="B984" s="223" t="s">
        <v>710</v>
      </c>
      <c r="C984" s="200"/>
      <c r="D984" s="196" t="s">
        <v>753</v>
      </c>
      <c r="E984" s="160"/>
      <c r="F984" s="147"/>
      <c r="G984" s="148"/>
    </row>
    <row r="985" spans="1:7" x14ac:dyDescent="0.2">
      <c r="A985" s="289" t="s">
        <v>486</v>
      </c>
      <c r="B985" s="224" t="s">
        <v>575</v>
      </c>
      <c r="C985" s="200"/>
      <c r="D985" s="39" t="s">
        <v>753</v>
      </c>
      <c r="E985" s="160"/>
      <c r="F985" s="158"/>
      <c r="G985" s="148"/>
    </row>
    <row r="986" spans="1:7" x14ac:dyDescent="0.2">
      <c r="A986" s="265" t="s">
        <v>129</v>
      </c>
      <c r="B986" s="66" t="s">
        <v>273</v>
      </c>
      <c r="C986" s="67" t="s">
        <v>96</v>
      </c>
      <c r="D986" s="22">
        <v>8</v>
      </c>
      <c r="E986" s="127"/>
      <c r="F986" s="130"/>
      <c r="G986" s="148"/>
    </row>
    <row r="987" spans="1:7" x14ac:dyDescent="0.2">
      <c r="A987" s="288" t="s">
        <v>487</v>
      </c>
      <c r="B987" s="224" t="s">
        <v>576</v>
      </c>
      <c r="C987" s="22"/>
      <c r="D987" s="22" t="s">
        <v>753</v>
      </c>
      <c r="E987" s="160"/>
      <c r="F987" s="147"/>
      <c r="G987" s="148"/>
    </row>
    <row r="988" spans="1:7" ht="24" x14ac:dyDescent="0.2">
      <c r="A988" s="288" t="s">
        <v>129</v>
      </c>
      <c r="B988" s="66" t="s">
        <v>267</v>
      </c>
      <c r="C988" s="67" t="s">
        <v>96</v>
      </c>
      <c r="D988" s="22">
        <v>1</v>
      </c>
      <c r="E988" s="127"/>
      <c r="F988" s="130"/>
      <c r="G988" s="148"/>
    </row>
    <row r="989" spans="1:7" ht="24" x14ac:dyDescent="0.2">
      <c r="A989" s="288" t="s">
        <v>130</v>
      </c>
      <c r="B989" s="66" t="s">
        <v>268</v>
      </c>
      <c r="C989" s="67" t="s">
        <v>96</v>
      </c>
      <c r="D989" s="22">
        <v>1</v>
      </c>
      <c r="E989" s="127"/>
      <c r="F989" s="130"/>
      <c r="G989" s="148"/>
    </row>
    <row r="990" spans="1:7" ht="12.75" thickBot="1" x14ac:dyDescent="0.25">
      <c r="A990" s="288" t="s">
        <v>132</v>
      </c>
      <c r="B990" s="66" t="s">
        <v>484</v>
      </c>
      <c r="C990" s="67" t="s">
        <v>96</v>
      </c>
      <c r="D990" s="22">
        <v>1</v>
      </c>
      <c r="E990" s="127"/>
      <c r="F990" s="130"/>
      <c r="G990" s="148"/>
    </row>
    <row r="991" spans="1:7" ht="12.75" customHeight="1" x14ac:dyDescent="0.2">
      <c r="A991" s="310"/>
      <c r="B991" s="110" t="s">
        <v>275</v>
      </c>
      <c r="C991" s="214"/>
      <c r="D991" s="215"/>
      <c r="E991" s="216"/>
      <c r="F991" s="204"/>
      <c r="G991" s="301"/>
    </row>
    <row r="992" spans="1:7" ht="12.75" customHeight="1" thickBot="1" x14ac:dyDescent="0.25">
      <c r="A992" s="311"/>
      <c r="B992" s="87" t="s">
        <v>208</v>
      </c>
      <c r="C992" s="217"/>
      <c r="D992" s="218"/>
      <c r="E992" s="219"/>
      <c r="F992" s="205"/>
      <c r="G992" s="302"/>
    </row>
    <row r="993" spans="1:7" ht="12.75" customHeight="1" x14ac:dyDescent="0.2">
      <c r="A993" s="265"/>
      <c r="B993" s="63" t="s">
        <v>412</v>
      </c>
      <c r="C993" s="21"/>
      <c r="D993" s="22"/>
      <c r="E993" s="127"/>
      <c r="F993" s="130"/>
      <c r="G993" s="131"/>
    </row>
    <row r="994" spans="1:7" ht="12.75" customHeight="1" x14ac:dyDescent="0.2">
      <c r="A994" s="265"/>
      <c r="B994" s="37" t="s">
        <v>211</v>
      </c>
      <c r="C994" s="21"/>
      <c r="D994" s="22"/>
      <c r="E994" s="127"/>
      <c r="F994" s="130"/>
      <c r="G994" s="131"/>
    </row>
    <row r="995" spans="1:7" ht="12.75" customHeight="1" x14ac:dyDescent="0.2">
      <c r="A995" s="287" t="s">
        <v>380</v>
      </c>
      <c r="B995" s="198" t="s">
        <v>36</v>
      </c>
      <c r="C995" s="67"/>
      <c r="D995" s="149"/>
      <c r="E995" s="127"/>
      <c r="F995" s="130"/>
      <c r="G995" s="131"/>
    </row>
    <row r="996" spans="1:7" ht="12.75" customHeight="1" x14ac:dyDescent="0.2">
      <c r="A996" s="287"/>
      <c r="B996" s="198" t="s">
        <v>213</v>
      </c>
      <c r="C996" s="67"/>
      <c r="D996" s="149"/>
      <c r="E996" s="127"/>
      <c r="F996" s="130"/>
      <c r="G996" s="131"/>
    </row>
    <row r="997" spans="1:7" ht="12.75" customHeight="1" x14ac:dyDescent="0.2">
      <c r="A997" s="265"/>
      <c r="B997" s="66"/>
      <c r="C997" s="67"/>
      <c r="D997" s="22"/>
      <c r="E997" s="127"/>
      <c r="F997" s="130"/>
      <c r="G997" s="131"/>
    </row>
    <row r="998" spans="1:7" ht="12.75" customHeight="1" x14ac:dyDescent="0.2">
      <c r="A998" s="265" t="s">
        <v>67</v>
      </c>
      <c r="B998" s="66" t="s">
        <v>14</v>
      </c>
      <c r="C998" s="67"/>
      <c r="D998" s="22"/>
      <c r="E998" s="127"/>
      <c r="F998" s="130"/>
      <c r="G998" s="131"/>
    </row>
    <row r="999" spans="1:7" ht="12.75" customHeight="1" x14ac:dyDescent="0.2">
      <c r="A999" s="265" t="s">
        <v>68</v>
      </c>
      <c r="B999" s="66" t="s">
        <v>69</v>
      </c>
      <c r="C999" s="67"/>
      <c r="D999" s="22"/>
      <c r="E999" s="127"/>
      <c r="F999" s="130"/>
      <c r="G999" s="131"/>
    </row>
    <row r="1000" spans="1:7" ht="12.75" customHeight="1" x14ac:dyDescent="0.2">
      <c r="A1000" s="265" t="s">
        <v>70</v>
      </c>
      <c r="B1000" s="66" t="s">
        <v>71</v>
      </c>
      <c r="C1000" s="67"/>
      <c r="D1000" s="22"/>
      <c r="E1000" s="127"/>
      <c r="F1000" s="130"/>
      <c r="G1000" s="131"/>
    </row>
    <row r="1001" spans="1:7" ht="12.75" customHeight="1" x14ac:dyDescent="0.2">
      <c r="A1001" s="265" t="s">
        <v>72</v>
      </c>
      <c r="B1001" s="66" t="s">
        <v>73</v>
      </c>
      <c r="C1001" s="67"/>
      <c r="D1001" s="22"/>
      <c r="E1001" s="127"/>
      <c r="F1001" s="130"/>
      <c r="G1001" s="131"/>
    </row>
    <row r="1002" spans="1:7" ht="12.75" customHeight="1" x14ac:dyDescent="0.2">
      <c r="A1002" s="265" t="s">
        <v>74</v>
      </c>
      <c r="B1002" s="66" t="s">
        <v>75</v>
      </c>
      <c r="C1002" s="67"/>
      <c r="D1002" s="22"/>
      <c r="E1002" s="127"/>
      <c r="F1002" s="130"/>
      <c r="G1002" s="148"/>
    </row>
    <row r="1003" spans="1:7" ht="12.75" customHeight="1" x14ac:dyDescent="0.2">
      <c r="A1003" s="265" t="s">
        <v>76</v>
      </c>
      <c r="B1003" s="66" t="s">
        <v>78</v>
      </c>
      <c r="C1003" s="67"/>
      <c r="D1003" s="22"/>
      <c r="E1003" s="127"/>
      <c r="F1003" s="130"/>
      <c r="G1003" s="131"/>
    </row>
    <row r="1004" spans="1:7" ht="12.75" customHeight="1" x14ac:dyDescent="0.2">
      <c r="A1004" s="265" t="s">
        <v>77</v>
      </c>
      <c r="B1004" s="66" t="s">
        <v>257</v>
      </c>
      <c r="C1004" s="67"/>
      <c r="D1004" s="22"/>
      <c r="E1004" s="127"/>
      <c r="F1004" s="130"/>
      <c r="G1004" s="131"/>
    </row>
    <row r="1005" spans="1:7" ht="12.75" customHeight="1" x14ac:dyDescent="0.2">
      <c r="A1005" s="265" t="s">
        <v>79</v>
      </c>
      <c r="B1005" s="66" t="s">
        <v>81</v>
      </c>
      <c r="C1005" s="67"/>
      <c r="D1005" s="22"/>
      <c r="E1005" s="127"/>
      <c r="F1005" s="130"/>
      <c r="G1005" s="131"/>
    </row>
    <row r="1006" spans="1:7" ht="12.75" customHeight="1" x14ac:dyDescent="0.2">
      <c r="A1006" s="265" t="s">
        <v>80</v>
      </c>
      <c r="B1006" s="66" t="s">
        <v>83</v>
      </c>
      <c r="C1006" s="67"/>
      <c r="D1006" s="22"/>
      <c r="E1006" s="127"/>
      <c r="F1006" s="130"/>
      <c r="G1006" s="131"/>
    </row>
    <row r="1007" spans="1:7" ht="12.75" customHeight="1" x14ac:dyDescent="0.2">
      <c r="A1007" s="265" t="s">
        <v>82</v>
      </c>
      <c r="B1007" s="66" t="s">
        <v>85</v>
      </c>
      <c r="C1007" s="67"/>
      <c r="D1007" s="22"/>
      <c r="E1007" s="127"/>
      <c r="F1007" s="130"/>
      <c r="G1007" s="131"/>
    </row>
    <row r="1008" spans="1:7" ht="12.75" customHeight="1" x14ac:dyDescent="0.2">
      <c r="A1008" s="265" t="s">
        <v>84</v>
      </c>
      <c r="B1008" s="66" t="s">
        <v>86</v>
      </c>
      <c r="C1008" s="67"/>
      <c r="D1008" s="22"/>
      <c r="E1008" s="127"/>
      <c r="F1008" s="130"/>
      <c r="G1008" s="131"/>
    </row>
    <row r="1009" spans="1:7" ht="12.75" customHeight="1" x14ac:dyDescent="0.2">
      <c r="A1009" s="265" t="s">
        <v>206</v>
      </c>
      <c r="B1009" s="66" t="s">
        <v>260</v>
      </c>
      <c r="C1009" s="67"/>
      <c r="D1009" s="22"/>
      <c r="E1009" s="127"/>
      <c r="F1009" s="130"/>
      <c r="G1009" s="131"/>
    </row>
    <row r="1010" spans="1:7" ht="12.75" customHeight="1" x14ac:dyDescent="0.2">
      <c r="A1010" s="265" t="s">
        <v>210</v>
      </c>
      <c r="B1010" s="66" t="s">
        <v>525</v>
      </c>
      <c r="C1010" s="67"/>
      <c r="D1010" s="22"/>
      <c r="E1010" s="127"/>
      <c r="F1010" s="130"/>
      <c r="G1010" s="131"/>
    </row>
    <row r="1011" spans="1:7" ht="12.75" customHeight="1" x14ac:dyDescent="0.2">
      <c r="A1011" s="265"/>
      <c r="B1011" s="66"/>
      <c r="C1011" s="67"/>
      <c r="D1011" s="22"/>
      <c r="E1011" s="127"/>
      <c r="F1011" s="130"/>
      <c r="G1011" s="131"/>
    </row>
    <row r="1012" spans="1:7" ht="12.75" customHeight="1" x14ac:dyDescent="0.2">
      <c r="A1012" s="265"/>
      <c r="B1012" s="66"/>
      <c r="C1012" s="67"/>
      <c r="D1012" s="22"/>
      <c r="E1012" s="127"/>
      <c r="F1012" s="130"/>
      <c r="G1012" s="131"/>
    </row>
    <row r="1013" spans="1:7" ht="12.75" customHeight="1" thickBot="1" x14ac:dyDescent="0.25">
      <c r="A1013" s="265"/>
      <c r="B1013" s="66"/>
      <c r="C1013" s="67"/>
      <c r="D1013" s="22"/>
      <c r="E1013" s="127"/>
      <c r="F1013" s="130"/>
      <c r="G1013" s="131"/>
    </row>
    <row r="1014" spans="1:7" ht="12.75" customHeight="1" x14ac:dyDescent="0.2">
      <c r="A1014" s="310"/>
      <c r="B1014" s="110" t="s">
        <v>734</v>
      </c>
      <c r="C1014" s="214"/>
      <c r="D1014" s="215"/>
      <c r="E1014" s="216"/>
      <c r="F1014" s="204"/>
      <c r="G1014" s="301"/>
    </row>
    <row r="1015" spans="1:7" ht="12.75" customHeight="1" thickBot="1" x14ac:dyDescent="0.25">
      <c r="A1015" s="311"/>
      <c r="B1015" s="87" t="s">
        <v>214</v>
      </c>
      <c r="C1015" s="217"/>
      <c r="D1015" s="218"/>
      <c r="E1015" s="219"/>
      <c r="F1015" s="205"/>
      <c r="G1015" s="302"/>
    </row>
    <row r="1016" spans="1:7" ht="12.75" customHeight="1" x14ac:dyDescent="0.2">
      <c r="A1016" s="265"/>
      <c r="B1016" s="63" t="s">
        <v>276</v>
      </c>
      <c r="C1016" s="21"/>
      <c r="D1016" s="22"/>
      <c r="E1016" s="127"/>
      <c r="F1016" s="130"/>
      <c r="G1016" s="131"/>
    </row>
    <row r="1017" spans="1:7" ht="12.75" customHeight="1" x14ac:dyDescent="0.2">
      <c r="A1017" s="265"/>
      <c r="B1017" s="37" t="s">
        <v>212</v>
      </c>
      <c r="C1017" s="21"/>
      <c r="D1017" s="22"/>
      <c r="E1017" s="127"/>
      <c r="F1017" s="130"/>
      <c r="G1017" s="131"/>
    </row>
    <row r="1018" spans="1:7" ht="12.75" customHeight="1" x14ac:dyDescent="0.2">
      <c r="A1018" s="287" t="s">
        <v>381</v>
      </c>
      <c r="B1018" s="198" t="s">
        <v>36</v>
      </c>
      <c r="C1018" s="67"/>
      <c r="D1018" s="149"/>
      <c r="E1018" s="127"/>
      <c r="F1018" s="130"/>
      <c r="G1018" s="131"/>
    </row>
    <row r="1019" spans="1:7" ht="12.75" customHeight="1" x14ac:dyDescent="0.2">
      <c r="A1019" s="290"/>
      <c r="B1019" s="86" t="s">
        <v>223</v>
      </c>
      <c r="C1019" s="81"/>
      <c r="D1019" s="22"/>
      <c r="E1019" s="127"/>
      <c r="F1019" s="130"/>
      <c r="G1019" s="131"/>
    </row>
    <row r="1020" spans="1:7" ht="12.75" customHeight="1" x14ac:dyDescent="0.2">
      <c r="A1020" s="265"/>
      <c r="B1020" s="66"/>
      <c r="C1020" s="67"/>
      <c r="D1020" s="22"/>
      <c r="E1020" s="127"/>
      <c r="F1020" s="130"/>
      <c r="G1020" s="131"/>
    </row>
    <row r="1021" spans="1:7" ht="12.75" customHeight="1" x14ac:dyDescent="0.2">
      <c r="A1021" s="265" t="s">
        <v>67</v>
      </c>
      <c r="B1021" s="66" t="s">
        <v>14</v>
      </c>
      <c r="C1021" s="67"/>
      <c r="D1021" s="22"/>
      <c r="E1021" s="127"/>
      <c r="F1021" s="130"/>
      <c r="G1021" s="131"/>
    </row>
    <row r="1022" spans="1:7" ht="12.75" customHeight="1" x14ac:dyDescent="0.2">
      <c r="A1022" s="265" t="s">
        <v>68</v>
      </c>
      <c r="B1022" s="66" t="s">
        <v>69</v>
      </c>
      <c r="C1022" s="67"/>
      <c r="D1022" s="22"/>
      <c r="E1022" s="127"/>
      <c r="F1022" s="130"/>
      <c r="G1022" s="131"/>
    </row>
    <row r="1023" spans="1:7" ht="12.75" customHeight="1" x14ac:dyDescent="0.2">
      <c r="A1023" s="265" t="s">
        <v>70</v>
      </c>
      <c r="B1023" s="66" t="s">
        <v>71</v>
      </c>
      <c r="C1023" s="67"/>
      <c r="D1023" s="22"/>
      <c r="E1023" s="127"/>
      <c r="F1023" s="130"/>
      <c r="G1023" s="131"/>
    </row>
    <row r="1024" spans="1:7" ht="12.75" customHeight="1" x14ac:dyDescent="0.2">
      <c r="A1024" s="265" t="s">
        <v>72</v>
      </c>
      <c r="B1024" s="66" t="s">
        <v>73</v>
      </c>
      <c r="C1024" s="67"/>
      <c r="D1024" s="22"/>
      <c r="E1024" s="127"/>
      <c r="F1024" s="130"/>
      <c r="G1024" s="131"/>
    </row>
    <row r="1025" spans="1:7" ht="12.75" customHeight="1" x14ac:dyDescent="0.2">
      <c r="A1025" s="265" t="s">
        <v>74</v>
      </c>
      <c r="B1025" s="66" t="s">
        <v>75</v>
      </c>
      <c r="C1025" s="67"/>
      <c r="D1025" s="22"/>
      <c r="E1025" s="127"/>
      <c r="F1025" s="130"/>
      <c r="G1025" s="148"/>
    </row>
    <row r="1026" spans="1:7" ht="12.75" customHeight="1" x14ac:dyDescent="0.2">
      <c r="A1026" s="265" t="s">
        <v>76</v>
      </c>
      <c r="B1026" s="66" t="s">
        <v>78</v>
      </c>
      <c r="C1026" s="67"/>
      <c r="D1026" s="22"/>
      <c r="E1026" s="127"/>
      <c r="F1026" s="130"/>
      <c r="G1026" s="131"/>
    </row>
    <row r="1027" spans="1:7" ht="12.75" customHeight="1" x14ac:dyDescent="0.2">
      <c r="A1027" s="265" t="s">
        <v>77</v>
      </c>
      <c r="B1027" s="66" t="s">
        <v>257</v>
      </c>
      <c r="C1027" s="67"/>
      <c r="D1027" s="22"/>
      <c r="E1027" s="127"/>
      <c r="F1027" s="130"/>
      <c r="G1027" s="131"/>
    </row>
    <row r="1028" spans="1:7" ht="12.75" customHeight="1" x14ac:dyDescent="0.2">
      <c r="A1028" s="265" t="s">
        <v>79</v>
      </c>
      <c r="B1028" s="66" t="s">
        <v>81</v>
      </c>
      <c r="C1028" s="67"/>
      <c r="D1028" s="22"/>
      <c r="E1028" s="127"/>
      <c r="F1028" s="130"/>
      <c r="G1028" s="131"/>
    </row>
    <row r="1029" spans="1:7" ht="12.75" customHeight="1" x14ac:dyDescent="0.2">
      <c r="A1029" s="265" t="s">
        <v>80</v>
      </c>
      <c r="B1029" s="66" t="s">
        <v>83</v>
      </c>
      <c r="C1029" s="67"/>
      <c r="D1029" s="22"/>
      <c r="E1029" s="127"/>
      <c r="F1029" s="130"/>
      <c r="G1029" s="131"/>
    </row>
    <row r="1030" spans="1:7" ht="12.75" customHeight="1" x14ac:dyDescent="0.2">
      <c r="A1030" s="265" t="s">
        <v>82</v>
      </c>
      <c r="B1030" s="66" t="s">
        <v>85</v>
      </c>
      <c r="C1030" s="67"/>
      <c r="D1030" s="22"/>
      <c r="E1030" s="127"/>
      <c r="F1030" s="130"/>
      <c r="G1030" s="131"/>
    </row>
    <row r="1031" spans="1:7" ht="12.75" customHeight="1" x14ac:dyDescent="0.2">
      <c r="A1031" s="265" t="s">
        <v>84</v>
      </c>
      <c r="B1031" s="66" t="s">
        <v>86</v>
      </c>
      <c r="C1031" s="67"/>
      <c r="D1031" s="22"/>
      <c r="E1031" s="127"/>
      <c r="F1031" s="130"/>
      <c r="G1031" s="131"/>
    </row>
    <row r="1032" spans="1:7" ht="12.75" customHeight="1" x14ac:dyDescent="0.2">
      <c r="A1032" s="265" t="s">
        <v>206</v>
      </c>
      <c r="B1032" s="66" t="s">
        <v>260</v>
      </c>
      <c r="C1032" s="67"/>
      <c r="D1032" s="22"/>
      <c r="E1032" s="127"/>
      <c r="F1032" s="130"/>
      <c r="G1032" s="131"/>
    </row>
    <row r="1033" spans="1:7" ht="12.75" customHeight="1" x14ac:dyDescent="0.2">
      <c r="A1033" s="265" t="s">
        <v>210</v>
      </c>
      <c r="B1033" s="66" t="s">
        <v>525</v>
      </c>
      <c r="C1033" s="67"/>
      <c r="D1033" s="22"/>
      <c r="E1033" s="127"/>
      <c r="F1033" s="130"/>
      <c r="G1033" s="131"/>
    </row>
    <row r="1034" spans="1:7" ht="12.75" customHeight="1" thickBot="1" x14ac:dyDescent="0.25">
      <c r="A1034" s="265"/>
      <c r="B1034" s="66"/>
      <c r="C1034" s="67"/>
      <c r="D1034" s="22"/>
      <c r="E1034" s="127"/>
      <c r="F1034" s="130"/>
      <c r="G1034" s="131"/>
    </row>
    <row r="1035" spans="1:7" ht="12.75" customHeight="1" x14ac:dyDescent="0.2">
      <c r="A1035" s="310"/>
      <c r="B1035" s="110" t="s">
        <v>735</v>
      </c>
      <c r="C1035" s="214"/>
      <c r="D1035" s="215"/>
      <c r="E1035" s="216"/>
      <c r="F1035" s="204"/>
      <c r="G1035" s="301"/>
    </row>
    <row r="1036" spans="1:7" ht="12.75" customHeight="1" thickBot="1" x14ac:dyDescent="0.25">
      <c r="A1036" s="311"/>
      <c r="B1036" s="87" t="s">
        <v>277</v>
      </c>
      <c r="C1036" s="217"/>
      <c r="D1036" s="218"/>
      <c r="E1036" s="219"/>
      <c r="F1036" s="205"/>
      <c r="G1036" s="302"/>
    </row>
  </sheetData>
  <mergeCells count="2">
    <mergeCell ref="A1:G1"/>
    <mergeCell ref="E2:G2"/>
  </mergeCells>
  <phoneticPr fontId="35" type="noConversion"/>
  <conditionalFormatting sqref="B97:AB100 A154:AB196">
    <cfRule type="expression" dxfId="6" priority="14">
      <formula>ROW()=CELL("row")</formula>
    </cfRule>
  </conditionalFormatting>
  <conditionalFormatting sqref="A590:B599">
    <cfRule type="expression" dxfId="5" priority="12">
      <formula>ROW()=CELL("row")</formula>
    </cfRule>
  </conditionalFormatting>
  <conditionalFormatting sqref="A601:B605">
    <cfRule type="expression" dxfId="4" priority="11">
      <formula>ROW()=CELL("row")</formula>
    </cfRule>
  </conditionalFormatting>
  <conditionalFormatting sqref="B600">
    <cfRule type="expression" dxfId="3" priority="4">
      <formula>ROW()=CELL("row")</formula>
    </cfRule>
  </conditionalFormatting>
  <conditionalFormatting sqref="B609">
    <cfRule type="expression" dxfId="2" priority="3">
      <formula>ROW()=CELL("row")</formula>
    </cfRule>
  </conditionalFormatting>
  <conditionalFormatting sqref="B618">
    <cfRule type="expression" dxfId="1" priority="2">
      <formula>ROW()=CELL("row")</formula>
    </cfRule>
  </conditionalFormatting>
  <conditionalFormatting sqref="B627">
    <cfRule type="expression" dxfId="0" priority="1">
      <formula>ROW()=CELL("row")</formula>
    </cfRule>
  </conditionalFormatting>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8" manualBreakCount="28">
    <brk id="77" max="19" man="1"/>
    <brk id="103" max="19" man="1"/>
    <brk id="127" max="19" man="1"/>
    <brk id="197" max="19" man="1"/>
    <brk id="271" max="19" man="1"/>
    <brk id="326" max="19" man="1"/>
    <brk id="372" max="19" man="1"/>
    <brk id="416" max="19" man="1"/>
    <brk id="439" max="19" man="1"/>
    <brk id="465" max="19" man="1"/>
    <brk id="491" max="19" man="1"/>
    <brk id="520" max="19" man="1"/>
    <brk id="552" max="19" man="1"/>
    <brk id="577" max="19" man="1"/>
    <brk id="606" max="19" man="1"/>
    <brk id="631" max="19" man="1"/>
    <brk id="661" max="19" man="1"/>
    <brk id="698" max="19" man="1"/>
    <brk id="723" max="19" man="1"/>
    <brk id="760" max="19" man="1"/>
    <brk id="796" max="19" man="1"/>
    <brk id="815" max="19" man="1"/>
    <brk id="846" max="19" man="1"/>
    <brk id="873" max="19" man="1"/>
    <brk id="909" max="19" man="1"/>
    <brk id="947" max="19" man="1"/>
    <brk id="972" max="19" man="1"/>
    <brk id="992"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C7E64-44A1-4230-814A-7EBFA217B5F1}">
  <dimension ref="A1:F21"/>
  <sheetViews>
    <sheetView view="pageBreakPreview" zoomScaleNormal="100" zoomScaleSheetLayoutView="100" workbookViewId="0">
      <selection activeCell="B14" sqref="B14"/>
    </sheetView>
  </sheetViews>
  <sheetFormatPr defaultRowHeight="15" x14ac:dyDescent="0.25"/>
  <cols>
    <col min="2" max="2" width="57.42578125" customWidth="1"/>
    <col min="3" max="3" width="20.5703125" bestFit="1" customWidth="1"/>
    <col min="6" max="6" width="44.5703125" customWidth="1"/>
    <col min="9" max="9" width="21.140625" customWidth="1"/>
  </cols>
  <sheetData>
    <row r="1" spans="1:6" ht="60.75" customHeight="1" x14ac:dyDescent="0.3">
      <c r="A1" s="535" t="s">
        <v>738</v>
      </c>
      <c r="B1" s="535"/>
      <c r="C1" s="337"/>
    </row>
    <row r="2" spans="1:6" ht="15.75" x14ac:dyDescent="0.25">
      <c r="A2" s="536" t="s">
        <v>63</v>
      </c>
      <c r="B2" s="536"/>
      <c r="C2" s="338"/>
    </row>
    <row r="3" spans="1:6" ht="15.75" thickBot="1" x14ac:dyDescent="0.3">
      <c r="A3" s="1"/>
      <c r="B3" s="2"/>
      <c r="C3" s="3"/>
    </row>
    <row r="4" spans="1:6" ht="20.100000000000001" customHeight="1" thickTop="1" thickBot="1" x14ac:dyDescent="0.35">
      <c r="A4" s="539" t="s">
        <v>64</v>
      </c>
      <c r="B4" s="541" t="s">
        <v>65</v>
      </c>
      <c r="C4" s="6" t="s">
        <v>582</v>
      </c>
    </row>
    <row r="5" spans="1:6" ht="20.100000000000001" customHeight="1" thickTop="1" thickBot="1" x14ac:dyDescent="0.35">
      <c r="A5" s="540"/>
      <c r="B5" s="542"/>
      <c r="C5" s="6" t="s">
        <v>66</v>
      </c>
    </row>
    <row r="6" spans="1:6" ht="24.95" customHeight="1" thickTop="1" x14ac:dyDescent="0.25">
      <c r="A6" s="339" t="s">
        <v>389</v>
      </c>
      <c r="B6" s="340" t="s">
        <v>388</v>
      </c>
      <c r="C6" s="341"/>
    </row>
    <row r="7" spans="1:6" ht="24.95" customHeight="1" x14ac:dyDescent="0.25">
      <c r="A7" s="342" t="s">
        <v>67</v>
      </c>
      <c r="B7" s="343" t="s">
        <v>14</v>
      </c>
      <c r="C7" s="344"/>
    </row>
    <row r="8" spans="1:6" ht="24.95" customHeight="1" x14ac:dyDescent="0.25">
      <c r="A8" s="345" t="s">
        <v>68</v>
      </c>
      <c r="B8" s="346" t="s">
        <v>69</v>
      </c>
      <c r="C8" s="347"/>
    </row>
    <row r="9" spans="1:6" ht="24.95" customHeight="1" x14ac:dyDescent="0.25">
      <c r="A9" s="345" t="s">
        <v>70</v>
      </c>
      <c r="B9" s="346" t="s">
        <v>71</v>
      </c>
      <c r="C9" s="347"/>
    </row>
    <row r="10" spans="1:6" ht="24.95" customHeight="1" x14ac:dyDescent="0.25">
      <c r="A10" s="348" t="s">
        <v>72</v>
      </c>
      <c r="B10" s="349" t="s">
        <v>73</v>
      </c>
      <c r="C10" s="350"/>
    </row>
    <row r="11" spans="1:6" ht="24.95" customHeight="1" x14ac:dyDescent="0.25">
      <c r="A11" s="348" t="s">
        <v>74</v>
      </c>
      <c r="B11" s="349" t="s">
        <v>583</v>
      </c>
      <c r="C11" s="350"/>
    </row>
    <row r="12" spans="1:6" ht="24.95" customHeight="1" x14ac:dyDescent="0.25">
      <c r="A12" s="348" t="s">
        <v>76</v>
      </c>
      <c r="B12" s="349" t="s">
        <v>78</v>
      </c>
      <c r="C12" s="350"/>
    </row>
    <row r="13" spans="1:6" ht="24.95" customHeight="1" x14ac:dyDescent="0.25">
      <c r="A13" s="348" t="s">
        <v>77</v>
      </c>
      <c r="B13" s="349" t="s">
        <v>81</v>
      </c>
      <c r="C13" s="350"/>
    </row>
    <row r="14" spans="1:6" ht="24.95" customHeight="1" x14ac:dyDescent="0.25">
      <c r="A14" s="348" t="s">
        <v>79</v>
      </c>
      <c r="B14" s="349" t="s">
        <v>86</v>
      </c>
      <c r="C14" s="350"/>
    </row>
    <row r="15" spans="1:6" ht="24.95" customHeight="1" x14ac:dyDescent="0.25">
      <c r="A15" s="345" t="s">
        <v>80</v>
      </c>
      <c r="B15" s="346" t="s">
        <v>211</v>
      </c>
      <c r="C15" s="347"/>
      <c r="F15" s="16"/>
    </row>
    <row r="16" spans="1:6" ht="24.95" customHeight="1" x14ac:dyDescent="0.25">
      <c r="A16" s="345" t="s">
        <v>82</v>
      </c>
      <c r="B16" s="346" t="s">
        <v>212</v>
      </c>
      <c r="C16" s="347"/>
    </row>
    <row r="17" spans="1:6" ht="24.95" customHeight="1" thickBot="1" x14ac:dyDescent="0.3">
      <c r="A17" s="351"/>
      <c r="B17" s="352"/>
      <c r="C17" s="353"/>
      <c r="F17" s="16"/>
    </row>
    <row r="18" spans="1:6" ht="24.95" customHeight="1" thickTop="1" x14ac:dyDescent="0.25">
      <c r="A18" s="354"/>
      <c r="B18" s="355" t="s">
        <v>225</v>
      </c>
      <c r="C18" s="356">
        <f>SUM(C7:C16)</f>
        <v>0</v>
      </c>
      <c r="F18" s="16"/>
    </row>
    <row r="19" spans="1:6" ht="24.95" customHeight="1" x14ac:dyDescent="0.25">
      <c r="A19" s="116"/>
      <c r="B19" s="357" t="s">
        <v>226</v>
      </c>
      <c r="C19" s="117">
        <f>C18*6%</f>
        <v>0</v>
      </c>
    </row>
    <row r="20" spans="1:6" ht="31.5" customHeight="1" thickBot="1" x14ac:dyDescent="0.3">
      <c r="A20" s="118"/>
      <c r="B20" s="358" t="s">
        <v>227</v>
      </c>
      <c r="C20" s="119">
        <f>C18+C19</f>
        <v>0</v>
      </c>
    </row>
    <row r="21" spans="1:6" ht="15.75" thickTop="1" x14ac:dyDescent="0.25"/>
  </sheetData>
  <mergeCells count="4">
    <mergeCell ref="A1:B1"/>
    <mergeCell ref="A2:B2"/>
    <mergeCell ref="A4:A5"/>
    <mergeCell ref="B4:B5"/>
  </mergeCells>
  <pageMargins left="0.7" right="0.7" top="0.65" bottom="0.5" header="0.3" footer="0.3"/>
  <pageSetup paperSize="9" orientation="portrait" horizontalDpi="4294967293" verticalDpi="120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A059B-2DD4-42D6-8DCD-65864A15695B}">
  <sheetPr>
    <tabColor rgb="FF92D050"/>
  </sheetPr>
  <dimension ref="A1:U298"/>
  <sheetViews>
    <sheetView showGridLines="0" view="pageBreakPreview" topLeftCell="A100" zoomScale="115" zoomScaleNormal="100" zoomScaleSheetLayoutView="115" workbookViewId="0">
      <selection activeCell="B10" sqref="B10"/>
    </sheetView>
  </sheetViews>
  <sheetFormatPr defaultColWidth="9.140625" defaultRowHeight="12" outlineLevelCol="1" x14ac:dyDescent="0.2"/>
  <cols>
    <col min="1" max="1" width="5.85546875" style="359" customWidth="1"/>
    <col min="2" max="2" width="37.28515625" style="7" customWidth="1"/>
    <col min="3" max="3" width="6.5703125" style="166" hidden="1" customWidth="1" outlineLevel="1"/>
    <col min="4" max="4" width="5.7109375" style="166" hidden="1" customWidth="1" outlineLevel="1"/>
    <col min="5" max="6" width="6.42578125" style="166" hidden="1" customWidth="1" outlineLevel="1"/>
    <col min="7" max="7" width="6.85546875" style="166" hidden="1" customWidth="1" outlineLevel="1"/>
    <col min="8" max="8" width="8.140625" style="166" hidden="1" customWidth="1" outlineLevel="1"/>
    <col min="9" max="9" width="6.42578125" style="166" hidden="1" customWidth="1" outlineLevel="1"/>
    <col min="10" max="10" width="7.85546875" style="166" hidden="1" customWidth="1" outlineLevel="1"/>
    <col min="11" max="11" width="5.7109375" style="166" hidden="1" customWidth="1" outlineLevel="1"/>
    <col min="12" max="12" width="7.85546875" style="166" hidden="1" customWidth="1" outlineLevel="1"/>
    <col min="13" max="13" width="6.7109375" style="166" hidden="1" customWidth="1" outlineLevel="1"/>
    <col min="14" max="14" width="8.28515625" style="166" hidden="1" customWidth="1" outlineLevel="1"/>
    <col min="15" max="15" width="5.7109375" style="166" hidden="1" customWidth="1" outlineLevel="1"/>
    <col min="16" max="16" width="4.7109375" style="8" customWidth="1" collapsed="1"/>
    <col min="17" max="17" width="9.42578125" style="9" customWidth="1"/>
    <col min="18" max="18" width="11.85546875" style="163" customWidth="1"/>
    <col min="19" max="19" width="11.5703125" style="159" customWidth="1"/>
    <col min="20" max="20" width="12.42578125" style="159" customWidth="1"/>
    <col min="21" max="16384" width="9.140625" style="7"/>
  </cols>
  <sheetData>
    <row r="1" spans="1:20" s="11" customFormat="1" ht="51" customHeight="1" x14ac:dyDescent="0.2">
      <c r="A1" s="543" t="s">
        <v>739</v>
      </c>
      <c r="B1" s="543"/>
      <c r="C1" s="543"/>
      <c r="D1" s="543"/>
      <c r="E1" s="543"/>
      <c r="F1" s="543"/>
      <c r="G1" s="543"/>
      <c r="H1" s="543"/>
      <c r="I1" s="543"/>
      <c r="J1" s="543"/>
      <c r="K1" s="543"/>
      <c r="L1" s="543"/>
      <c r="M1" s="543"/>
      <c r="N1" s="543"/>
      <c r="O1" s="543"/>
      <c r="P1" s="543"/>
      <c r="Q1" s="543"/>
      <c r="R1" s="543"/>
      <c r="S1" s="543"/>
      <c r="T1" s="543"/>
    </row>
    <row r="2" spans="1:20" ht="12.75" thickBot="1" x14ac:dyDescent="0.25">
      <c r="R2" s="538"/>
      <c r="S2" s="538"/>
      <c r="T2" s="538"/>
    </row>
    <row r="3" spans="1:20" s="10" customFormat="1" ht="12.75" thickBot="1" x14ac:dyDescent="0.3">
      <c r="A3" s="360" t="s">
        <v>0</v>
      </c>
      <c r="B3" s="91" t="s">
        <v>1</v>
      </c>
      <c r="C3" s="167"/>
      <c r="D3" s="167"/>
      <c r="E3" s="167"/>
      <c r="F3" s="167"/>
      <c r="G3" s="167"/>
      <c r="H3" s="167"/>
      <c r="I3" s="167"/>
      <c r="J3" s="167"/>
      <c r="K3" s="167"/>
      <c r="L3" s="167"/>
      <c r="M3" s="167"/>
      <c r="N3" s="167"/>
      <c r="O3" s="167"/>
      <c r="P3" s="91" t="s">
        <v>2</v>
      </c>
      <c r="Q3" s="92" t="s">
        <v>3</v>
      </c>
      <c r="R3" s="92" t="s">
        <v>4</v>
      </c>
      <c r="S3" s="92" t="s">
        <v>5</v>
      </c>
      <c r="T3" s="92" t="s">
        <v>6</v>
      </c>
    </row>
    <row r="4" spans="1:20" s="10" customFormat="1" x14ac:dyDescent="0.2">
      <c r="A4" s="361"/>
      <c r="B4" s="93"/>
      <c r="C4" s="168"/>
      <c r="D4" s="168"/>
      <c r="E4" s="168"/>
      <c r="F4" s="168"/>
      <c r="G4" s="168"/>
      <c r="H4" s="168"/>
      <c r="I4" s="168"/>
      <c r="J4" s="168"/>
      <c r="K4" s="168"/>
      <c r="L4" s="168"/>
      <c r="M4" s="168"/>
      <c r="N4" s="168"/>
      <c r="O4" s="168"/>
      <c r="P4" s="94"/>
      <c r="Q4" s="95"/>
      <c r="R4" s="127"/>
      <c r="S4" s="128"/>
      <c r="T4" s="129"/>
    </row>
    <row r="5" spans="1:20" s="10" customFormat="1" x14ac:dyDescent="0.2">
      <c r="A5" s="362"/>
      <c r="B5" s="37" t="s">
        <v>388</v>
      </c>
      <c r="C5" s="169"/>
      <c r="D5" s="169"/>
      <c r="E5" s="169"/>
      <c r="F5" s="169"/>
      <c r="G5" s="169"/>
      <c r="H5" s="169"/>
      <c r="I5" s="169"/>
      <c r="J5" s="169"/>
      <c r="K5" s="169"/>
      <c r="L5" s="169"/>
      <c r="M5" s="169"/>
      <c r="N5" s="169"/>
      <c r="O5" s="169"/>
      <c r="P5" s="38"/>
      <c r="Q5" s="39"/>
      <c r="R5" s="127"/>
      <c r="S5" s="128"/>
      <c r="T5" s="129"/>
    </row>
    <row r="6" spans="1:20" s="10" customFormat="1" x14ac:dyDescent="0.2">
      <c r="A6" s="362"/>
      <c r="B6" s="96"/>
      <c r="C6" s="170"/>
      <c r="D6" s="170"/>
      <c r="E6" s="170"/>
      <c r="F6" s="170"/>
      <c r="G6" s="170"/>
      <c r="H6" s="170"/>
      <c r="I6" s="170"/>
      <c r="J6" s="170"/>
      <c r="K6" s="170"/>
      <c r="L6" s="170"/>
      <c r="M6" s="170"/>
      <c r="N6" s="170"/>
      <c r="O6" s="170"/>
      <c r="P6" s="38"/>
      <c r="Q6" s="39"/>
      <c r="R6" s="127"/>
      <c r="S6" s="128"/>
      <c r="T6" s="129"/>
    </row>
    <row r="7" spans="1:20" s="10" customFormat="1" x14ac:dyDescent="0.2">
      <c r="A7" s="362" t="s">
        <v>389</v>
      </c>
      <c r="B7" s="40" t="s">
        <v>390</v>
      </c>
      <c r="C7" s="171"/>
      <c r="D7" s="171"/>
      <c r="E7" s="171"/>
      <c r="F7" s="171"/>
      <c r="G7" s="171"/>
      <c r="H7" s="171"/>
      <c r="I7" s="171"/>
      <c r="J7" s="171"/>
      <c r="K7" s="171"/>
      <c r="L7" s="171"/>
      <c r="M7" s="171"/>
      <c r="N7" s="171"/>
      <c r="O7" s="171"/>
      <c r="P7" s="38"/>
      <c r="Q7" s="39"/>
      <c r="R7" s="127"/>
      <c r="S7" s="128"/>
      <c r="T7" s="129"/>
    </row>
    <row r="8" spans="1:20" s="10" customFormat="1" ht="36" x14ac:dyDescent="0.2">
      <c r="A8" s="363"/>
      <c r="B8" s="44" t="s">
        <v>391</v>
      </c>
      <c r="C8" s="172"/>
      <c r="D8" s="172"/>
      <c r="E8" s="172"/>
      <c r="F8" s="172"/>
      <c r="G8" s="172"/>
      <c r="H8" s="172"/>
      <c r="I8" s="172"/>
      <c r="J8" s="172"/>
      <c r="K8" s="172"/>
      <c r="L8" s="172"/>
      <c r="M8" s="172"/>
      <c r="N8" s="172"/>
      <c r="O8" s="172"/>
      <c r="P8" s="38"/>
      <c r="Q8" s="39"/>
      <c r="R8" s="127"/>
      <c r="S8" s="128"/>
      <c r="T8" s="129"/>
    </row>
    <row r="9" spans="1:20" s="10" customFormat="1" ht="24" x14ac:dyDescent="0.2">
      <c r="A9" s="362"/>
      <c r="B9" s="44" t="s">
        <v>392</v>
      </c>
      <c r="C9" s="173"/>
      <c r="D9" s="173"/>
      <c r="E9" s="173"/>
      <c r="F9" s="173"/>
      <c r="G9" s="173"/>
      <c r="H9" s="173"/>
      <c r="I9" s="173"/>
      <c r="J9" s="173"/>
      <c r="K9" s="173"/>
      <c r="L9" s="173"/>
      <c r="M9" s="173"/>
      <c r="N9" s="173"/>
      <c r="O9" s="173"/>
      <c r="P9" s="38"/>
      <c r="Q9" s="39"/>
      <c r="R9" s="127"/>
      <c r="S9" s="128"/>
      <c r="T9" s="129"/>
    </row>
    <row r="10" spans="1:20" s="10" customFormat="1" ht="120" x14ac:dyDescent="0.2">
      <c r="A10" s="362"/>
      <c r="B10" s="44" t="s">
        <v>393</v>
      </c>
      <c r="C10" s="173"/>
      <c r="D10" s="173"/>
      <c r="E10" s="173"/>
      <c r="F10" s="173"/>
      <c r="G10" s="173"/>
      <c r="H10" s="173"/>
      <c r="I10" s="173"/>
      <c r="J10" s="173"/>
      <c r="K10" s="173"/>
      <c r="L10" s="173"/>
      <c r="M10" s="173"/>
      <c r="N10" s="173"/>
      <c r="O10" s="173"/>
      <c r="P10" s="38"/>
      <c r="Q10" s="39"/>
      <c r="R10" s="127"/>
      <c r="S10" s="128"/>
      <c r="T10" s="129"/>
    </row>
    <row r="11" spans="1:20" s="10" customFormat="1" ht="156" x14ac:dyDescent="0.2">
      <c r="A11" s="362"/>
      <c r="B11" s="44" t="s">
        <v>394</v>
      </c>
      <c r="C11" s="173"/>
      <c r="D11" s="173"/>
      <c r="E11" s="173"/>
      <c r="F11" s="173"/>
      <c r="G11" s="173"/>
      <c r="H11" s="173"/>
      <c r="I11" s="173"/>
      <c r="J11" s="173"/>
      <c r="K11" s="173"/>
      <c r="L11" s="173"/>
      <c r="M11" s="173"/>
      <c r="N11" s="173"/>
      <c r="O11" s="173"/>
      <c r="P11" s="38"/>
      <c r="Q11" s="39"/>
      <c r="R11" s="127"/>
      <c r="S11" s="128"/>
      <c r="T11" s="129"/>
    </row>
    <row r="12" spans="1:20" s="10" customFormat="1" ht="60" x14ac:dyDescent="0.2">
      <c r="A12" s="362"/>
      <c r="B12" s="44" t="s">
        <v>395</v>
      </c>
      <c r="C12" s="173"/>
      <c r="D12" s="173"/>
      <c r="E12" s="173"/>
      <c r="F12" s="173"/>
      <c r="G12" s="173"/>
      <c r="H12" s="173"/>
      <c r="I12" s="173"/>
      <c r="J12" s="173"/>
      <c r="K12" s="173"/>
      <c r="L12" s="173"/>
      <c r="M12" s="173"/>
      <c r="N12" s="173"/>
      <c r="O12" s="173"/>
      <c r="P12" s="38"/>
      <c r="Q12" s="39"/>
      <c r="R12" s="127"/>
      <c r="S12" s="128"/>
      <c r="T12" s="129"/>
    </row>
    <row r="13" spans="1:20" s="10" customFormat="1" x14ac:dyDescent="0.2">
      <c r="A13" s="362"/>
      <c r="B13" s="65"/>
      <c r="C13" s="173"/>
      <c r="D13" s="173"/>
      <c r="E13" s="173"/>
      <c r="F13" s="173"/>
      <c r="G13" s="173"/>
      <c r="H13" s="173"/>
      <c r="I13" s="173"/>
      <c r="J13" s="173"/>
      <c r="K13" s="173"/>
      <c r="L13" s="173"/>
      <c r="M13" s="173"/>
      <c r="N13" s="173"/>
      <c r="O13" s="173"/>
      <c r="P13" s="38"/>
      <c r="Q13" s="39"/>
      <c r="R13" s="127"/>
      <c r="S13" s="128"/>
      <c r="T13" s="129"/>
    </row>
    <row r="14" spans="1:20" s="10" customFormat="1" x14ac:dyDescent="0.2">
      <c r="A14" s="362"/>
      <c r="B14" s="40" t="s">
        <v>396</v>
      </c>
      <c r="C14" s="173"/>
      <c r="D14" s="173"/>
      <c r="E14" s="173"/>
      <c r="F14" s="173"/>
      <c r="G14" s="173"/>
      <c r="H14" s="173"/>
      <c r="I14" s="173"/>
      <c r="J14" s="173"/>
      <c r="K14" s="173"/>
      <c r="L14" s="173"/>
      <c r="M14" s="173"/>
      <c r="N14" s="173"/>
      <c r="O14" s="173"/>
      <c r="P14" s="38"/>
      <c r="Q14" s="39"/>
      <c r="R14" s="127"/>
      <c r="S14" s="128"/>
      <c r="T14" s="129"/>
    </row>
    <row r="15" spans="1:20" s="10" customFormat="1" ht="168" x14ac:dyDescent="0.2">
      <c r="A15" s="362"/>
      <c r="B15" s="56" t="s">
        <v>397</v>
      </c>
      <c r="C15" s="173"/>
      <c r="D15" s="173"/>
      <c r="E15" s="173"/>
      <c r="F15" s="173"/>
      <c r="G15" s="173"/>
      <c r="H15" s="173"/>
      <c r="I15" s="173"/>
      <c r="J15" s="173"/>
      <c r="K15" s="173"/>
      <c r="L15" s="173"/>
      <c r="M15" s="173"/>
      <c r="N15" s="173"/>
      <c r="O15" s="173"/>
      <c r="P15" s="38"/>
      <c r="Q15" s="39"/>
      <c r="R15" s="127"/>
      <c r="S15" s="128"/>
      <c r="T15" s="129"/>
    </row>
    <row r="16" spans="1:20" s="10" customFormat="1" x14ac:dyDescent="0.2">
      <c r="A16" s="362"/>
      <c r="B16" s="65"/>
      <c r="C16" s="173"/>
      <c r="D16" s="173"/>
      <c r="E16" s="173"/>
      <c r="F16" s="173"/>
      <c r="G16" s="173"/>
      <c r="H16" s="173"/>
      <c r="I16" s="173"/>
      <c r="J16" s="173"/>
      <c r="K16" s="173"/>
      <c r="L16" s="173"/>
      <c r="M16" s="173"/>
      <c r="N16" s="173"/>
      <c r="O16" s="173"/>
      <c r="P16" s="38"/>
      <c r="Q16" s="39"/>
      <c r="R16" s="127"/>
      <c r="S16" s="128"/>
      <c r="T16" s="129"/>
    </row>
    <row r="17" spans="1:20" s="10" customFormat="1" x14ac:dyDescent="0.2">
      <c r="A17" s="362"/>
      <c r="B17" s="40" t="s">
        <v>398</v>
      </c>
      <c r="C17" s="173"/>
      <c r="D17" s="173"/>
      <c r="E17" s="173"/>
      <c r="F17" s="173"/>
      <c r="G17" s="173"/>
      <c r="H17" s="173"/>
      <c r="I17" s="173"/>
      <c r="J17" s="173"/>
      <c r="K17" s="173"/>
      <c r="L17" s="173"/>
      <c r="M17" s="173"/>
      <c r="N17" s="173"/>
      <c r="O17" s="173"/>
      <c r="P17" s="38"/>
      <c r="Q17" s="39"/>
      <c r="R17" s="127"/>
      <c r="S17" s="128"/>
      <c r="T17" s="129"/>
    </row>
    <row r="18" spans="1:20" s="10" customFormat="1" ht="120" x14ac:dyDescent="0.2">
      <c r="A18" s="362"/>
      <c r="B18" s="56" t="s">
        <v>399</v>
      </c>
      <c r="C18" s="173"/>
      <c r="D18" s="173"/>
      <c r="E18" s="173"/>
      <c r="F18" s="173"/>
      <c r="G18" s="173"/>
      <c r="H18" s="173"/>
      <c r="I18" s="173"/>
      <c r="J18" s="173"/>
      <c r="K18" s="173"/>
      <c r="L18" s="173"/>
      <c r="M18" s="173"/>
      <c r="N18" s="173"/>
      <c r="O18" s="173"/>
      <c r="P18" s="38"/>
      <c r="Q18" s="39"/>
      <c r="R18" s="127"/>
      <c r="S18" s="128"/>
      <c r="T18" s="129"/>
    </row>
    <row r="19" spans="1:20" s="10" customFormat="1" x14ac:dyDescent="0.2">
      <c r="A19" s="362"/>
      <c r="B19" s="40" t="s">
        <v>400</v>
      </c>
      <c r="C19" s="173"/>
      <c r="D19" s="173"/>
      <c r="E19" s="173"/>
      <c r="F19" s="173"/>
      <c r="G19" s="173"/>
      <c r="H19" s="173"/>
      <c r="I19" s="173"/>
      <c r="J19" s="173"/>
      <c r="K19" s="173"/>
      <c r="L19" s="173"/>
      <c r="M19" s="173"/>
      <c r="N19" s="173"/>
      <c r="O19" s="173"/>
      <c r="P19" s="38"/>
      <c r="Q19" s="39"/>
      <c r="R19" s="127"/>
      <c r="S19" s="128"/>
      <c r="T19" s="129"/>
    </row>
    <row r="20" spans="1:20" s="10" customFormat="1" ht="156" x14ac:dyDescent="0.2">
      <c r="A20" s="362"/>
      <c r="B20" s="56" t="s">
        <v>401</v>
      </c>
      <c r="C20" s="173"/>
      <c r="D20" s="173"/>
      <c r="E20" s="173"/>
      <c r="F20" s="173"/>
      <c r="G20" s="173"/>
      <c r="H20" s="173"/>
      <c r="I20" s="173"/>
      <c r="J20" s="173"/>
      <c r="K20" s="173"/>
      <c r="L20" s="173"/>
      <c r="M20" s="173"/>
      <c r="N20" s="173"/>
      <c r="O20" s="173"/>
      <c r="P20" s="38"/>
      <c r="Q20" s="39"/>
      <c r="R20" s="127"/>
      <c r="S20" s="128"/>
      <c r="T20" s="129"/>
    </row>
    <row r="21" spans="1:20" s="10" customFormat="1" ht="132" x14ac:dyDescent="0.2">
      <c r="A21" s="362"/>
      <c r="B21" s="56" t="s">
        <v>402</v>
      </c>
      <c r="C21" s="173"/>
      <c r="D21" s="173"/>
      <c r="E21" s="173"/>
      <c r="F21" s="173"/>
      <c r="G21" s="173"/>
      <c r="H21" s="173"/>
      <c r="I21" s="173"/>
      <c r="J21" s="173"/>
      <c r="K21" s="173"/>
      <c r="L21" s="173"/>
      <c r="M21" s="173"/>
      <c r="N21" s="173"/>
      <c r="O21" s="173"/>
      <c r="P21" s="38"/>
      <c r="Q21" s="39"/>
      <c r="R21" s="127"/>
      <c r="S21" s="128"/>
      <c r="T21" s="129"/>
    </row>
    <row r="22" spans="1:20" s="10" customFormat="1" ht="60" x14ac:dyDescent="0.2">
      <c r="A22" s="362"/>
      <c r="B22" s="56" t="s">
        <v>403</v>
      </c>
      <c r="C22" s="173"/>
      <c r="D22" s="173"/>
      <c r="E22" s="173"/>
      <c r="F22" s="173"/>
      <c r="G22" s="173"/>
      <c r="H22" s="173"/>
      <c r="I22" s="173"/>
      <c r="J22" s="173"/>
      <c r="K22" s="173"/>
      <c r="L22" s="173"/>
      <c r="M22" s="173"/>
      <c r="N22" s="173"/>
      <c r="O22" s="173"/>
      <c r="P22" s="38"/>
      <c r="Q22" s="39"/>
      <c r="R22" s="127"/>
      <c r="S22" s="128"/>
      <c r="T22" s="129"/>
    </row>
    <row r="23" spans="1:20" s="10" customFormat="1" ht="120" x14ac:dyDescent="0.2">
      <c r="A23" s="362"/>
      <c r="B23" s="56" t="s">
        <v>404</v>
      </c>
      <c r="C23" s="173"/>
      <c r="D23" s="173"/>
      <c r="E23" s="173"/>
      <c r="F23" s="173"/>
      <c r="G23" s="173"/>
      <c r="H23" s="173"/>
      <c r="I23" s="173"/>
      <c r="J23" s="173"/>
      <c r="K23" s="173"/>
      <c r="L23" s="173"/>
      <c r="M23" s="173"/>
      <c r="N23" s="173"/>
      <c r="O23" s="173"/>
      <c r="P23" s="38"/>
      <c r="Q23" s="39"/>
      <c r="R23" s="127"/>
      <c r="S23" s="128"/>
      <c r="T23" s="129"/>
    </row>
    <row r="24" spans="1:20" s="10" customFormat="1" ht="60" x14ac:dyDescent="0.2">
      <c r="A24" s="362"/>
      <c r="B24" s="56" t="s">
        <v>405</v>
      </c>
      <c r="C24" s="173"/>
      <c r="D24" s="173"/>
      <c r="E24" s="173"/>
      <c r="F24" s="173"/>
      <c r="G24" s="173"/>
      <c r="H24" s="173"/>
      <c r="I24" s="173"/>
      <c r="J24" s="173"/>
      <c r="K24" s="173"/>
      <c r="L24" s="173"/>
      <c r="M24" s="173"/>
      <c r="N24" s="173"/>
      <c r="O24" s="173"/>
      <c r="P24" s="38"/>
      <c r="Q24" s="39"/>
      <c r="R24" s="127"/>
      <c r="S24" s="128"/>
      <c r="T24" s="129"/>
    </row>
    <row r="25" spans="1:20" s="10" customFormat="1" ht="12.75" thickBot="1" x14ac:dyDescent="0.25">
      <c r="A25" s="363"/>
      <c r="B25" s="36"/>
      <c r="C25" s="180"/>
      <c r="D25" s="180"/>
      <c r="E25" s="180"/>
      <c r="F25" s="180"/>
      <c r="G25" s="180"/>
      <c r="H25" s="180"/>
      <c r="I25" s="180"/>
      <c r="J25" s="180"/>
      <c r="K25" s="180"/>
      <c r="L25" s="180"/>
      <c r="M25" s="180"/>
      <c r="N25" s="180"/>
      <c r="O25" s="180"/>
      <c r="P25" s="21"/>
      <c r="Q25" s="22"/>
      <c r="R25" s="127"/>
      <c r="S25" s="128"/>
      <c r="T25" s="129"/>
    </row>
    <row r="26" spans="1:20" s="10" customFormat="1" x14ac:dyDescent="0.2">
      <c r="A26" s="364"/>
      <c r="B26" s="100" t="s">
        <v>388</v>
      </c>
      <c r="C26" s="181"/>
      <c r="D26" s="181"/>
      <c r="E26" s="181"/>
      <c r="F26" s="181"/>
      <c r="G26" s="181"/>
      <c r="H26" s="181"/>
      <c r="I26" s="181"/>
      <c r="J26" s="181"/>
      <c r="K26" s="181"/>
      <c r="L26" s="181"/>
      <c r="M26" s="181"/>
      <c r="N26" s="181"/>
      <c r="O26" s="181"/>
      <c r="P26" s="101"/>
      <c r="Q26" s="102"/>
      <c r="R26" s="102"/>
      <c r="S26" s="102"/>
      <c r="T26" s="102"/>
    </row>
    <row r="27" spans="1:20" s="10" customFormat="1" ht="12.75" thickBot="1" x14ac:dyDescent="0.25">
      <c r="A27" s="365"/>
      <c r="B27" s="103"/>
      <c r="C27" s="182"/>
      <c r="D27" s="182"/>
      <c r="E27" s="182"/>
      <c r="F27" s="182"/>
      <c r="G27" s="182"/>
      <c r="H27" s="182"/>
      <c r="I27" s="182"/>
      <c r="J27" s="182"/>
      <c r="K27" s="182"/>
      <c r="L27" s="182"/>
      <c r="M27" s="182"/>
      <c r="N27" s="182"/>
      <c r="O27" s="182"/>
      <c r="P27" s="104"/>
      <c r="Q27" s="105"/>
      <c r="R27" s="201"/>
      <c r="S27" s="202"/>
      <c r="T27" s="366"/>
    </row>
    <row r="28" spans="1:20" s="10" customFormat="1" x14ac:dyDescent="0.2">
      <c r="A28" s="361"/>
      <c r="B28" s="93" t="s">
        <v>13</v>
      </c>
      <c r="C28" s="168"/>
      <c r="D28" s="168"/>
      <c r="E28" s="168"/>
      <c r="F28" s="168"/>
      <c r="G28" s="168"/>
      <c r="H28" s="168"/>
      <c r="I28" s="168"/>
      <c r="J28" s="168"/>
      <c r="K28" s="168"/>
      <c r="L28" s="168"/>
      <c r="M28" s="168"/>
      <c r="N28" s="168"/>
      <c r="O28" s="168"/>
      <c r="P28" s="94"/>
      <c r="Q28" s="95"/>
      <c r="R28" s="127"/>
      <c r="S28" s="128"/>
      <c r="T28" s="129"/>
    </row>
    <row r="29" spans="1:20" s="10" customFormat="1" x14ac:dyDescent="0.2">
      <c r="A29" s="362"/>
      <c r="B29" s="37" t="s">
        <v>14</v>
      </c>
      <c r="C29" s="169"/>
      <c r="D29" s="169"/>
      <c r="E29" s="169"/>
      <c r="F29" s="169"/>
      <c r="G29" s="169"/>
      <c r="H29" s="169"/>
      <c r="I29" s="169"/>
      <c r="J29" s="169"/>
      <c r="K29" s="169"/>
      <c r="L29" s="169"/>
      <c r="M29" s="169"/>
      <c r="N29" s="169"/>
      <c r="O29" s="169"/>
      <c r="P29" s="38"/>
      <c r="Q29" s="39"/>
      <c r="R29" s="127"/>
      <c r="S29" s="128"/>
      <c r="T29" s="129"/>
    </row>
    <row r="30" spans="1:20" s="10" customFormat="1" x14ac:dyDescent="0.2">
      <c r="A30" s="362"/>
      <c r="B30" s="96"/>
      <c r="C30" s="170"/>
      <c r="D30" s="170"/>
      <c r="E30" s="170"/>
      <c r="F30" s="170"/>
      <c r="G30" s="170"/>
      <c r="H30" s="170"/>
      <c r="I30" s="170"/>
      <c r="J30" s="170"/>
      <c r="K30" s="170"/>
      <c r="L30" s="170"/>
      <c r="M30" s="170"/>
      <c r="N30" s="170"/>
      <c r="O30" s="170"/>
      <c r="P30" s="38"/>
      <c r="Q30" s="39"/>
      <c r="R30" s="127"/>
      <c r="S30" s="128"/>
      <c r="T30" s="129"/>
    </row>
    <row r="31" spans="1:20" s="10" customFormat="1" x14ac:dyDescent="0.2">
      <c r="A31" s="362" t="s">
        <v>287</v>
      </c>
      <c r="B31" s="40" t="s">
        <v>15</v>
      </c>
      <c r="C31" s="171"/>
      <c r="D31" s="171"/>
      <c r="E31" s="171"/>
      <c r="F31" s="171"/>
      <c r="G31" s="171"/>
      <c r="H31" s="171"/>
      <c r="I31" s="171"/>
      <c r="J31" s="171"/>
      <c r="K31" s="171"/>
      <c r="L31" s="171"/>
      <c r="M31" s="171"/>
      <c r="N31" s="171"/>
      <c r="O31" s="171"/>
      <c r="P31" s="38"/>
      <c r="Q31" s="39"/>
      <c r="R31" s="127"/>
      <c r="S31" s="128"/>
      <c r="T31" s="129"/>
    </row>
    <row r="32" spans="1:20" s="10" customFormat="1" x14ac:dyDescent="0.2">
      <c r="A32" s="363" t="s">
        <v>129</v>
      </c>
      <c r="B32" s="97" t="s">
        <v>16</v>
      </c>
      <c r="C32" s="172"/>
      <c r="D32" s="172"/>
      <c r="E32" s="172"/>
      <c r="F32" s="172"/>
      <c r="G32" s="172"/>
      <c r="H32" s="172"/>
      <c r="I32" s="172"/>
      <c r="J32" s="172"/>
      <c r="K32" s="172"/>
      <c r="L32" s="172"/>
      <c r="M32" s="172"/>
      <c r="N32" s="172"/>
      <c r="O32" s="172"/>
      <c r="P32" s="38"/>
      <c r="Q32" s="39"/>
      <c r="R32" s="127"/>
      <c r="S32" s="128"/>
      <c r="T32" s="129"/>
    </row>
    <row r="33" spans="1:20" s="10" customFormat="1" x14ac:dyDescent="0.2">
      <c r="A33" s="362"/>
      <c r="B33" s="65" t="s">
        <v>17</v>
      </c>
      <c r="C33" s="173"/>
      <c r="D33" s="173"/>
      <c r="E33" s="173"/>
      <c r="F33" s="173"/>
      <c r="G33" s="173"/>
      <c r="H33" s="173"/>
      <c r="I33" s="173"/>
      <c r="J33" s="173"/>
      <c r="K33" s="173"/>
      <c r="L33" s="173"/>
      <c r="M33" s="173"/>
      <c r="N33" s="173"/>
      <c r="O33" s="173"/>
      <c r="P33" s="38"/>
      <c r="Q33" s="39"/>
      <c r="R33" s="127"/>
      <c r="S33" s="128"/>
      <c r="T33" s="129"/>
    </row>
    <row r="34" spans="1:20" s="10" customFormat="1" x14ac:dyDescent="0.2">
      <c r="A34" s="362"/>
      <c r="B34" s="65" t="s">
        <v>18</v>
      </c>
      <c r="C34" s="173"/>
      <c r="D34" s="173"/>
      <c r="E34" s="173"/>
      <c r="F34" s="173"/>
      <c r="G34" s="173"/>
      <c r="H34" s="173"/>
      <c r="I34" s="173"/>
      <c r="J34" s="173"/>
      <c r="K34" s="173"/>
      <c r="L34" s="173"/>
      <c r="M34" s="173"/>
      <c r="N34" s="173"/>
      <c r="O34" s="173"/>
      <c r="P34" s="38"/>
      <c r="Q34" s="39"/>
      <c r="R34" s="127"/>
      <c r="S34" s="128"/>
      <c r="T34" s="129"/>
    </row>
    <row r="35" spans="1:20" s="10" customFormat="1" x14ac:dyDescent="0.2">
      <c r="A35" s="362"/>
      <c r="B35" s="65" t="s">
        <v>19</v>
      </c>
      <c r="C35" s="173"/>
      <c r="D35" s="173"/>
      <c r="E35" s="173"/>
      <c r="F35" s="173"/>
      <c r="G35" s="173"/>
      <c r="H35" s="173"/>
      <c r="I35" s="173"/>
      <c r="J35" s="173"/>
      <c r="K35" s="173"/>
      <c r="L35" s="173"/>
      <c r="M35" s="173"/>
      <c r="N35" s="173"/>
      <c r="O35" s="173"/>
      <c r="P35" s="38"/>
      <c r="Q35" s="39"/>
      <c r="R35" s="127"/>
      <c r="S35" s="128"/>
      <c r="T35" s="129"/>
    </row>
    <row r="36" spans="1:20" s="10" customFormat="1" x14ac:dyDescent="0.2">
      <c r="A36" s="362"/>
      <c r="B36" s="65" t="s">
        <v>20</v>
      </c>
      <c r="C36" s="173"/>
      <c r="D36" s="173"/>
      <c r="E36" s="173"/>
      <c r="F36" s="173"/>
      <c r="G36" s="173"/>
      <c r="H36" s="173"/>
      <c r="I36" s="173"/>
      <c r="J36" s="173"/>
      <c r="K36" s="173"/>
      <c r="L36" s="173"/>
      <c r="M36" s="173"/>
      <c r="N36" s="173"/>
      <c r="O36" s="173"/>
      <c r="P36" s="38"/>
      <c r="Q36" s="39"/>
      <c r="R36" s="127"/>
      <c r="S36" s="128"/>
      <c r="T36" s="129"/>
    </row>
    <row r="37" spans="1:20" s="10" customFormat="1" x14ac:dyDescent="0.2">
      <c r="A37" s="362"/>
      <c r="B37" s="65" t="s">
        <v>17</v>
      </c>
      <c r="C37" s="173"/>
      <c r="D37" s="173"/>
      <c r="E37" s="173"/>
      <c r="F37" s="173"/>
      <c r="G37" s="173"/>
      <c r="H37" s="173"/>
      <c r="I37" s="173"/>
      <c r="J37" s="173"/>
      <c r="K37" s="173"/>
      <c r="L37" s="173"/>
      <c r="M37" s="173"/>
      <c r="N37" s="173"/>
      <c r="O37" s="173"/>
      <c r="P37" s="38"/>
      <c r="Q37" s="39"/>
      <c r="R37" s="127"/>
      <c r="S37" s="128"/>
      <c r="T37" s="129"/>
    </row>
    <row r="38" spans="1:20" s="10" customFormat="1" x14ac:dyDescent="0.2">
      <c r="A38" s="362"/>
      <c r="B38" s="65" t="s">
        <v>21</v>
      </c>
      <c r="C38" s="173"/>
      <c r="D38" s="173"/>
      <c r="E38" s="173"/>
      <c r="F38" s="173"/>
      <c r="G38" s="173"/>
      <c r="H38" s="173"/>
      <c r="I38" s="173"/>
      <c r="J38" s="173"/>
      <c r="K38" s="173"/>
      <c r="L38" s="173"/>
      <c r="M38" s="173"/>
      <c r="N38" s="173"/>
      <c r="O38" s="173"/>
      <c r="P38" s="38"/>
      <c r="Q38" s="39"/>
      <c r="R38" s="127"/>
      <c r="S38" s="128"/>
      <c r="T38" s="129"/>
    </row>
    <row r="39" spans="1:20" s="10" customFormat="1" x14ac:dyDescent="0.2">
      <c r="A39" s="362"/>
      <c r="B39" s="65" t="s">
        <v>22</v>
      </c>
      <c r="C39" s="173"/>
      <c r="D39" s="173"/>
      <c r="E39" s="173"/>
      <c r="F39" s="173"/>
      <c r="G39" s="173"/>
      <c r="H39" s="173"/>
      <c r="I39" s="173"/>
      <c r="J39" s="173"/>
      <c r="K39" s="173"/>
      <c r="L39" s="173"/>
      <c r="M39" s="173"/>
      <c r="N39" s="173"/>
      <c r="O39" s="173"/>
      <c r="P39" s="38"/>
      <c r="Q39" s="39"/>
      <c r="R39" s="127"/>
      <c r="S39" s="128"/>
      <c r="T39" s="129"/>
    </row>
    <row r="40" spans="1:20" s="10" customFormat="1" x14ac:dyDescent="0.2">
      <c r="A40" s="362"/>
      <c r="B40" s="65" t="s">
        <v>23</v>
      </c>
      <c r="C40" s="173"/>
      <c r="D40" s="173"/>
      <c r="E40" s="173"/>
      <c r="F40" s="173"/>
      <c r="G40" s="173"/>
      <c r="H40" s="173"/>
      <c r="I40" s="173"/>
      <c r="J40" s="173"/>
      <c r="K40" s="173"/>
      <c r="L40" s="173"/>
      <c r="M40" s="173"/>
      <c r="N40" s="173"/>
      <c r="O40" s="173"/>
      <c r="P40" s="38"/>
      <c r="Q40" s="39"/>
      <c r="R40" s="127"/>
      <c r="S40" s="128"/>
      <c r="T40" s="129"/>
    </row>
    <row r="41" spans="1:20" s="10" customFormat="1" x14ac:dyDescent="0.2">
      <c r="A41" s="362"/>
      <c r="B41" s="65" t="s">
        <v>24</v>
      </c>
      <c r="C41" s="173"/>
      <c r="D41" s="173"/>
      <c r="E41" s="173"/>
      <c r="F41" s="173"/>
      <c r="G41" s="173"/>
      <c r="H41" s="173"/>
      <c r="I41" s="173"/>
      <c r="J41" s="173"/>
      <c r="K41" s="173"/>
      <c r="L41" s="173"/>
      <c r="M41" s="173"/>
      <c r="N41" s="173"/>
      <c r="O41" s="173"/>
      <c r="P41" s="38"/>
      <c r="Q41" s="39"/>
      <c r="R41" s="127"/>
      <c r="S41" s="128"/>
      <c r="T41" s="129"/>
    </row>
    <row r="42" spans="1:20" s="10" customFormat="1" x14ac:dyDescent="0.2">
      <c r="A42" s="362"/>
      <c r="B42" s="65" t="s">
        <v>25</v>
      </c>
      <c r="C42" s="173"/>
      <c r="D42" s="173"/>
      <c r="E42" s="173"/>
      <c r="F42" s="173"/>
      <c r="G42" s="173"/>
      <c r="H42" s="173"/>
      <c r="I42" s="173"/>
      <c r="J42" s="173"/>
      <c r="K42" s="173"/>
      <c r="L42" s="173"/>
      <c r="M42" s="173"/>
      <c r="N42" s="173"/>
      <c r="O42" s="173"/>
      <c r="P42" s="38"/>
      <c r="Q42" s="39"/>
      <c r="R42" s="127"/>
      <c r="S42" s="128"/>
      <c r="T42" s="129"/>
    </row>
    <row r="43" spans="1:20" s="10" customFormat="1" x14ac:dyDescent="0.2">
      <c r="A43" s="362"/>
      <c r="B43" s="65" t="s">
        <v>26</v>
      </c>
      <c r="C43" s="173"/>
      <c r="D43" s="173"/>
      <c r="E43" s="173"/>
      <c r="F43" s="173"/>
      <c r="G43" s="173"/>
      <c r="H43" s="173"/>
      <c r="I43" s="173"/>
      <c r="J43" s="173"/>
      <c r="K43" s="173"/>
      <c r="L43" s="173"/>
      <c r="M43" s="173"/>
      <c r="N43" s="173"/>
      <c r="O43" s="173"/>
      <c r="P43" s="38"/>
      <c r="Q43" s="39"/>
      <c r="R43" s="127"/>
      <c r="S43" s="128"/>
      <c r="T43" s="129"/>
    </row>
    <row r="44" spans="1:20" s="10" customFormat="1" x14ac:dyDescent="0.2">
      <c r="A44" s="362"/>
      <c r="B44" s="65"/>
      <c r="C44" s="173"/>
      <c r="D44" s="173"/>
      <c r="E44" s="173"/>
      <c r="F44" s="173"/>
      <c r="G44" s="173"/>
      <c r="H44" s="173"/>
      <c r="I44" s="173"/>
      <c r="J44" s="173"/>
      <c r="K44" s="173"/>
      <c r="L44" s="173"/>
      <c r="M44" s="173"/>
      <c r="N44" s="173"/>
      <c r="O44" s="173"/>
      <c r="P44" s="38"/>
      <c r="Q44" s="39"/>
      <c r="R44" s="127"/>
      <c r="S44" s="128"/>
      <c r="T44" s="129"/>
    </row>
    <row r="45" spans="1:20" s="10" customFormat="1" x14ac:dyDescent="0.2">
      <c r="A45" s="363" t="s">
        <v>288</v>
      </c>
      <c r="B45" s="71" t="s">
        <v>27</v>
      </c>
      <c r="C45" s="174"/>
      <c r="D45" s="174"/>
      <c r="E45" s="174"/>
      <c r="F45" s="174"/>
      <c r="G45" s="174"/>
      <c r="H45" s="174"/>
      <c r="I45" s="174"/>
      <c r="J45" s="174"/>
      <c r="K45" s="174"/>
      <c r="L45" s="174"/>
      <c r="M45" s="174"/>
      <c r="N45" s="174"/>
      <c r="O45" s="174"/>
      <c r="P45" s="21"/>
      <c r="Q45" s="22"/>
      <c r="R45" s="127"/>
      <c r="S45" s="128"/>
      <c r="T45" s="129"/>
    </row>
    <row r="46" spans="1:20" s="10" customFormat="1" ht="60.75" customHeight="1" x14ac:dyDescent="0.2">
      <c r="A46" s="362" t="s">
        <v>129</v>
      </c>
      <c r="B46" s="44" t="s">
        <v>165</v>
      </c>
      <c r="C46" s="175"/>
      <c r="D46" s="175"/>
      <c r="E46" s="175"/>
      <c r="F46" s="175"/>
      <c r="G46" s="175"/>
      <c r="H46" s="175"/>
      <c r="I46" s="175"/>
      <c r="J46" s="175"/>
      <c r="K46" s="175"/>
      <c r="L46" s="175"/>
      <c r="M46" s="175"/>
      <c r="N46" s="175"/>
      <c r="O46" s="175"/>
      <c r="P46" s="21" t="s">
        <v>0</v>
      </c>
      <c r="Q46" s="22">
        <v>1</v>
      </c>
      <c r="R46" s="127"/>
      <c r="S46" s="130"/>
      <c r="T46" s="131"/>
    </row>
    <row r="47" spans="1:20" s="10" customFormat="1" x14ac:dyDescent="0.2">
      <c r="A47" s="363"/>
      <c r="B47" s="44"/>
      <c r="C47" s="175"/>
      <c r="D47" s="175"/>
      <c r="E47" s="175"/>
      <c r="F47" s="175"/>
      <c r="G47" s="175"/>
      <c r="H47" s="175"/>
      <c r="I47" s="175"/>
      <c r="J47" s="175"/>
      <c r="K47" s="175"/>
      <c r="L47" s="175"/>
      <c r="M47" s="175"/>
      <c r="N47" s="175"/>
      <c r="O47" s="175"/>
      <c r="P47" s="21"/>
      <c r="Q47" s="22"/>
      <c r="R47" s="127"/>
      <c r="S47" s="130"/>
      <c r="T47" s="131"/>
    </row>
    <row r="48" spans="1:20" s="10" customFormat="1" x14ac:dyDescent="0.2">
      <c r="A48" s="362" t="s">
        <v>289</v>
      </c>
      <c r="B48" s="71" t="s">
        <v>28</v>
      </c>
      <c r="C48" s="174"/>
      <c r="D48" s="174"/>
      <c r="E48" s="174"/>
      <c r="F48" s="174"/>
      <c r="G48" s="174"/>
      <c r="H48" s="174"/>
      <c r="I48" s="174"/>
      <c r="J48" s="174"/>
      <c r="K48" s="174"/>
      <c r="L48" s="174"/>
      <c r="M48" s="174"/>
      <c r="N48" s="174"/>
      <c r="O48" s="174"/>
      <c r="P48" s="21"/>
      <c r="Q48" s="22"/>
      <c r="R48" s="127"/>
      <c r="S48" s="130"/>
      <c r="T48" s="131"/>
    </row>
    <row r="49" spans="1:20" s="10" customFormat="1" x14ac:dyDescent="0.2">
      <c r="A49" s="362" t="s">
        <v>129</v>
      </c>
      <c r="B49" s="98" t="s">
        <v>29</v>
      </c>
      <c r="C49" s="176"/>
      <c r="D49" s="176"/>
      <c r="E49" s="176"/>
      <c r="F49" s="176"/>
      <c r="G49" s="176"/>
      <c r="H49" s="176"/>
      <c r="I49" s="176"/>
      <c r="J49" s="176"/>
      <c r="K49" s="176"/>
      <c r="L49" s="176"/>
      <c r="M49" s="176"/>
      <c r="N49" s="176"/>
      <c r="O49" s="176"/>
      <c r="P49" s="21" t="s">
        <v>12</v>
      </c>
      <c r="Q49" s="22">
        <v>1</v>
      </c>
      <c r="R49" s="127"/>
      <c r="S49" s="130"/>
      <c r="T49" s="131"/>
    </row>
    <row r="50" spans="1:20" s="10" customFormat="1" x14ac:dyDescent="0.2">
      <c r="A50" s="362"/>
      <c r="B50" s="98"/>
      <c r="C50" s="176"/>
      <c r="D50" s="176"/>
      <c r="E50" s="176"/>
      <c r="F50" s="176"/>
      <c r="G50" s="176"/>
      <c r="H50" s="176"/>
      <c r="I50" s="176"/>
      <c r="J50" s="176"/>
      <c r="K50" s="176"/>
      <c r="L50" s="176"/>
      <c r="M50" s="176"/>
      <c r="N50" s="176"/>
      <c r="O50" s="176"/>
      <c r="P50" s="21"/>
      <c r="Q50" s="22"/>
      <c r="R50" s="127"/>
      <c r="S50" s="130"/>
      <c r="T50" s="131"/>
    </row>
    <row r="51" spans="1:20" s="10" customFormat="1" x14ac:dyDescent="0.2">
      <c r="A51" s="362" t="s">
        <v>290</v>
      </c>
      <c r="B51" s="71" t="s">
        <v>577</v>
      </c>
      <c r="C51" s="177"/>
      <c r="D51" s="177"/>
      <c r="E51" s="177"/>
      <c r="F51" s="177"/>
      <c r="G51" s="177"/>
      <c r="H51" s="177"/>
      <c r="I51" s="177"/>
      <c r="J51" s="177"/>
      <c r="K51" s="177"/>
      <c r="L51" s="177"/>
      <c r="M51" s="177"/>
      <c r="N51" s="177"/>
      <c r="O51" s="177"/>
      <c r="P51" s="21"/>
      <c r="Q51" s="22"/>
      <c r="R51" s="127"/>
      <c r="S51" s="130"/>
      <c r="T51" s="131"/>
    </row>
    <row r="52" spans="1:20" s="10" customFormat="1" ht="39.75" customHeight="1" x14ac:dyDescent="0.2">
      <c r="A52" s="362" t="s">
        <v>129</v>
      </c>
      <c r="B52" s="58" t="s">
        <v>184</v>
      </c>
      <c r="C52" s="178"/>
      <c r="D52" s="178"/>
      <c r="E52" s="178"/>
      <c r="F52" s="178"/>
      <c r="G52" s="178"/>
      <c r="H52" s="178"/>
      <c r="I52" s="178"/>
      <c r="J52" s="178"/>
      <c r="K52" s="178"/>
      <c r="L52" s="178"/>
      <c r="M52" s="178"/>
      <c r="N52" s="178"/>
      <c r="O52" s="178"/>
      <c r="P52" s="21" t="s">
        <v>0</v>
      </c>
      <c r="Q52" s="22">
        <v>1</v>
      </c>
      <c r="R52" s="127"/>
      <c r="S52" s="130"/>
      <c r="T52" s="131"/>
    </row>
    <row r="53" spans="1:20" s="10" customFormat="1" x14ac:dyDescent="0.2">
      <c r="A53" s="362"/>
      <c r="B53" s="98"/>
      <c r="C53" s="176"/>
      <c r="D53" s="176"/>
      <c r="E53" s="176"/>
      <c r="F53" s="176"/>
      <c r="G53" s="176"/>
      <c r="H53" s="176"/>
      <c r="I53" s="176"/>
      <c r="J53" s="176"/>
      <c r="K53" s="176"/>
      <c r="L53" s="176"/>
      <c r="M53" s="176"/>
      <c r="N53" s="176"/>
      <c r="O53" s="176"/>
      <c r="P53" s="21"/>
      <c r="Q53" s="22"/>
      <c r="R53" s="127"/>
      <c r="S53" s="130"/>
      <c r="T53" s="131"/>
    </row>
    <row r="54" spans="1:20" s="10" customFormat="1" x14ac:dyDescent="0.2">
      <c r="A54" s="367" t="s">
        <v>291</v>
      </c>
      <c r="B54" s="99" t="s">
        <v>30</v>
      </c>
      <c r="C54" s="179"/>
      <c r="D54" s="179"/>
      <c r="E54" s="179"/>
      <c r="F54" s="179"/>
      <c r="G54" s="179"/>
      <c r="H54" s="179"/>
      <c r="I54" s="179"/>
      <c r="J54" s="179"/>
      <c r="K54" s="179"/>
      <c r="L54" s="179"/>
      <c r="M54" s="179"/>
      <c r="N54" s="179"/>
      <c r="O54" s="179"/>
      <c r="P54" s="21"/>
      <c r="Q54" s="22"/>
      <c r="R54" s="127"/>
      <c r="S54" s="130"/>
      <c r="T54" s="131"/>
    </row>
    <row r="55" spans="1:20" s="10" customFormat="1" ht="27.75" customHeight="1" x14ac:dyDescent="0.2">
      <c r="A55" s="362" t="s">
        <v>129</v>
      </c>
      <c r="B55" s="36" t="s">
        <v>31</v>
      </c>
      <c r="C55" s="180"/>
      <c r="D55" s="180"/>
      <c r="E55" s="180"/>
      <c r="F55" s="180"/>
      <c r="G55" s="180"/>
      <c r="H55" s="180"/>
      <c r="I55" s="180"/>
      <c r="J55" s="180"/>
      <c r="K55" s="180"/>
      <c r="L55" s="180"/>
      <c r="M55" s="180"/>
      <c r="N55" s="180"/>
      <c r="O55" s="180"/>
      <c r="P55" s="21" t="s">
        <v>0</v>
      </c>
      <c r="Q55" s="22">
        <v>1</v>
      </c>
      <c r="R55" s="127"/>
      <c r="S55" s="130"/>
      <c r="T55" s="131"/>
    </row>
    <row r="56" spans="1:20" s="10" customFormat="1" x14ac:dyDescent="0.2">
      <c r="A56" s="363"/>
      <c r="B56" s="36"/>
      <c r="C56" s="180"/>
      <c r="D56" s="180"/>
      <c r="E56" s="180"/>
      <c r="F56" s="180"/>
      <c r="G56" s="180"/>
      <c r="H56" s="180"/>
      <c r="I56" s="180"/>
      <c r="J56" s="180"/>
      <c r="K56" s="180"/>
      <c r="L56" s="180"/>
      <c r="M56" s="180"/>
      <c r="N56" s="180"/>
      <c r="O56" s="180"/>
      <c r="P56" s="21"/>
      <c r="Q56" s="22"/>
      <c r="R56" s="127"/>
      <c r="S56" s="130"/>
      <c r="T56" s="131"/>
    </row>
    <row r="57" spans="1:20" s="10" customFormat="1" x14ac:dyDescent="0.2">
      <c r="A57" s="367" t="s">
        <v>292</v>
      </c>
      <c r="B57" s="99" t="s">
        <v>278</v>
      </c>
      <c r="C57" s="180"/>
      <c r="D57" s="180"/>
      <c r="E57" s="180"/>
      <c r="F57" s="180"/>
      <c r="G57" s="180"/>
      <c r="H57" s="180"/>
      <c r="I57" s="180"/>
      <c r="J57" s="180"/>
      <c r="K57" s="180"/>
      <c r="L57" s="180"/>
      <c r="M57" s="180"/>
      <c r="N57" s="180"/>
      <c r="O57" s="180"/>
      <c r="P57" s="21"/>
      <c r="Q57" s="22"/>
      <c r="R57" s="127"/>
      <c r="S57" s="130"/>
      <c r="T57" s="131"/>
    </row>
    <row r="58" spans="1:20" s="10" customFormat="1" x14ac:dyDescent="0.2">
      <c r="A58" s="362" t="s">
        <v>129</v>
      </c>
      <c r="B58" s="36" t="s">
        <v>279</v>
      </c>
      <c r="C58" s="180" t="s">
        <v>0</v>
      </c>
      <c r="D58" s="180">
        <v>1</v>
      </c>
      <c r="E58" s="180"/>
      <c r="F58" s="180"/>
      <c r="G58" s="180">
        <f t="shared" ref="G58" si="0">(D58*E58)+(D58*F58)</f>
        <v>0</v>
      </c>
      <c r="H58" s="180"/>
      <c r="I58" s="180"/>
      <c r="J58" s="180"/>
      <c r="K58" s="180"/>
      <c r="L58" s="180"/>
      <c r="M58" s="180"/>
      <c r="N58" s="180"/>
      <c r="O58" s="180"/>
      <c r="P58" s="21" t="s">
        <v>0</v>
      </c>
      <c r="Q58" s="22">
        <v>1</v>
      </c>
      <c r="R58" s="127"/>
      <c r="S58" s="130"/>
      <c r="T58" s="131"/>
    </row>
    <row r="59" spans="1:20" s="10" customFormat="1" x14ac:dyDescent="0.2">
      <c r="A59" s="363"/>
      <c r="B59" s="36"/>
      <c r="C59" s="180"/>
      <c r="D59" s="180"/>
      <c r="E59" s="180"/>
      <c r="F59" s="180"/>
      <c r="G59" s="180"/>
      <c r="H59" s="180"/>
      <c r="I59" s="180"/>
      <c r="J59" s="180"/>
      <c r="K59" s="180"/>
      <c r="L59" s="180"/>
      <c r="M59" s="180"/>
      <c r="N59" s="180"/>
      <c r="O59" s="180"/>
      <c r="P59" s="21"/>
      <c r="Q59" s="22"/>
      <c r="R59" s="127"/>
      <c r="S59" s="130"/>
      <c r="T59" s="131"/>
    </row>
    <row r="60" spans="1:20" s="10" customFormat="1" x14ac:dyDescent="0.2">
      <c r="A60" s="363"/>
      <c r="B60" s="36"/>
      <c r="C60" s="180"/>
      <c r="D60" s="180"/>
      <c r="E60" s="180"/>
      <c r="F60" s="180"/>
      <c r="G60" s="180"/>
      <c r="H60" s="180"/>
      <c r="I60" s="180"/>
      <c r="J60" s="180"/>
      <c r="K60" s="180"/>
      <c r="L60" s="180"/>
      <c r="M60" s="180"/>
      <c r="N60" s="180"/>
      <c r="O60" s="180"/>
      <c r="P60" s="21"/>
      <c r="Q60" s="22"/>
      <c r="R60" s="127"/>
      <c r="S60" s="130"/>
      <c r="T60" s="131"/>
    </row>
    <row r="61" spans="1:20" s="10" customFormat="1" x14ac:dyDescent="0.2">
      <c r="A61" s="367" t="s">
        <v>293</v>
      </c>
      <c r="B61" s="99" t="s">
        <v>280</v>
      </c>
      <c r="C61" s="180"/>
      <c r="D61" s="180"/>
      <c r="E61" s="180"/>
      <c r="F61" s="180"/>
      <c r="G61" s="180"/>
      <c r="H61" s="180"/>
      <c r="I61" s="180"/>
      <c r="J61" s="180"/>
      <c r="K61" s="180"/>
      <c r="L61" s="180"/>
      <c r="M61" s="180"/>
      <c r="N61" s="180"/>
      <c r="O61" s="180"/>
      <c r="P61" s="21"/>
      <c r="Q61" s="22"/>
      <c r="R61" s="127"/>
      <c r="S61" s="130"/>
      <c r="T61" s="131"/>
    </row>
    <row r="62" spans="1:20" s="10" customFormat="1" x14ac:dyDescent="0.2">
      <c r="A62" s="362" t="s">
        <v>129</v>
      </c>
      <c r="B62" s="36" t="s">
        <v>281</v>
      </c>
      <c r="C62" s="180" t="s">
        <v>0</v>
      </c>
      <c r="D62" s="180">
        <v>1</v>
      </c>
      <c r="E62" s="180"/>
      <c r="F62" s="180"/>
      <c r="G62" s="180">
        <f t="shared" ref="G62" si="1">(D62*E62)+(D62*F62)</f>
        <v>0</v>
      </c>
      <c r="H62" s="180"/>
      <c r="I62" s="180"/>
      <c r="J62" s="180"/>
      <c r="K62" s="180"/>
      <c r="L62" s="180"/>
      <c r="M62" s="180"/>
      <c r="N62" s="180"/>
      <c r="O62" s="180"/>
      <c r="P62" s="21" t="s">
        <v>0</v>
      </c>
      <c r="Q62" s="22">
        <v>1</v>
      </c>
      <c r="R62" s="127"/>
      <c r="S62" s="130"/>
      <c r="T62" s="131"/>
    </row>
    <row r="63" spans="1:20" s="10" customFormat="1" x14ac:dyDescent="0.2">
      <c r="A63" s="363"/>
      <c r="B63" s="36"/>
      <c r="C63" s="180"/>
      <c r="D63" s="180"/>
      <c r="E63" s="180"/>
      <c r="F63" s="180"/>
      <c r="G63" s="180"/>
      <c r="H63" s="180"/>
      <c r="I63" s="180"/>
      <c r="J63" s="180"/>
      <c r="K63" s="180"/>
      <c r="L63" s="180"/>
      <c r="M63" s="180"/>
      <c r="N63" s="180"/>
      <c r="O63" s="180"/>
      <c r="P63" s="21"/>
      <c r="Q63" s="22"/>
      <c r="R63" s="127"/>
      <c r="S63" s="130"/>
      <c r="T63" s="131"/>
    </row>
    <row r="64" spans="1:20" s="10" customFormat="1" x14ac:dyDescent="0.2">
      <c r="A64" s="363"/>
      <c r="B64" s="36"/>
      <c r="C64" s="180"/>
      <c r="D64" s="180"/>
      <c r="E64" s="180"/>
      <c r="F64" s="180"/>
      <c r="G64" s="180"/>
      <c r="H64" s="180"/>
      <c r="I64" s="180"/>
      <c r="J64" s="180"/>
      <c r="K64" s="180"/>
      <c r="L64" s="180"/>
      <c r="M64" s="180"/>
      <c r="N64" s="180"/>
      <c r="O64" s="180"/>
      <c r="P64" s="21"/>
      <c r="Q64" s="22"/>
      <c r="R64" s="127"/>
      <c r="S64" s="130"/>
      <c r="T64" s="131"/>
    </row>
    <row r="65" spans="1:20" s="10" customFormat="1" x14ac:dyDescent="0.2">
      <c r="A65" s="363"/>
      <c r="B65" s="36"/>
      <c r="C65" s="180"/>
      <c r="D65" s="180"/>
      <c r="E65" s="180"/>
      <c r="F65" s="180"/>
      <c r="G65" s="180"/>
      <c r="H65" s="180"/>
      <c r="I65" s="180"/>
      <c r="J65" s="180"/>
      <c r="K65" s="180"/>
      <c r="L65" s="180"/>
      <c r="M65" s="180"/>
      <c r="N65" s="180"/>
      <c r="O65" s="180"/>
      <c r="P65" s="21"/>
      <c r="Q65" s="21"/>
      <c r="R65" s="21"/>
      <c r="S65" s="21"/>
      <c r="T65" s="21"/>
    </row>
    <row r="66" spans="1:20" s="10" customFormat="1" x14ac:dyDescent="0.2">
      <c r="A66" s="363"/>
      <c r="B66" s="36"/>
      <c r="C66" s="180"/>
      <c r="D66" s="180"/>
      <c r="E66" s="180"/>
      <c r="F66" s="180"/>
      <c r="G66" s="180"/>
      <c r="H66" s="180"/>
      <c r="I66" s="180"/>
      <c r="J66" s="180"/>
      <c r="K66" s="180"/>
      <c r="L66" s="180"/>
      <c r="M66" s="180"/>
      <c r="N66" s="180"/>
      <c r="O66" s="180"/>
      <c r="P66" s="21"/>
      <c r="Q66" s="22"/>
      <c r="R66" s="127"/>
      <c r="S66" s="128"/>
      <c r="T66" s="129"/>
    </row>
    <row r="67" spans="1:20" s="10" customFormat="1" x14ac:dyDescent="0.2">
      <c r="A67" s="363"/>
      <c r="B67" s="36"/>
      <c r="C67" s="180"/>
      <c r="D67" s="180"/>
      <c r="E67" s="180"/>
      <c r="F67" s="180"/>
      <c r="G67" s="180"/>
      <c r="H67" s="180"/>
      <c r="I67" s="180"/>
      <c r="J67" s="180"/>
      <c r="K67" s="180"/>
      <c r="L67" s="180"/>
      <c r="M67" s="180"/>
      <c r="N67" s="180"/>
      <c r="O67" s="180"/>
      <c r="P67" s="21"/>
      <c r="Q67" s="22"/>
      <c r="R67" s="127"/>
      <c r="S67" s="128"/>
      <c r="T67" s="129"/>
    </row>
    <row r="68" spans="1:20" s="10" customFormat="1" x14ac:dyDescent="0.2">
      <c r="A68" s="363"/>
      <c r="B68" s="36"/>
      <c r="C68" s="180"/>
      <c r="D68" s="180"/>
      <c r="E68" s="180"/>
      <c r="F68" s="180"/>
      <c r="G68" s="180"/>
      <c r="H68" s="180"/>
      <c r="I68" s="180"/>
      <c r="J68" s="180"/>
      <c r="K68" s="180"/>
      <c r="L68" s="180"/>
      <c r="M68" s="180"/>
      <c r="N68" s="180"/>
      <c r="O68" s="180"/>
      <c r="P68" s="21"/>
      <c r="Q68" s="22"/>
      <c r="R68" s="127"/>
      <c r="S68" s="128"/>
      <c r="T68" s="129"/>
    </row>
    <row r="69" spans="1:20" s="10" customFormat="1" x14ac:dyDescent="0.2">
      <c r="A69" s="363"/>
      <c r="B69" s="36"/>
      <c r="C69" s="180"/>
      <c r="D69" s="180"/>
      <c r="E69" s="180"/>
      <c r="F69" s="180"/>
      <c r="G69" s="180"/>
      <c r="H69" s="180"/>
      <c r="I69" s="180"/>
      <c r="J69" s="180"/>
      <c r="K69" s="180"/>
      <c r="L69" s="180"/>
      <c r="M69" s="180"/>
      <c r="N69" s="180"/>
      <c r="O69" s="180"/>
      <c r="P69" s="21"/>
      <c r="Q69" s="22"/>
      <c r="R69" s="127"/>
      <c r="S69" s="128"/>
      <c r="T69" s="129"/>
    </row>
    <row r="70" spans="1:20" s="10" customFormat="1" x14ac:dyDescent="0.2">
      <c r="A70" s="363"/>
      <c r="B70" s="36"/>
      <c r="C70" s="180"/>
      <c r="D70" s="180"/>
      <c r="E70" s="180"/>
      <c r="F70" s="180"/>
      <c r="G70" s="180"/>
      <c r="H70" s="180"/>
      <c r="I70" s="180"/>
      <c r="J70" s="180"/>
      <c r="K70" s="180"/>
      <c r="L70" s="180"/>
      <c r="M70" s="180"/>
      <c r="N70" s="180"/>
      <c r="O70" s="180"/>
      <c r="P70" s="21"/>
      <c r="Q70" s="22"/>
      <c r="R70" s="127"/>
      <c r="S70" s="128"/>
      <c r="T70" s="129"/>
    </row>
    <row r="71" spans="1:20" s="10" customFormat="1" x14ac:dyDescent="0.2">
      <c r="A71" s="363"/>
      <c r="B71" s="36"/>
      <c r="C71" s="180"/>
      <c r="D71" s="180"/>
      <c r="E71" s="180"/>
      <c r="F71" s="180"/>
      <c r="G71" s="180"/>
      <c r="H71" s="180"/>
      <c r="I71" s="180"/>
      <c r="J71" s="180"/>
      <c r="K71" s="180"/>
      <c r="L71" s="180"/>
      <c r="M71" s="180"/>
      <c r="N71" s="180"/>
      <c r="O71" s="180"/>
      <c r="P71" s="21"/>
      <c r="Q71" s="22"/>
      <c r="R71" s="127"/>
      <c r="S71" s="128"/>
      <c r="T71" s="129"/>
    </row>
    <row r="72" spans="1:20" s="10" customFormat="1" x14ac:dyDescent="0.2">
      <c r="A72" s="363"/>
      <c r="B72" s="36"/>
      <c r="C72" s="180"/>
      <c r="D72" s="180"/>
      <c r="E72" s="180"/>
      <c r="F72" s="180"/>
      <c r="G72" s="180"/>
      <c r="H72" s="180"/>
      <c r="I72" s="180"/>
      <c r="J72" s="180"/>
      <c r="K72" s="180"/>
      <c r="L72" s="180"/>
      <c r="M72" s="180"/>
      <c r="N72" s="180"/>
      <c r="O72" s="180"/>
      <c r="P72" s="21"/>
      <c r="Q72" s="22"/>
      <c r="R72" s="127"/>
      <c r="S72" s="128"/>
      <c r="T72" s="129"/>
    </row>
    <row r="73" spans="1:20" s="10" customFormat="1" ht="12.75" thickBot="1" x14ac:dyDescent="0.25">
      <c r="A73" s="363"/>
      <c r="B73" s="36"/>
      <c r="C73" s="180"/>
      <c r="D73" s="180"/>
      <c r="E73" s="180"/>
      <c r="F73" s="180"/>
      <c r="G73" s="180"/>
      <c r="H73" s="180"/>
      <c r="I73" s="180"/>
      <c r="J73" s="180"/>
      <c r="K73" s="180"/>
      <c r="L73" s="180"/>
      <c r="M73" s="180"/>
      <c r="N73" s="180"/>
      <c r="O73" s="180"/>
      <c r="P73" s="21"/>
      <c r="Q73" s="22"/>
      <c r="R73" s="127"/>
      <c r="S73" s="128"/>
      <c r="T73" s="129"/>
    </row>
    <row r="74" spans="1:20" s="10" customFormat="1" x14ac:dyDescent="0.2">
      <c r="A74" s="364"/>
      <c r="B74" s="100" t="s">
        <v>32</v>
      </c>
      <c r="C74" s="181"/>
      <c r="D74" s="181"/>
      <c r="E74" s="181"/>
      <c r="F74" s="181"/>
      <c r="G74" s="181"/>
      <c r="H74" s="181"/>
      <c r="I74" s="181"/>
      <c r="J74" s="181"/>
      <c r="K74" s="181"/>
      <c r="L74" s="181"/>
      <c r="M74" s="181"/>
      <c r="N74" s="181"/>
      <c r="O74" s="181"/>
      <c r="P74" s="101"/>
      <c r="Q74" s="102"/>
      <c r="R74" s="102"/>
      <c r="S74" s="102"/>
      <c r="T74" s="102"/>
    </row>
    <row r="75" spans="1:20" s="10" customFormat="1" ht="12.75" thickBot="1" x14ac:dyDescent="0.25">
      <c r="A75" s="365"/>
      <c r="B75" s="103" t="s">
        <v>33</v>
      </c>
      <c r="C75" s="182"/>
      <c r="D75" s="182"/>
      <c r="E75" s="182"/>
      <c r="F75" s="182"/>
      <c r="G75" s="182"/>
      <c r="H75" s="182"/>
      <c r="I75" s="182"/>
      <c r="J75" s="182"/>
      <c r="K75" s="182"/>
      <c r="L75" s="182"/>
      <c r="M75" s="182"/>
      <c r="N75" s="182"/>
      <c r="O75" s="182"/>
      <c r="P75" s="104"/>
      <c r="Q75" s="105"/>
      <c r="R75" s="201"/>
      <c r="S75" s="202"/>
      <c r="T75" s="366"/>
    </row>
    <row r="76" spans="1:20" s="10" customFormat="1" x14ac:dyDescent="0.2">
      <c r="A76" s="368"/>
      <c r="B76" s="75"/>
      <c r="C76" s="369"/>
      <c r="D76" s="370"/>
      <c r="E76" s="370"/>
      <c r="F76" s="369"/>
      <c r="G76" s="370"/>
      <c r="H76" s="369"/>
      <c r="I76" s="369"/>
      <c r="J76" s="369"/>
      <c r="K76" s="369"/>
      <c r="L76" s="369"/>
      <c r="M76" s="370"/>
      <c r="N76" s="369"/>
      <c r="O76" s="369"/>
      <c r="P76" s="81"/>
      <c r="Q76" s="22"/>
      <c r="R76" s="127"/>
      <c r="S76" s="128"/>
      <c r="T76" s="129"/>
    </row>
    <row r="77" spans="1:20" s="10" customFormat="1" x14ac:dyDescent="0.2">
      <c r="A77" s="368"/>
      <c r="B77" s="37" t="s">
        <v>34</v>
      </c>
      <c r="C77" s="371"/>
      <c r="D77" s="372"/>
      <c r="E77" s="372"/>
      <c r="F77" s="371"/>
      <c r="G77" s="372"/>
      <c r="H77" s="371"/>
      <c r="I77" s="371"/>
      <c r="J77" s="371"/>
      <c r="K77" s="371"/>
      <c r="L77" s="371"/>
      <c r="M77" s="372"/>
      <c r="N77" s="371"/>
      <c r="O77" s="371"/>
      <c r="P77" s="38"/>
      <c r="Q77" s="39"/>
      <c r="R77" s="127"/>
      <c r="S77" s="128"/>
      <c r="T77" s="129"/>
    </row>
    <row r="78" spans="1:20" s="10" customFormat="1" x14ac:dyDescent="0.2">
      <c r="A78" s="368"/>
      <c r="B78" s="37" t="s">
        <v>35</v>
      </c>
      <c r="C78" s="371"/>
      <c r="D78" s="372"/>
      <c r="E78" s="372"/>
      <c r="F78" s="371"/>
      <c r="G78" s="372"/>
      <c r="H78" s="371"/>
      <c r="I78" s="371"/>
      <c r="J78" s="371"/>
      <c r="K78" s="371"/>
      <c r="L78" s="371"/>
      <c r="M78" s="372"/>
      <c r="N78" s="371"/>
      <c r="O78" s="371"/>
      <c r="P78" s="38"/>
      <c r="Q78" s="39"/>
      <c r="R78" s="127"/>
      <c r="S78" s="128"/>
      <c r="T78" s="129"/>
    </row>
    <row r="79" spans="1:20" s="10" customFormat="1" x14ac:dyDescent="0.2">
      <c r="A79" s="368">
        <v>2.1</v>
      </c>
      <c r="B79" s="40" t="s">
        <v>36</v>
      </c>
      <c r="C79" s="373"/>
      <c r="D79" s="374"/>
      <c r="E79" s="374"/>
      <c r="F79" s="373"/>
      <c r="G79" s="374"/>
      <c r="H79" s="373"/>
      <c r="I79" s="373"/>
      <c r="J79" s="373"/>
      <c r="K79" s="373"/>
      <c r="L79" s="373"/>
      <c r="M79" s="374"/>
      <c r="N79" s="373"/>
      <c r="O79" s="373"/>
      <c r="P79" s="38"/>
      <c r="Q79" s="39"/>
      <c r="R79" s="127"/>
      <c r="S79" s="128"/>
      <c r="T79" s="129"/>
    </row>
    <row r="80" spans="1:20" s="10" customFormat="1" ht="65.25" customHeight="1" x14ac:dyDescent="0.2">
      <c r="A80" s="368"/>
      <c r="B80" s="41" t="s">
        <v>166</v>
      </c>
      <c r="C80" s="375"/>
      <c r="D80" s="376"/>
      <c r="E80" s="376"/>
      <c r="F80" s="375"/>
      <c r="G80" s="376"/>
      <c r="H80" s="375"/>
      <c r="I80" s="375"/>
      <c r="J80" s="375"/>
      <c r="K80" s="375"/>
      <c r="L80" s="375"/>
      <c r="M80" s="376"/>
      <c r="N80" s="375"/>
      <c r="O80" s="375"/>
      <c r="P80" s="42"/>
      <c r="Q80" s="42"/>
      <c r="R80" s="132"/>
      <c r="S80" s="132"/>
      <c r="T80" s="133"/>
    </row>
    <row r="81" spans="1:20" s="10" customFormat="1" x14ac:dyDescent="0.25">
      <c r="A81" s="377"/>
      <c r="B81" s="13"/>
      <c r="C81" s="378"/>
      <c r="D81" s="379"/>
      <c r="E81" s="379"/>
      <c r="F81" s="378"/>
      <c r="G81" s="379"/>
      <c r="H81" s="378"/>
      <c r="I81" s="378" t="s">
        <v>228</v>
      </c>
      <c r="J81" s="378"/>
      <c r="K81" s="378"/>
      <c r="L81" s="378"/>
      <c r="M81" s="379"/>
      <c r="N81" s="378"/>
      <c r="O81" s="378"/>
      <c r="P81" s="13"/>
      <c r="Q81" s="14"/>
      <c r="R81" s="134"/>
      <c r="S81" s="13"/>
      <c r="T81" s="135"/>
    </row>
    <row r="82" spans="1:20" s="10" customFormat="1" x14ac:dyDescent="0.2">
      <c r="A82" s="368" t="s">
        <v>584</v>
      </c>
      <c r="B82" s="43" t="s">
        <v>51</v>
      </c>
      <c r="C82" s="380"/>
      <c r="D82" s="381"/>
      <c r="E82" s="381"/>
      <c r="F82" s="380"/>
      <c r="G82" s="381"/>
      <c r="H82" s="380"/>
      <c r="I82" s="380"/>
      <c r="J82" s="380"/>
      <c r="K82" s="380"/>
      <c r="L82" s="380"/>
      <c r="M82" s="381"/>
      <c r="N82" s="380"/>
      <c r="O82" s="380"/>
      <c r="P82" s="21"/>
      <c r="Q82" s="32"/>
      <c r="R82" s="136"/>
      <c r="S82" s="130"/>
      <c r="T82" s="131"/>
    </row>
    <row r="83" spans="1:20" s="10" customFormat="1" ht="60" x14ac:dyDescent="0.2">
      <c r="A83" s="368"/>
      <c r="B83" s="44" t="s">
        <v>649</v>
      </c>
      <c r="C83" s="382"/>
      <c r="D83" s="383"/>
      <c r="E83" s="383"/>
      <c r="F83" s="382"/>
      <c r="G83" s="383"/>
      <c r="H83" s="382"/>
      <c r="I83" s="382"/>
      <c r="J83" s="382"/>
      <c r="K83" s="382"/>
      <c r="L83" s="382"/>
      <c r="M83" s="383"/>
      <c r="N83" s="382"/>
      <c r="O83" s="382"/>
      <c r="P83" s="21"/>
      <c r="Q83" s="45"/>
      <c r="R83" s="127"/>
      <c r="S83" s="130"/>
      <c r="T83" s="131"/>
    </row>
    <row r="84" spans="1:20" s="10" customFormat="1" x14ac:dyDescent="0.2">
      <c r="A84" s="368" t="s">
        <v>129</v>
      </c>
      <c r="B84" s="44" t="s">
        <v>648</v>
      </c>
      <c r="C84" s="382"/>
      <c r="D84" s="383"/>
      <c r="E84" s="383"/>
      <c r="F84" s="382"/>
      <c r="G84" s="383"/>
      <c r="H84" s="382"/>
      <c r="I84" s="382">
        <f>C91*0.3</f>
        <v>54.6</v>
      </c>
      <c r="J84" s="382"/>
      <c r="K84" s="382"/>
      <c r="L84" s="382"/>
      <c r="M84" s="383"/>
      <c r="N84" s="382"/>
      <c r="O84" s="382"/>
      <c r="P84" s="21" t="s">
        <v>39</v>
      </c>
      <c r="Q84" s="45">
        <f>I84</f>
        <v>54.6</v>
      </c>
      <c r="R84" s="127"/>
      <c r="S84" s="130"/>
      <c r="T84" s="131"/>
    </row>
    <row r="85" spans="1:20" s="10" customFormat="1" x14ac:dyDescent="0.2">
      <c r="A85" s="368"/>
      <c r="B85" s="44"/>
      <c r="C85" s="382"/>
      <c r="D85" s="383"/>
      <c r="E85" s="383"/>
      <c r="F85" s="382"/>
      <c r="G85" s="383"/>
      <c r="H85" s="382"/>
      <c r="I85" s="382"/>
      <c r="J85" s="382"/>
      <c r="K85" s="382"/>
      <c r="L85" s="382"/>
      <c r="M85" s="383"/>
      <c r="N85" s="382"/>
      <c r="O85" s="382"/>
      <c r="P85" s="21"/>
      <c r="Q85" s="45"/>
      <c r="R85" s="127"/>
      <c r="S85" s="130"/>
      <c r="T85" s="131"/>
    </row>
    <row r="86" spans="1:20" s="10" customFormat="1" x14ac:dyDescent="0.2">
      <c r="A86" s="368"/>
      <c r="B86" s="44"/>
      <c r="C86" s="382"/>
      <c r="D86" s="383"/>
      <c r="E86" s="383"/>
      <c r="F86" s="382"/>
      <c r="G86" s="383"/>
      <c r="H86" s="382"/>
      <c r="I86" s="382"/>
      <c r="J86" s="382"/>
      <c r="K86" s="382"/>
      <c r="L86" s="382"/>
      <c r="M86" s="383"/>
      <c r="N86" s="382"/>
      <c r="O86" s="382"/>
      <c r="P86" s="21"/>
      <c r="Q86" s="45"/>
      <c r="R86" s="127"/>
      <c r="S86" s="130"/>
      <c r="T86" s="131"/>
    </row>
    <row r="87" spans="1:20" s="10" customFormat="1" x14ac:dyDescent="0.2">
      <c r="A87" s="368"/>
      <c r="B87" s="49"/>
      <c r="C87" s="384"/>
      <c r="D87" s="385"/>
      <c r="E87" s="385"/>
      <c r="F87" s="384"/>
      <c r="G87" s="385"/>
      <c r="H87" s="384"/>
      <c r="I87" s="384"/>
      <c r="J87" s="384"/>
      <c r="K87" s="384"/>
      <c r="L87" s="384"/>
      <c r="M87" s="385"/>
      <c r="N87" s="384"/>
      <c r="O87" s="384"/>
      <c r="P87" s="21"/>
      <c r="Q87" s="22"/>
      <c r="R87" s="127"/>
      <c r="S87" s="130"/>
      <c r="T87" s="131"/>
    </row>
    <row r="88" spans="1:20" s="10" customFormat="1" x14ac:dyDescent="0.2">
      <c r="A88" s="368" t="s">
        <v>585</v>
      </c>
      <c r="B88" s="26" t="s">
        <v>40</v>
      </c>
      <c r="C88" s="386"/>
      <c r="D88" s="387"/>
      <c r="E88" s="387"/>
      <c r="F88" s="386"/>
      <c r="G88" s="387"/>
      <c r="H88" s="386"/>
      <c r="I88" s="386"/>
      <c r="J88" s="386"/>
      <c r="K88" s="386"/>
      <c r="L88" s="386"/>
      <c r="M88" s="387"/>
      <c r="N88" s="386"/>
      <c r="O88" s="386"/>
      <c r="P88" s="21"/>
      <c r="Q88" s="22"/>
      <c r="R88" s="127"/>
      <c r="S88" s="130"/>
      <c r="T88" s="131"/>
    </row>
    <row r="89" spans="1:20" s="10" customFormat="1" ht="50.25" customHeight="1" x14ac:dyDescent="0.2">
      <c r="A89" s="388"/>
      <c r="B89" s="50" t="s">
        <v>586</v>
      </c>
      <c r="C89" s="389"/>
      <c r="D89" s="390"/>
      <c r="E89" s="390"/>
      <c r="F89" s="389"/>
      <c r="G89" s="390"/>
      <c r="H89" s="389"/>
      <c r="I89" s="389"/>
      <c r="J89" s="389"/>
      <c r="K89" s="389"/>
      <c r="L89" s="389"/>
      <c r="M89" s="390"/>
      <c r="N89" s="389"/>
      <c r="O89" s="389"/>
      <c r="P89" s="51"/>
      <c r="Q89" s="51"/>
      <c r="R89" s="137"/>
      <c r="S89" s="130"/>
      <c r="T89" s="131"/>
    </row>
    <row r="90" spans="1:20" s="10" customFormat="1" ht="12.75" customHeight="1" x14ac:dyDescent="0.2">
      <c r="A90" s="368" t="s">
        <v>43</v>
      </c>
      <c r="B90" s="52" t="s">
        <v>40</v>
      </c>
      <c r="C90" s="237" t="s">
        <v>229</v>
      </c>
      <c r="D90" s="238" t="s">
        <v>230</v>
      </c>
      <c r="E90" s="238" t="s">
        <v>231</v>
      </c>
      <c r="F90" s="237" t="s">
        <v>7</v>
      </c>
      <c r="G90" s="238"/>
      <c r="H90" s="237" t="s">
        <v>232</v>
      </c>
      <c r="I90" s="237" t="s">
        <v>233</v>
      </c>
      <c r="J90" s="237"/>
      <c r="K90" s="237"/>
      <c r="L90" s="237"/>
      <c r="M90" s="238"/>
      <c r="N90" s="237"/>
      <c r="O90" s="237"/>
      <c r="P90" s="21"/>
      <c r="Q90" s="22"/>
      <c r="R90" s="127"/>
      <c r="S90" s="130"/>
      <c r="T90" s="131"/>
    </row>
    <row r="91" spans="1:20" x14ac:dyDescent="0.2">
      <c r="A91" s="391" t="s">
        <v>129</v>
      </c>
      <c r="B91" s="29" t="s">
        <v>587</v>
      </c>
      <c r="C91" s="392">
        <v>182</v>
      </c>
      <c r="D91" s="242">
        <v>0.22500000000000001</v>
      </c>
      <c r="E91" s="242">
        <v>0.55000000000000004</v>
      </c>
      <c r="F91" s="392">
        <v>1</v>
      </c>
      <c r="G91" s="242"/>
      <c r="H91" s="226">
        <f t="shared" ref="H91:H92" si="2">E91*D91*C91*F91</f>
        <v>22.522500000000001</v>
      </c>
      <c r="I91" s="226">
        <f t="shared" ref="I91:I92" si="3">C91*D91*F91</f>
        <v>40.950000000000003</v>
      </c>
      <c r="J91" s="226"/>
      <c r="K91" s="226"/>
      <c r="L91" s="226"/>
      <c r="M91" s="241"/>
      <c r="N91" s="226"/>
      <c r="O91" s="226"/>
      <c r="P91" s="21" t="s">
        <v>41</v>
      </c>
      <c r="Q91" s="22">
        <f t="shared" ref="Q91:Q92" si="4">H91</f>
        <v>22.522500000000001</v>
      </c>
      <c r="R91" s="127"/>
      <c r="S91" s="130"/>
      <c r="T91" s="131"/>
    </row>
    <row r="92" spans="1:20" x14ac:dyDescent="0.2">
      <c r="A92" s="391" t="s">
        <v>130</v>
      </c>
      <c r="B92" s="29" t="s">
        <v>588</v>
      </c>
      <c r="C92" s="392">
        <v>0.75</v>
      </c>
      <c r="D92" s="242">
        <v>0.75</v>
      </c>
      <c r="E92" s="242">
        <v>0.55000000000000004</v>
      </c>
      <c r="F92" s="392">
        <v>2</v>
      </c>
      <c r="G92" s="242"/>
      <c r="H92" s="226">
        <f t="shared" si="2"/>
        <v>0.61875000000000002</v>
      </c>
      <c r="I92" s="226">
        <f t="shared" si="3"/>
        <v>1.125</v>
      </c>
      <c r="J92" s="226"/>
      <c r="K92" s="226"/>
      <c r="L92" s="226"/>
      <c r="M92" s="241"/>
      <c r="N92" s="226"/>
      <c r="O92" s="226"/>
      <c r="P92" s="21" t="s">
        <v>41</v>
      </c>
      <c r="Q92" s="22">
        <f t="shared" si="4"/>
        <v>0.61875000000000002</v>
      </c>
      <c r="R92" s="127"/>
      <c r="S92" s="130"/>
      <c r="T92" s="131"/>
    </row>
    <row r="93" spans="1:20" ht="11.25" customHeight="1" x14ac:dyDescent="0.2">
      <c r="A93" s="368"/>
      <c r="B93" s="29"/>
      <c r="C93" s="392"/>
      <c r="D93" s="242"/>
      <c r="E93" s="242"/>
      <c r="F93" s="392"/>
      <c r="G93" s="242"/>
      <c r="H93" s="226"/>
      <c r="I93" s="226"/>
      <c r="J93" s="226"/>
      <c r="K93" s="226"/>
      <c r="L93" s="226"/>
      <c r="M93" s="241"/>
      <c r="N93" s="226"/>
      <c r="O93" s="226"/>
      <c r="P93" s="21"/>
      <c r="Q93" s="22"/>
      <c r="R93" s="127"/>
      <c r="S93" s="130"/>
      <c r="T93" s="131"/>
    </row>
    <row r="94" spans="1:20" s="10" customFormat="1" x14ac:dyDescent="0.2">
      <c r="A94" s="368"/>
      <c r="B94" s="29"/>
      <c r="C94" s="392"/>
      <c r="D94" s="242"/>
      <c r="E94" s="242"/>
      <c r="F94" s="392"/>
      <c r="G94" s="242"/>
      <c r="H94" s="392"/>
      <c r="I94" s="392"/>
      <c r="J94" s="392"/>
      <c r="K94" s="392"/>
      <c r="L94" s="392"/>
      <c r="M94" s="242"/>
      <c r="N94" s="392"/>
      <c r="O94" s="392"/>
      <c r="P94" s="21"/>
      <c r="Q94" s="22"/>
      <c r="R94" s="127"/>
      <c r="S94" s="128"/>
      <c r="T94" s="131"/>
    </row>
    <row r="95" spans="1:20" s="10" customFormat="1" x14ac:dyDescent="0.2">
      <c r="A95" s="368" t="s">
        <v>252</v>
      </c>
      <c r="B95" s="54" t="s">
        <v>42</v>
      </c>
      <c r="C95" s="393"/>
      <c r="D95" s="394"/>
      <c r="E95" s="394"/>
      <c r="F95" s="393"/>
      <c r="G95" s="394"/>
      <c r="H95" s="393"/>
      <c r="I95" s="393"/>
      <c r="J95" s="393"/>
      <c r="K95" s="393"/>
      <c r="L95" s="393"/>
      <c r="M95" s="394"/>
      <c r="N95" s="393"/>
      <c r="O95" s="393"/>
      <c r="P95" s="21"/>
      <c r="Q95" s="22"/>
      <c r="R95" s="127"/>
      <c r="S95" s="128"/>
      <c r="T95" s="129"/>
    </row>
    <row r="96" spans="1:20" s="10" customFormat="1" ht="25.5" customHeight="1" x14ac:dyDescent="0.25">
      <c r="A96" s="368"/>
      <c r="B96" s="23" t="s">
        <v>178</v>
      </c>
      <c r="C96" s="395"/>
      <c r="D96" s="396"/>
      <c r="E96" s="396"/>
      <c r="F96" s="395"/>
      <c r="G96" s="396"/>
      <c r="H96" s="395"/>
      <c r="I96" s="395"/>
      <c r="J96" s="395"/>
      <c r="K96" s="395"/>
      <c r="L96" s="395"/>
      <c r="M96" s="396"/>
      <c r="N96" s="395"/>
      <c r="O96" s="395"/>
      <c r="P96" s="24"/>
      <c r="Q96" s="24"/>
      <c r="R96" s="140"/>
      <c r="S96" s="128"/>
      <c r="T96" s="129"/>
    </row>
    <row r="97" spans="1:20" s="10" customFormat="1" ht="25.5" customHeight="1" x14ac:dyDescent="0.25">
      <c r="A97" s="368"/>
      <c r="B97" s="36" t="s">
        <v>179</v>
      </c>
      <c r="C97" s="397"/>
      <c r="D97" s="398"/>
      <c r="E97" s="398"/>
      <c r="F97" s="397"/>
      <c r="G97" s="398"/>
      <c r="H97" s="397"/>
      <c r="I97" s="397"/>
      <c r="J97" s="397"/>
      <c r="K97" s="397"/>
      <c r="L97" s="397"/>
      <c r="M97" s="398"/>
      <c r="N97" s="397"/>
      <c r="O97" s="397"/>
      <c r="P97" s="55"/>
      <c r="Q97" s="55"/>
      <c r="R97" s="141"/>
      <c r="S97" s="128"/>
      <c r="T97" s="129"/>
    </row>
    <row r="98" spans="1:20" s="10" customFormat="1" x14ac:dyDescent="0.2">
      <c r="A98" s="368" t="s">
        <v>129</v>
      </c>
      <c r="B98" s="56" t="s">
        <v>587</v>
      </c>
      <c r="C98" s="399"/>
      <c r="D98" s="400"/>
      <c r="E98" s="400"/>
      <c r="F98" s="399"/>
      <c r="G98" s="400"/>
      <c r="H98" s="399"/>
      <c r="I98" s="399"/>
      <c r="J98" s="399">
        <f>Q91</f>
        <v>22.522500000000001</v>
      </c>
      <c r="K98" s="399">
        <f>H125</f>
        <v>9.213750000000001</v>
      </c>
      <c r="L98" s="399">
        <f>J98-K98-M98</f>
        <v>4.4362499999999976</v>
      </c>
      <c r="M98" s="400">
        <f>C91*(E91-E125)*0.15</f>
        <v>8.8725000000000023</v>
      </c>
      <c r="N98" s="399"/>
      <c r="O98" s="399"/>
      <c r="P98" s="21" t="s">
        <v>41</v>
      </c>
      <c r="Q98" s="45">
        <f>L98</f>
        <v>4.4362499999999976</v>
      </c>
      <c r="R98" s="127"/>
      <c r="S98" s="130"/>
      <c r="T98" s="131"/>
    </row>
    <row r="99" spans="1:20" s="10" customFormat="1" x14ac:dyDescent="0.2">
      <c r="A99" s="368" t="s">
        <v>589</v>
      </c>
      <c r="B99" s="26" t="s">
        <v>44</v>
      </c>
      <c r="C99" s="386"/>
      <c r="D99" s="387"/>
      <c r="E99" s="387"/>
      <c r="F99" s="386"/>
      <c r="G99" s="387"/>
      <c r="H99" s="386"/>
      <c r="I99" s="386"/>
      <c r="J99" s="386"/>
      <c r="K99" s="386"/>
      <c r="L99" s="386"/>
      <c r="M99" s="387"/>
      <c r="N99" s="386"/>
      <c r="O99" s="386"/>
      <c r="P99" s="21"/>
      <c r="Q99" s="22"/>
      <c r="R99" s="127"/>
      <c r="S99" s="130"/>
      <c r="T99" s="131"/>
    </row>
    <row r="100" spans="1:20" s="10" customFormat="1" ht="27" customHeight="1" x14ac:dyDescent="0.2">
      <c r="A100" s="368"/>
      <c r="B100" s="57" t="s">
        <v>45</v>
      </c>
      <c r="C100" s="401"/>
      <c r="D100" s="402"/>
      <c r="E100" s="402"/>
      <c r="F100" s="401"/>
      <c r="G100" s="402"/>
      <c r="H100" s="401"/>
      <c r="I100" s="401"/>
      <c r="J100" s="401"/>
      <c r="K100" s="401"/>
      <c r="L100" s="401"/>
      <c r="M100" s="402"/>
      <c r="N100" s="401"/>
      <c r="O100" s="401"/>
      <c r="P100" s="21"/>
      <c r="Q100" s="22"/>
      <c r="R100" s="127"/>
      <c r="S100" s="130"/>
      <c r="T100" s="131"/>
    </row>
    <row r="101" spans="1:20" s="10" customFormat="1" ht="24.75" thickBot="1" x14ac:dyDescent="0.25">
      <c r="A101" s="368" t="s">
        <v>129</v>
      </c>
      <c r="B101" s="57" t="s">
        <v>423</v>
      </c>
      <c r="C101" s="401"/>
      <c r="D101" s="402"/>
      <c r="E101" s="402"/>
      <c r="F101" s="401"/>
      <c r="G101" s="402"/>
      <c r="H101" s="401"/>
      <c r="I101" s="401">
        <f>I91</f>
        <v>40.950000000000003</v>
      </c>
      <c r="J101" s="401"/>
      <c r="K101" s="401"/>
      <c r="L101" s="401"/>
      <c r="M101" s="402"/>
      <c r="N101" s="401"/>
      <c r="O101" s="401"/>
      <c r="P101" s="21" t="s">
        <v>39</v>
      </c>
      <c r="Q101" s="22">
        <f>I101</f>
        <v>40.950000000000003</v>
      </c>
      <c r="R101" s="127"/>
      <c r="S101" s="130"/>
      <c r="T101" s="131"/>
    </row>
    <row r="102" spans="1:20" s="10" customFormat="1" x14ac:dyDescent="0.2">
      <c r="A102" s="403"/>
      <c r="B102" s="100" t="s">
        <v>46</v>
      </c>
      <c r="C102" s="404"/>
      <c r="D102" s="405"/>
      <c r="E102" s="405"/>
      <c r="F102" s="404"/>
      <c r="G102" s="405"/>
      <c r="H102" s="404"/>
      <c r="I102" s="404"/>
      <c r="J102" s="404"/>
      <c r="K102" s="404"/>
      <c r="L102" s="404"/>
      <c r="M102" s="405"/>
      <c r="N102" s="404"/>
      <c r="O102" s="404"/>
      <c r="P102" s="106"/>
      <c r="Q102" s="102"/>
      <c r="R102" s="102"/>
      <c r="S102" s="102"/>
      <c r="T102" s="102"/>
    </row>
    <row r="103" spans="1:20" s="10" customFormat="1" ht="12.75" thickBot="1" x14ac:dyDescent="0.25">
      <c r="A103" s="406"/>
      <c r="B103" s="103" t="s">
        <v>47</v>
      </c>
      <c r="C103" s="407"/>
      <c r="D103" s="408"/>
      <c r="E103" s="408"/>
      <c r="F103" s="407"/>
      <c r="G103" s="408"/>
      <c r="H103" s="407"/>
      <c r="I103" s="407"/>
      <c r="J103" s="407"/>
      <c r="K103" s="407"/>
      <c r="L103" s="407"/>
      <c r="M103" s="408"/>
      <c r="N103" s="407"/>
      <c r="O103" s="407"/>
      <c r="P103" s="107"/>
      <c r="Q103" s="105"/>
      <c r="R103" s="201"/>
      <c r="S103" s="202"/>
      <c r="T103" s="366"/>
    </row>
    <row r="104" spans="1:20" s="10" customFormat="1" x14ac:dyDescent="0.2">
      <c r="A104" s="368"/>
      <c r="B104" s="37" t="s">
        <v>48</v>
      </c>
      <c r="C104" s="371"/>
      <c r="D104" s="372"/>
      <c r="E104" s="372"/>
      <c r="F104" s="371"/>
      <c r="G104" s="372"/>
      <c r="H104" s="371"/>
      <c r="I104" s="371"/>
      <c r="J104" s="371"/>
      <c r="K104" s="371"/>
      <c r="L104" s="371"/>
      <c r="M104" s="372"/>
      <c r="N104" s="371"/>
      <c r="O104" s="371"/>
      <c r="P104" s="21"/>
      <c r="Q104" s="22"/>
      <c r="R104" s="127"/>
      <c r="S104" s="128"/>
      <c r="T104" s="129"/>
    </row>
    <row r="105" spans="1:20" s="10" customFormat="1" x14ac:dyDescent="0.2">
      <c r="A105" s="368" t="s">
        <v>590</v>
      </c>
      <c r="B105" s="20" t="s">
        <v>49</v>
      </c>
      <c r="C105" s="409"/>
      <c r="D105" s="410"/>
      <c r="E105" s="410"/>
      <c r="F105" s="409"/>
      <c r="G105" s="410"/>
      <c r="H105" s="409"/>
      <c r="I105" s="409"/>
      <c r="J105" s="409"/>
      <c r="K105" s="409"/>
      <c r="L105" s="409"/>
      <c r="M105" s="410"/>
      <c r="N105" s="409"/>
      <c r="O105" s="409"/>
      <c r="P105" s="21"/>
      <c r="Q105" s="22"/>
      <c r="R105" s="127"/>
      <c r="S105" s="128"/>
      <c r="T105" s="129"/>
    </row>
    <row r="106" spans="1:20" s="10" customFormat="1" ht="58.5" customHeight="1" x14ac:dyDescent="0.25">
      <c r="A106" s="368"/>
      <c r="B106" s="23" t="s">
        <v>168</v>
      </c>
      <c r="C106" s="395"/>
      <c r="D106" s="396"/>
      <c r="E106" s="396"/>
      <c r="F106" s="395"/>
      <c r="G106" s="396"/>
      <c r="H106" s="395"/>
      <c r="I106" s="395"/>
      <c r="J106" s="395"/>
      <c r="K106" s="395"/>
      <c r="L106" s="395"/>
      <c r="M106" s="396"/>
      <c r="N106" s="395"/>
      <c r="O106" s="395"/>
      <c r="P106" s="24"/>
      <c r="Q106" s="24"/>
      <c r="R106" s="140"/>
      <c r="S106" s="140"/>
      <c r="T106" s="142"/>
    </row>
    <row r="107" spans="1:20" s="10" customFormat="1" ht="35.25" customHeight="1" x14ac:dyDescent="0.25">
      <c r="A107" s="368"/>
      <c r="B107" s="25" t="s">
        <v>167</v>
      </c>
      <c r="C107" s="411"/>
      <c r="D107" s="412"/>
      <c r="E107" s="412"/>
      <c r="F107" s="411"/>
      <c r="G107" s="412"/>
      <c r="H107" s="411"/>
      <c r="I107" s="411"/>
      <c r="J107" s="411"/>
      <c r="K107" s="411"/>
      <c r="L107" s="411"/>
      <c r="M107" s="412"/>
      <c r="N107" s="411"/>
      <c r="O107" s="411"/>
      <c r="P107" s="24"/>
      <c r="Q107" s="24"/>
      <c r="R107" s="140"/>
      <c r="S107" s="140"/>
      <c r="T107" s="142"/>
    </row>
    <row r="108" spans="1:20" s="10" customFormat="1" ht="36" customHeight="1" x14ac:dyDescent="0.25">
      <c r="A108" s="368"/>
      <c r="B108" s="23" t="s">
        <v>123</v>
      </c>
      <c r="C108" s="395"/>
      <c r="D108" s="396"/>
      <c r="E108" s="396"/>
      <c r="F108" s="395"/>
      <c r="G108" s="396"/>
      <c r="H108" s="395"/>
      <c r="I108" s="395"/>
      <c r="J108" s="395"/>
      <c r="K108" s="395"/>
      <c r="L108" s="395"/>
      <c r="M108" s="396"/>
      <c r="N108" s="395"/>
      <c r="O108" s="395"/>
      <c r="P108" s="24"/>
      <c r="Q108" s="24"/>
      <c r="R108" s="140"/>
      <c r="S108" s="140"/>
      <c r="T108" s="142"/>
    </row>
    <row r="109" spans="1:20" x14ac:dyDescent="0.2">
      <c r="A109" s="413" t="s">
        <v>530</v>
      </c>
      <c r="B109" s="191" t="s">
        <v>10</v>
      </c>
      <c r="C109" s="414"/>
      <c r="D109" s="415"/>
      <c r="E109" s="415"/>
      <c r="F109" s="414"/>
      <c r="G109" s="415"/>
      <c r="H109" s="414"/>
      <c r="I109" s="414"/>
      <c r="J109" s="414"/>
      <c r="K109" s="414"/>
      <c r="L109" s="414"/>
      <c r="M109" s="415"/>
      <c r="N109" s="414"/>
      <c r="O109" s="414"/>
      <c r="P109" s="189"/>
      <c r="Q109" s="149"/>
      <c r="R109" s="127"/>
      <c r="S109" s="149"/>
      <c r="T109" s="150"/>
    </row>
    <row r="110" spans="1:20" ht="24" x14ac:dyDescent="0.2">
      <c r="A110" s="368"/>
      <c r="B110" s="36" t="s">
        <v>109</v>
      </c>
      <c r="C110" s="397"/>
      <c r="D110" s="398"/>
      <c r="E110" s="398"/>
      <c r="F110" s="397"/>
      <c r="G110" s="398"/>
      <c r="H110" s="397"/>
      <c r="I110" s="397"/>
      <c r="J110" s="397"/>
      <c r="K110" s="397"/>
      <c r="L110" s="397"/>
      <c r="M110" s="398"/>
      <c r="N110" s="397"/>
      <c r="O110" s="397"/>
      <c r="P110" s="36"/>
      <c r="Q110" s="36"/>
      <c r="R110" s="151"/>
      <c r="S110" s="151"/>
      <c r="T110" s="152"/>
    </row>
    <row r="111" spans="1:20" ht="25.5" customHeight="1" x14ac:dyDescent="0.2">
      <c r="A111" s="368"/>
      <c r="B111" s="36" t="s">
        <v>60</v>
      </c>
      <c r="C111" s="397"/>
      <c r="D111" s="398"/>
      <c r="E111" s="398"/>
      <c r="F111" s="397"/>
      <c r="G111" s="398"/>
      <c r="H111" s="397"/>
      <c r="I111" s="397"/>
      <c r="J111" s="397"/>
      <c r="K111" s="397"/>
      <c r="L111" s="397"/>
      <c r="M111" s="398"/>
      <c r="N111" s="397"/>
      <c r="O111" s="397"/>
      <c r="P111" s="36"/>
      <c r="Q111" s="36"/>
      <c r="R111" s="151"/>
      <c r="S111" s="151"/>
      <c r="T111" s="152"/>
    </row>
    <row r="112" spans="1:20" ht="48.75" customHeight="1" x14ac:dyDescent="0.2">
      <c r="A112" s="368"/>
      <c r="B112" s="36" t="s">
        <v>61</v>
      </c>
      <c r="C112" s="397"/>
      <c r="D112" s="398"/>
      <c r="E112" s="398"/>
      <c r="F112" s="397"/>
      <c r="G112" s="398"/>
      <c r="H112" s="397"/>
      <c r="I112" s="397"/>
      <c r="J112" s="397"/>
      <c r="K112" s="397"/>
      <c r="L112" s="397"/>
      <c r="M112" s="398"/>
      <c r="N112" s="397"/>
      <c r="O112" s="397"/>
      <c r="P112" s="36"/>
      <c r="Q112" s="36"/>
      <c r="R112" s="151"/>
      <c r="S112" s="151"/>
      <c r="T112" s="152"/>
    </row>
    <row r="113" spans="1:20" ht="63.75" customHeight="1" x14ac:dyDescent="0.2">
      <c r="A113" s="368"/>
      <c r="B113" s="58" t="s">
        <v>62</v>
      </c>
      <c r="C113" s="225"/>
      <c r="D113" s="416"/>
      <c r="E113" s="416"/>
      <c r="F113" s="225"/>
      <c r="G113" s="416"/>
      <c r="H113" s="225"/>
      <c r="I113" s="225"/>
      <c r="J113" s="225"/>
      <c r="K113" s="225"/>
      <c r="L113" s="225"/>
      <c r="M113" s="416"/>
      <c r="N113" s="225"/>
      <c r="O113" s="225"/>
      <c r="P113" s="58"/>
      <c r="Q113" s="58"/>
      <c r="R113" s="153"/>
      <c r="S113" s="153"/>
      <c r="T113" s="154"/>
    </row>
    <row r="114" spans="1:20" x14ac:dyDescent="0.2">
      <c r="A114" s="413" t="s">
        <v>531</v>
      </c>
      <c r="B114" s="191" t="s">
        <v>9</v>
      </c>
      <c r="C114" s="414"/>
      <c r="D114" s="415"/>
      <c r="E114" s="415"/>
      <c r="F114" s="414"/>
      <c r="G114" s="415"/>
      <c r="H114" s="414"/>
      <c r="I114" s="414"/>
      <c r="J114" s="414"/>
      <c r="K114" s="414"/>
      <c r="L114" s="414"/>
      <c r="M114" s="415"/>
      <c r="N114" s="414"/>
      <c r="O114" s="414"/>
      <c r="P114" s="189"/>
      <c r="Q114" s="149"/>
      <c r="R114" s="127"/>
      <c r="S114" s="149"/>
      <c r="T114" s="150"/>
    </row>
    <row r="115" spans="1:20" ht="48" x14ac:dyDescent="0.2">
      <c r="A115" s="391"/>
      <c r="B115" s="58" t="s">
        <v>87</v>
      </c>
      <c r="C115" s="225"/>
      <c r="D115" s="416"/>
      <c r="E115" s="416"/>
      <c r="F115" s="225"/>
      <c r="G115" s="416"/>
      <c r="H115" s="225"/>
      <c r="I115" s="225"/>
      <c r="J115" s="225"/>
      <c r="K115" s="225"/>
      <c r="L115" s="225"/>
      <c r="M115" s="416"/>
      <c r="N115" s="225"/>
      <c r="O115" s="225"/>
      <c r="P115" s="58"/>
      <c r="Q115" s="58"/>
      <c r="R115" s="153"/>
      <c r="S115" s="153"/>
      <c r="T115" s="154"/>
    </row>
    <row r="116" spans="1:20" ht="36" x14ac:dyDescent="0.2">
      <c r="A116" s="417"/>
      <c r="B116" s="58" t="s">
        <v>88</v>
      </c>
      <c r="C116" s="225"/>
      <c r="D116" s="416"/>
      <c r="E116" s="416"/>
      <c r="F116" s="225"/>
      <c r="G116" s="416"/>
      <c r="H116" s="225"/>
      <c r="I116" s="225"/>
      <c r="J116" s="225"/>
      <c r="K116" s="225"/>
      <c r="L116" s="225"/>
      <c r="M116" s="416"/>
      <c r="N116" s="225"/>
      <c r="O116" s="225"/>
      <c r="P116" s="58"/>
      <c r="Q116" s="58"/>
      <c r="R116" s="153"/>
      <c r="S116" s="153"/>
      <c r="T116" s="154"/>
    </row>
    <row r="117" spans="1:20" ht="48" x14ac:dyDescent="0.2">
      <c r="A117" s="391"/>
      <c r="B117" s="58" t="s">
        <v>200</v>
      </c>
      <c r="C117" s="225"/>
      <c r="D117" s="416"/>
      <c r="E117" s="416"/>
      <c r="F117" s="225"/>
      <c r="G117" s="416"/>
      <c r="H117" s="225"/>
      <c r="I117" s="225"/>
      <c r="J117" s="225"/>
      <c r="K117" s="225"/>
      <c r="L117" s="225"/>
      <c r="M117" s="416"/>
      <c r="N117" s="225"/>
      <c r="O117" s="225"/>
      <c r="P117" s="58"/>
      <c r="Q117" s="58"/>
      <c r="R117" s="153"/>
      <c r="S117" s="153"/>
      <c r="T117" s="154"/>
    </row>
    <row r="118" spans="1:20" x14ac:dyDescent="0.2">
      <c r="A118" s="391"/>
      <c r="B118" s="58"/>
      <c r="C118" s="225"/>
      <c r="D118" s="416"/>
      <c r="E118" s="416"/>
      <c r="F118" s="225"/>
      <c r="G118" s="416"/>
      <c r="H118" s="225"/>
      <c r="I118" s="225"/>
      <c r="J118" s="225"/>
      <c r="K118" s="225"/>
      <c r="L118" s="225"/>
      <c r="M118" s="416"/>
      <c r="N118" s="225"/>
      <c r="O118" s="225"/>
      <c r="P118" s="58"/>
      <c r="Q118" s="58"/>
      <c r="R118" s="153"/>
      <c r="S118" s="153"/>
      <c r="T118" s="154"/>
    </row>
    <row r="119" spans="1:20" s="10" customFormat="1" ht="15" customHeight="1" x14ac:dyDescent="0.2">
      <c r="A119" s="418" t="s">
        <v>532</v>
      </c>
      <c r="B119" s="188" t="s">
        <v>53</v>
      </c>
      <c r="C119" s="419"/>
      <c r="D119" s="420"/>
      <c r="E119" s="420"/>
      <c r="F119" s="419"/>
      <c r="G119" s="420"/>
      <c r="H119" s="419"/>
      <c r="I119" s="419"/>
      <c r="J119" s="419"/>
      <c r="K119" s="419"/>
      <c r="L119" s="419"/>
      <c r="M119" s="420"/>
      <c r="N119" s="419"/>
      <c r="O119" s="419"/>
      <c r="P119" s="189"/>
      <c r="Q119" s="149"/>
      <c r="R119" s="127"/>
      <c r="S119" s="128"/>
      <c r="T119" s="129"/>
    </row>
    <row r="120" spans="1:20" s="17" customFormat="1" ht="14.25" customHeight="1" x14ac:dyDescent="0.25">
      <c r="A120" s="417"/>
      <c r="B120" s="26" t="s">
        <v>187</v>
      </c>
      <c r="C120" s="386"/>
      <c r="D120" s="387"/>
      <c r="E120" s="387"/>
      <c r="F120" s="386"/>
      <c r="G120" s="387"/>
      <c r="H120" s="386"/>
      <c r="I120" s="386"/>
      <c r="J120" s="386"/>
      <c r="K120" s="386"/>
      <c r="L120" s="386"/>
      <c r="M120" s="387"/>
      <c r="N120" s="386"/>
      <c r="O120" s="386"/>
      <c r="P120" s="27"/>
      <c r="Q120" s="28"/>
      <c r="R120" s="143"/>
      <c r="S120" s="144"/>
      <c r="T120" s="145"/>
    </row>
    <row r="121" spans="1:20" s="10" customFormat="1" ht="12" customHeight="1" x14ac:dyDescent="0.2">
      <c r="A121" s="368"/>
      <c r="B121" s="29" t="s">
        <v>199</v>
      </c>
      <c r="C121" s="392"/>
      <c r="D121" s="242"/>
      <c r="E121" s="242"/>
      <c r="F121" s="392"/>
      <c r="G121" s="242"/>
      <c r="H121" s="392"/>
      <c r="I121" s="392"/>
      <c r="J121" s="392"/>
      <c r="K121" s="392"/>
      <c r="L121" s="392"/>
      <c r="M121" s="242"/>
      <c r="N121" s="392"/>
      <c r="O121" s="392"/>
      <c r="P121" s="21" t="s">
        <v>39</v>
      </c>
      <c r="Q121" s="22">
        <f>+I91</f>
        <v>40.950000000000003</v>
      </c>
      <c r="R121" s="127"/>
      <c r="S121" s="130"/>
      <c r="T121" s="131"/>
    </row>
    <row r="122" spans="1:20" s="10" customFormat="1" ht="15" customHeight="1" x14ac:dyDescent="0.2">
      <c r="A122" s="421" t="s">
        <v>591</v>
      </c>
      <c r="B122" s="190" t="s">
        <v>11</v>
      </c>
      <c r="C122" s="422"/>
      <c r="D122" s="423"/>
      <c r="E122" s="423"/>
      <c r="F122" s="422"/>
      <c r="G122" s="423"/>
      <c r="H122" s="422"/>
      <c r="I122" s="422"/>
      <c r="J122" s="422"/>
      <c r="K122" s="422"/>
      <c r="L122" s="422"/>
      <c r="M122" s="423"/>
      <c r="N122" s="422"/>
      <c r="O122" s="422"/>
      <c r="P122" s="189"/>
      <c r="Q122" s="149"/>
      <c r="R122" s="127"/>
      <c r="S122" s="128"/>
      <c r="T122" s="129"/>
    </row>
    <row r="123" spans="1:20" s="10" customFormat="1" ht="15" customHeight="1" x14ac:dyDescent="0.2">
      <c r="A123" s="421"/>
      <c r="B123" s="190"/>
      <c r="C123" s="422"/>
      <c r="D123" s="423"/>
      <c r="E123" s="423"/>
      <c r="F123" s="422"/>
      <c r="G123" s="423"/>
      <c r="H123" s="422"/>
      <c r="I123" s="422"/>
      <c r="J123" s="422"/>
      <c r="K123" s="422"/>
      <c r="L123" s="422"/>
      <c r="M123" s="423"/>
      <c r="N123" s="422"/>
      <c r="O123" s="422"/>
      <c r="P123" s="189"/>
      <c r="Q123" s="149"/>
      <c r="R123" s="127"/>
      <c r="S123" s="128"/>
      <c r="T123" s="129"/>
    </row>
    <row r="124" spans="1:20" x14ac:dyDescent="0.2">
      <c r="A124" s="424" t="s">
        <v>592</v>
      </c>
      <c r="B124" s="33" t="s">
        <v>54</v>
      </c>
      <c r="C124" s="425" t="s">
        <v>229</v>
      </c>
      <c r="D124" s="426" t="s">
        <v>230</v>
      </c>
      <c r="E124" s="426" t="s">
        <v>231</v>
      </c>
      <c r="F124" s="425" t="s">
        <v>7</v>
      </c>
      <c r="G124" s="426"/>
      <c r="H124" s="425" t="s">
        <v>232</v>
      </c>
      <c r="I124" s="427" t="s">
        <v>233</v>
      </c>
      <c r="J124" s="427"/>
      <c r="K124" s="427"/>
      <c r="L124" s="427"/>
      <c r="M124" s="428"/>
      <c r="N124" s="427"/>
      <c r="O124" s="427"/>
      <c r="P124" s="34"/>
      <c r="Q124" s="147"/>
      <c r="R124" s="146"/>
      <c r="S124" s="147"/>
      <c r="T124" s="148"/>
    </row>
    <row r="125" spans="1:20" x14ac:dyDescent="0.2">
      <c r="A125" s="391" t="s">
        <v>593</v>
      </c>
      <c r="B125" s="29" t="s">
        <v>587</v>
      </c>
      <c r="C125" s="226">
        <f>C91</f>
        <v>182</v>
      </c>
      <c r="D125" s="241">
        <f>D91</f>
        <v>0.22500000000000001</v>
      </c>
      <c r="E125" s="241">
        <v>0.22500000000000001</v>
      </c>
      <c r="F125" s="226">
        <f>F91</f>
        <v>1</v>
      </c>
      <c r="G125" s="242"/>
      <c r="H125" s="226">
        <f t="shared" ref="H125" si="5">E125*D125*C125*F125</f>
        <v>9.213750000000001</v>
      </c>
      <c r="I125" s="226">
        <f>(E125+E125)*C125</f>
        <v>81.900000000000006</v>
      </c>
      <c r="J125" s="226"/>
      <c r="K125" s="226"/>
      <c r="L125" s="226"/>
      <c r="M125" s="241"/>
      <c r="N125" s="226"/>
      <c r="O125" s="226"/>
      <c r="P125" s="21" t="s">
        <v>41</v>
      </c>
      <c r="Q125" s="22">
        <f t="shared" ref="Q125" si="6">H125</f>
        <v>9.213750000000001</v>
      </c>
      <c r="R125" s="127"/>
      <c r="S125" s="130"/>
      <c r="T125" s="131"/>
    </row>
    <row r="126" spans="1:20" ht="13.5" x14ac:dyDescent="0.2">
      <c r="A126" s="391"/>
      <c r="B126" s="29" t="s">
        <v>528</v>
      </c>
      <c r="C126" s="226">
        <f>C125</f>
        <v>182</v>
      </c>
      <c r="D126" s="226">
        <f t="shared" ref="D126:F126" si="7">D125</f>
        <v>0.22500000000000001</v>
      </c>
      <c r="E126" s="226">
        <f t="shared" si="7"/>
        <v>0.22500000000000001</v>
      </c>
      <c r="F126" s="226">
        <f t="shared" si="7"/>
        <v>1</v>
      </c>
      <c r="G126" s="242"/>
      <c r="H126" s="226"/>
      <c r="I126" s="226">
        <f>(C126+C126)*E126</f>
        <v>81.900000000000006</v>
      </c>
      <c r="J126" s="226"/>
      <c r="K126" s="226"/>
      <c r="L126" s="226"/>
      <c r="M126" s="241"/>
      <c r="N126" s="226"/>
      <c r="O126" s="226"/>
      <c r="P126" s="59" t="s">
        <v>117</v>
      </c>
      <c r="Q126" s="22">
        <f t="shared" ref="Q126" si="8">I126</f>
        <v>81.900000000000006</v>
      </c>
      <c r="R126" s="127"/>
      <c r="S126" s="130"/>
      <c r="T126" s="131"/>
    </row>
    <row r="127" spans="1:20" x14ac:dyDescent="0.2">
      <c r="A127" s="429"/>
      <c r="B127" s="30" t="s">
        <v>594</v>
      </c>
      <c r="C127" s="226">
        <f>C125</f>
        <v>182</v>
      </c>
      <c r="D127" s="241"/>
      <c r="E127" s="241"/>
      <c r="F127" s="226">
        <v>4</v>
      </c>
      <c r="G127" s="241"/>
      <c r="H127" s="226"/>
      <c r="I127" s="226"/>
      <c r="J127" s="226"/>
      <c r="K127" s="226"/>
      <c r="L127" s="226">
        <f>C127*F127</f>
        <v>728</v>
      </c>
      <c r="M127" s="243">
        <v>0.89</v>
      </c>
      <c r="N127" s="226">
        <f>L127*M127</f>
        <v>647.91999999999996</v>
      </c>
      <c r="O127" s="225"/>
      <c r="P127" s="31" t="s">
        <v>8</v>
      </c>
      <c r="Q127" s="22">
        <f>N127</f>
        <v>647.91999999999996</v>
      </c>
      <c r="R127" s="136"/>
      <c r="S127" s="130"/>
      <c r="T127" s="131"/>
    </row>
    <row r="128" spans="1:20" x14ac:dyDescent="0.2">
      <c r="A128" s="429"/>
      <c r="B128" s="30" t="s">
        <v>595</v>
      </c>
      <c r="C128" s="226">
        <f>C126</f>
        <v>182</v>
      </c>
      <c r="D128" s="226">
        <f t="shared" ref="D128:F128" si="9">D126</f>
        <v>0.22500000000000001</v>
      </c>
      <c r="E128" s="226">
        <f t="shared" si="9"/>
        <v>0.22500000000000001</v>
      </c>
      <c r="F128" s="226">
        <f t="shared" si="9"/>
        <v>1</v>
      </c>
      <c r="G128" s="241">
        <v>0.15</v>
      </c>
      <c r="H128" s="226">
        <f>C128/G128</f>
        <v>1213.3333333333335</v>
      </c>
      <c r="I128" s="226">
        <f>(D128+D128+E128+E128)*F128</f>
        <v>0.9</v>
      </c>
      <c r="J128" s="226">
        <f>I128*H128</f>
        <v>1092.0000000000002</v>
      </c>
      <c r="K128" s="226"/>
      <c r="L128" s="226">
        <f>K128+J128</f>
        <v>1092.0000000000002</v>
      </c>
      <c r="M128" s="243">
        <v>0.222</v>
      </c>
      <c r="N128" s="226">
        <f>L128*M128</f>
        <v>242.42400000000006</v>
      </c>
      <c r="O128" s="225"/>
      <c r="P128" s="31" t="s">
        <v>8</v>
      </c>
      <c r="Q128" s="22">
        <f>N128</f>
        <v>242.42400000000006</v>
      </c>
      <c r="R128" s="136"/>
      <c r="S128" s="130"/>
      <c r="T128" s="131"/>
    </row>
    <row r="129" spans="1:20" x14ac:dyDescent="0.2">
      <c r="A129" s="391"/>
      <c r="B129" s="29"/>
      <c r="C129" s="226"/>
      <c r="D129" s="226"/>
      <c r="E129" s="226"/>
      <c r="F129" s="226"/>
      <c r="G129" s="242"/>
      <c r="H129" s="226"/>
      <c r="I129" s="226"/>
      <c r="J129" s="226"/>
      <c r="K129" s="226"/>
      <c r="L129" s="226"/>
      <c r="M129" s="241"/>
      <c r="N129" s="226"/>
      <c r="O129" s="226"/>
      <c r="P129" s="59"/>
      <c r="Q129" s="22"/>
      <c r="R129" s="127"/>
      <c r="S129" s="130"/>
      <c r="T129" s="131"/>
    </row>
    <row r="130" spans="1:20" x14ac:dyDescent="0.2">
      <c r="A130" s="391" t="s">
        <v>596</v>
      </c>
      <c r="B130" s="29" t="s">
        <v>597</v>
      </c>
      <c r="C130" s="226">
        <f>C92</f>
        <v>0.75</v>
      </c>
      <c r="D130" s="241">
        <f>D92</f>
        <v>0.75</v>
      </c>
      <c r="E130" s="241">
        <v>0.22500000000000001</v>
      </c>
      <c r="F130" s="226">
        <f>F92</f>
        <v>2</v>
      </c>
      <c r="G130" s="242"/>
      <c r="H130" s="226">
        <f t="shared" ref="H130" si="10">E130*D130*C130*F130</f>
        <v>0.25312500000000004</v>
      </c>
      <c r="I130" s="226">
        <f>(E130+E130)*C130</f>
        <v>0.33750000000000002</v>
      </c>
      <c r="J130" s="226"/>
      <c r="K130" s="226"/>
      <c r="L130" s="226"/>
      <c r="M130" s="241"/>
      <c r="N130" s="226"/>
      <c r="O130" s="226"/>
      <c r="P130" s="21" t="s">
        <v>41</v>
      </c>
      <c r="Q130" s="22">
        <f t="shared" ref="Q130" si="11">H130</f>
        <v>0.25312500000000004</v>
      </c>
      <c r="R130" s="127"/>
      <c r="S130" s="130"/>
      <c r="T130" s="131"/>
    </row>
    <row r="131" spans="1:20" ht="13.5" x14ac:dyDescent="0.2">
      <c r="A131" s="391"/>
      <c r="B131" s="29" t="s">
        <v>528</v>
      </c>
      <c r="C131" s="226">
        <f>C130</f>
        <v>0.75</v>
      </c>
      <c r="D131" s="226">
        <f t="shared" ref="D131:F132" si="12">D130</f>
        <v>0.75</v>
      </c>
      <c r="E131" s="226">
        <f t="shared" si="12"/>
        <v>0.22500000000000001</v>
      </c>
      <c r="F131" s="226">
        <f t="shared" si="12"/>
        <v>2</v>
      </c>
      <c r="G131" s="242"/>
      <c r="H131" s="226"/>
      <c r="I131" s="226">
        <f>(C131+C131+D131+D131)*E131*F131</f>
        <v>1.35</v>
      </c>
      <c r="J131" s="226"/>
      <c r="K131" s="226"/>
      <c r="L131" s="226"/>
      <c r="M131" s="241"/>
      <c r="N131" s="226"/>
      <c r="O131" s="226"/>
      <c r="P131" s="59" t="s">
        <v>117</v>
      </c>
      <c r="Q131" s="22">
        <f t="shared" ref="Q131" si="13">I131</f>
        <v>1.35</v>
      </c>
      <c r="R131" s="127"/>
      <c r="S131" s="130"/>
      <c r="T131" s="131"/>
    </row>
    <row r="132" spans="1:20" x14ac:dyDescent="0.2">
      <c r="A132" s="391"/>
      <c r="B132" s="29" t="s">
        <v>598</v>
      </c>
      <c r="C132" s="392">
        <f>C131</f>
        <v>0.75</v>
      </c>
      <c r="D132" s="392">
        <f t="shared" si="12"/>
        <v>0.75</v>
      </c>
      <c r="E132" s="392">
        <f t="shared" si="12"/>
        <v>0.22500000000000001</v>
      </c>
      <c r="F132" s="392">
        <f t="shared" si="12"/>
        <v>2</v>
      </c>
      <c r="G132" s="242"/>
      <c r="H132" s="226"/>
      <c r="I132" s="226"/>
      <c r="J132" s="226"/>
      <c r="K132" s="226"/>
      <c r="L132" s="226"/>
      <c r="M132" s="241"/>
      <c r="N132" s="226"/>
      <c r="O132" s="226"/>
      <c r="P132" s="31"/>
      <c r="Q132" s="22"/>
      <c r="R132" s="127"/>
      <c r="S132" s="130"/>
      <c r="T132" s="131"/>
    </row>
    <row r="133" spans="1:20" x14ac:dyDescent="0.2">
      <c r="A133" s="429"/>
      <c r="B133" s="30" t="s">
        <v>599</v>
      </c>
      <c r="C133" s="226">
        <v>0.15</v>
      </c>
      <c r="D133" s="241">
        <f>(C132/C133)*D132</f>
        <v>3.75</v>
      </c>
      <c r="E133" s="241">
        <v>0.15</v>
      </c>
      <c r="F133" s="226">
        <f>(D132/E133)*C132</f>
        <v>3.75</v>
      </c>
      <c r="G133" s="241"/>
      <c r="H133" s="226"/>
      <c r="I133" s="226"/>
      <c r="J133" s="226"/>
      <c r="K133" s="226"/>
      <c r="L133" s="226">
        <f>(F133+D133)*F132</f>
        <v>15</v>
      </c>
      <c r="M133" s="243">
        <v>0.62</v>
      </c>
      <c r="N133" s="226">
        <f>L133*M133</f>
        <v>9.3000000000000007</v>
      </c>
      <c r="O133" s="225"/>
      <c r="P133" s="31" t="s">
        <v>8</v>
      </c>
      <c r="Q133" s="22">
        <f>N133</f>
        <v>9.3000000000000007</v>
      </c>
      <c r="R133" s="136"/>
      <c r="S133" s="130"/>
      <c r="T133" s="131"/>
    </row>
    <row r="134" spans="1:20" x14ac:dyDescent="0.2">
      <c r="A134" s="429"/>
      <c r="B134" s="30"/>
      <c r="C134" s="226"/>
      <c r="D134" s="241"/>
      <c r="E134" s="241"/>
      <c r="F134" s="226"/>
      <c r="G134" s="241"/>
      <c r="H134" s="226"/>
      <c r="I134" s="226"/>
      <c r="J134" s="226"/>
      <c r="K134" s="226"/>
      <c r="L134" s="226"/>
      <c r="M134" s="243"/>
      <c r="N134" s="226"/>
      <c r="O134" s="225"/>
      <c r="P134" s="31"/>
      <c r="Q134" s="22"/>
      <c r="R134" s="136"/>
      <c r="S134" s="130"/>
      <c r="T134" s="131"/>
    </row>
    <row r="135" spans="1:20" x14ac:dyDescent="0.2">
      <c r="A135" s="424" t="s">
        <v>600</v>
      </c>
      <c r="B135" s="33" t="s">
        <v>57</v>
      </c>
      <c r="C135" s="427"/>
      <c r="D135" s="428"/>
      <c r="E135" s="428"/>
      <c r="F135" s="427"/>
      <c r="G135" s="428"/>
      <c r="H135" s="427"/>
      <c r="I135" s="427"/>
      <c r="J135" s="427"/>
      <c r="K135" s="427"/>
      <c r="L135" s="427"/>
      <c r="M135" s="428"/>
      <c r="N135" s="427"/>
      <c r="O135" s="427"/>
      <c r="P135" s="34"/>
      <c r="Q135" s="147"/>
      <c r="R135" s="146"/>
      <c r="S135" s="147"/>
      <c r="T135" s="148"/>
    </row>
    <row r="136" spans="1:20" x14ac:dyDescent="0.2">
      <c r="A136" s="424" t="s">
        <v>601</v>
      </c>
      <c r="B136" s="33" t="s">
        <v>602</v>
      </c>
      <c r="C136" s="237" t="s">
        <v>229</v>
      </c>
      <c r="D136" s="238" t="s">
        <v>230</v>
      </c>
      <c r="E136" s="238" t="s">
        <v>231</v>
      </c>
      <c r="F136" s="237" t="s">
        <v>7</v>
      </c>
      <c r="G136" s="238"/>
      <c r="H136" s="237" t="s">
        <v>232</v>
      </c>
      <c r="I136" s="239" t="s">
        <v>233</v>
      </c>
      <c r="J136" s="239"/>
      <c r="K136" s="239"/>
      <c r="L136" s="239"/>
      <c r="M136" s="240"/>
      <c r="N136" s="239"/>
      <c r="O136" s="239"/>
      <c r="P136" s="34"/>
      <c r="Q136" s="35"/>
      <c r="R136" s="146"/>
      <c r="S136" s="147"/>
      <c r="T136" s="148"/>
    </row>
    <row r="137" spans="1:20" ht="13.5" x14ac:dyDescent="0.2">
      <c r="A137" s="391" t="s">
        <v>593</v>
      </c>
      <c r="B137" s="30" t="s">
        <v>603</v>
      </c>
      <c r="C137" s="226">
        <f>1.8+(0.67-E125)</f>
        <v>2.2450000000000001</v>
      </c>
      <c r="D137" s="241">
        <v>0.2</v>
      </c>
      <c r="E137" s="241">
        <v>0.2</v>
      </c>
      <c r="F137" s="430">
        <f>(C125-4.12)/2.9</f>
        <v>61.337931034482757</v>
      </c>
      <c r="G137" s="431"/>
      <c r="H137" s="226">
        <f>E137*D137*C137*F137</f>
        <v>5.5081462068965523</v>
      </c>
      <c r="I137" s="226">
        <f>(D137+D137+E137+E137)*C137*F137</f>
        <v>110.16292413793104</v>
      </c>
      <c r="J137" s="226"/>
      <c r="K137" s="226"/>
      <c r="L137" s="226"/>
      <c r="M137" s="241"/>
      <c r="N137" s="226"/>
      <c r="O137" s="226"/>
      <c r="P137" s="31" t="s">
        <v>115</v>
      </c>
      <c r="Q137" s="32">
        <f>H137</f>
        <v>5.5081462068965523</v>
      </c>
      <c r="R137" s="127"/>
      <c r="S137" s="130"/>
      <c r="T137" s="131"/>
    </row>
    <row r="138" spans="1:20" ht="13.5" x14ac:dyDescent="0.2">
      <c r="A138" s="391"/>
      <c r="B138" s="29" t="s">
        <v>528</v>
      </c>
      <c r="C138" s="226">
        <f>C137</f>
        <v>2.2450000000000001</v>
      </c>
      <c r="D138" s="226">
        <f t="shared" ref="D138:F140" si="14">D137</f>
        <v>0.2</v>
      </c>
      <c r="E138" s="226">
        <f t="shared" si="14"/>
        <v>0.2</v>
      </c>
      <c r="F138" s="226">
        <f t="shared" si="14"/>
        <v>61.337931034482757</v>
      </c>
      <c r="G138" s="241"/>
      <c r="H138" s="226"/>
      <c r="I138" s="226">
        <f>(D138+D138+E138+E138)*C138*F138</f>
        <v>110.16292413793104</v>
      </c>
      <c r="J138" s="226"/>
      <c r="K138" s="226"/>
      <c r="L138" s="226"/>
      <c r="M138" s="241"/>
      <c r="N138" s="226"/>
      <c r="O138" s="226"/>
      <c r="P138" s="59" t="s">
        <v>117</v>
      </c>
      <c r="Q138" s="32">
        <f>I138</f>
        <v>110.16292413793104</v>
      </c>
      <c r="R138" s="127"/>
      <c r="S138" s="130"/>
      <c r="T138" s="131"/>
    </row>
    <row r="139" spans="1:20" x14ac:dyDescent="0.2">
      <c r="A139" s="429"/>
      <c r="B139" s="30" t="s">
        <v>594</v>
      </c>
      <c r="C139" s="226">
        <f>C138</f>
        <v>2.2450000000000001</v>
      </c>
      <c r="D139" s="241">
        <f t="shared" si="14"/>
        <v>0.2</v>
      </c>
      <c r="E139" s="241">
        <f t="shared" si="14"/>
        <v>0.2</v>
      </c>
      <c r="F139" s="227">
        <v>4</v>
      </c>
      <c r="G139" s="241"/>
      <c r="H139" s="226"/>
      <c r="I139" s="226"/>
      <c r="J139" s="226"/>
      <c r="K139" s="226"/>
      <c r="L139" s="226">
        <f>C139*F139*F138</f>
        <v>550.81462068965516</v>
      </c>
      <c r="M139" s="243">
        <v>0.89</v>
      </c>
      <c r="N139" s="226">
        <f>L139*M139</f>
        <v>490.22501241379308</v>
      </c>
      <c r="O139" s="225"/>
      <c r="P139" s="31" t="s">
        <v>8</v>
      </c>
      <c r="Q139" s="22">
        <f>N139</f>
        <v>490.22501241379308</v>
      </c>
      <c r="R139" s="136"/>
      <c r="S139" s="130"/>
      <c r="T139" s="131"/>
    </row>
    <row r="140" spans="1:20" x14ac:dyDescent="0.2">
      <c r="A140" s="429"/>
      <c r="B140" s="30" t="s">
        <v>595</v>
      </c>
      <c r="C140" s="226">
        <f>C139</f>
        <v>2.2450000000000001</v>
      </c>
      <c r="D140" s="241">
        <f t="shared" si="14"/>
        <v>0.2</v>
      </c>
      <c r="E140" s="241">
        <f t="shared" si="14"/>
        <v>0.2</v>
      </c>
      <c r="F140" s="227">
        <v>1</v>
      </c>
      <c r="G140" s="243">
        <v>0.15</v>
      </c>
      <c r="H140" s="226">
        <f>C140/G140</f>
        <v>14.966666666666669</v>
      </c>
      <c r="I140" s="226">
        <f>(D140+D140+E140+E140)*F140</f>
        <v>0.8</v>
      </c>
      <c r="J140" s="226">
        <f>I140*H140</f>
        <v>11.973333333333336</v>
      </c>
      <c r="K140" s="226"/>
      <c r="L140" s="226">
        <f>F138*J140</f>
        <v>734.41949425287373</v>
      </c>
      <c r="M140" s="243">
        <v>0.222</v>
      </c>
      <c r="N140" s="226">
        <f>L140*M140</f>
        <v>163.04112772413797</v>
      </c>
      <c r="O140" s="225"/>
      <c r="P140" s="31" t="s">
        <v>8</v>
      </c>
      <c r="Q140" s="22">
        <f>N140</f>
        <v>163.04112772413797</v>
      </c>
      <c r="R140" s="136"/>
      <c r="S140" s="130"/>
      <c r="T140" s="131"/>
    </row>
    <row r="141" spans="1:20" x14ac:dyDescent="0.2">
      <c r="A141" s="391"/>
      <c r="B141" s="29"/>
      <c r="C141" s="226"/>
      <c r="D141" s="226"/>
      <c r="E141" s="226"/>
      <c r="F141" s="226"/>
      <c r="G141" s="241"/>
      <c r="H141" s="226"/>
      <c r="I141" s="226"/>
      <c r="J141" s="226"/>
      <c r="K141" s="226"/>
      <c r="L141" s="226"/>
      <c r="M141" s="241"/>
      <c r="N141" s="226"/>
      <c r="O141" s="226"/>
      <c r="P141" s="59"/>
      <c r="Q141" s="32"/>
      <c r="R141" s="127"/>
      <c r="S141" s="130"/>
      <c r="T141" s="131"/>
    </row>
    <row r="142" spans="1:20" ht="13.5" x14ac:dyDescent="0.2">
      <c r="A142" s="391" t="s">
        <v>596</v>
      </c>
      <c r="B142" s="30" t="s">
        <v>604</v>
      </c>
      <c r="C142" s="226">
        <f>1.8+(0.67-E130)</f>
        <v>2.2450000000000001</v>
      </c>
      <c r="D142" s="241">
        <v>0.27500000000000002</v>
      </c>
      <c r="E142" s="241">
        <v>0.27500000000000002</v>
      </c>
      <c r="F142" s="430">
        <v>2</v>
      </c>
      <c r="G142" s="431"/>
      <c r="H142" s="226">
        <f>E142*D142*C142*F142</f>
        <v>0.33955625000000006</v>
      </c>
      <c r="I142" s="226">
        <f>(D142+D142+E142+E142)*C142*F142</f>
        <v>4.9390000000000009</v>
      </c>
      <c r="J142" s="226"/>
      <c r="K142" s="226"/>
      <c r="L142" s="226"/>
      <c r="M142" s="241"/>
      <c r="N142" s="226"/>
      <c r="O142" s="226"/>
      <c r="P142" s="31" t="s">
        <v>115</v>
      </c>
      <c r="Q142" s="32">
        <f>H142</f>
        <v>0.33955625000000006</v>
      </c>
      <c r="R142" s="127"/>
      <c r="S142" s="130"/>
      <c r="T142" s="131"/>
    </row>
    <row r="143" spans="1:20" ht="13.5" x14ac:dyDescent="0.2">
      <c r="A143" s="391"/>
      <c r="B143" s="29" t="s">
        <v>528</v>
      </c>
      <c r="C143" s="226">
        <f>C142</f>
        <v>2.2450000000000001</v>
      </c>
      <c r="D143" s="226">
        <f t="shared" ref="D143:F145" si="15">D142</f>
        <v>0.27500000000000002</v>
      </c>
      <c r="E143" s="226">
        <f t="shared" si="15"/>
        <v>0.27500000000000002</v>
      </c>
      <c r="F143" s="226">
        <f t="shared" si="15"/>
        <v>2</v>
      </c>
      <c r="G143" s="241"/>
      <c r="H143" s="226"/>
      <c r="I143" s="226">
        <f>(D143+D143+E143+E143)*C143*F143</f>
        <v>4.9390000000000009</v>
      </c>
      <c r="J143" s="226"/>
      <c r="K143" s="226"/>
      <c r="L143" s="226"/>
      <c r="M143" s="241"/>
      <c r="N143" s="226"/>
      <c r="O143" s="226"/>
      <c r="P143" s="59" t="s">
        <v>117</v>
      </c>
      <c r="Q143" s="32">
        <f>I143</f>
        <v>4.9390000000000009</v>
      </c>
      <c r="R143" s="127"/>
      <c r="S143" s="130"/>
      <c r="T143" s="131"/>
    </row>
    <row r="144" spans="1:20" x14ac:dyDescent="0.2">
      <c r="A144" s="429"/>
      <c r="B144" s="30" t="s">
        <v>605</v>
      </c>
      <c r="C144" s="226">
        <f>C143</f>
        <v>2.2450000000000001</v>
      </c>
      <c r="D144" s="241">
        <f t="shared" si="15"/>
        <v>0.27500000000000002</v>
      </c>
      <c r="E144" s="241">
        <f t="shared" si="15"/>
        <v>0.27500000000000002</v>
      </c>
      <c r="F144" s="227">
        <v>4</v>
      </c>
      <c r="G144" s="241"/>
      <c r="H144" s="226"/>
      <c r="I144" s="226"/>
      <c r="J144" s="226"/>
      <c r="K144" s="226"/>
      <c r="L144" s="226">
        <f>C144*F144*F143</f>
        <v>17.96</v>
      </c>
      <c r="M144" s="243">
        <v>1.58</v>
      </c>
      <c r="N144" s="226">
        <f>L144*M144</f>
        <v>28.376800000000003</v>
      </c>
      <c r="O144" s="225"/>
      <c r="P144" s="31" t="s">
        <v>8</v>
      </c>
      <c r="Q144" s="22">
        <f>N144</f>
        <v>28.376800000000003</v>
      </c>
      <c r="R144" s="136"/>
      <c r="S144" s="130"/>
      <c r="T144" s="131"/>
    </row>
    <row r="145" spans="1:20" x14ac:dyDescent="0.2">
      <c r="A145" s="429"/>
      <c r="B145" s="30" t="s">
        <v>595</v>
      </c>
      <c r="C145" s="226">
        <f>C144</f>
        <v>2.2450000000000001</v>
      </c>
      <c r="D145" s="241">
        <f t="shared" si="15"/>
        <v>0.27500000000000002</v>
      </c>
      <c r="E145" s="241">
        <f t="shared" si="15"/>
        <v>0.27500000000000002</v>
      </c>
      <c r="F145" s="227">
        <v>1</v>
      </c>
      <c r="G145" s="243">
        <v>0.15</v>
      </c>
      <c r="H145" s="226">
        <f>C145/G145</f>
        <v>14.966666666666669</v>
      </c>
      <c r="I145" s="226">
        <f>(D145+D145+E145+E145)*F145</f>
        <v>1.1000000000000001</v>
      </c>
      <c r="J145" s="226">
        <f>I145*H145</f>
        <v>16.463333333333338</v>
      </c>
      <c r="K145" s="226"/>
      <c r="L145" s="226">
        <f>F143*J145</f>
        <v>32.926666666666677</v>
      </c>
      <c r="M145" s="243">
        <v>0.222</v>
      </c>
      <c r="N145" s="226">
        <f>L145*M145</f>
        <v>7.3097200000000022</v>
      </c>
      <c r="O145" s="225"/>
      <c r="P145" s="31" t="s">
        <v>8</v>
      </c>
      <c r="Q145" s="22">
        <f>N145</f>
        <v>7.3097200000000022</v>
      </c>
      <c r="R145" s="136"/>
      <c r="S145" s="130"/>
      <c r="T145" s="131"/>
    </row>
    <row r="146" spans="1:20" x14ac:dyDescent="0.2">
      <c r="A146" s="391"/>
      <c r="B146" s="30"/>
      <c r="C146" s="226"/>
      <c r="D146" s="241"/>
      <c r="E146" s="241"/>
      <c r="F146" s="430"/>
      <c r="G146" s="431"/>
      <c r="H146" s="226"/>
      <c r="I146" s="226"/>
      <c r="J146" s="226"/>
      <c r="K146" s="226"/>
      <c r="L146" s="226"/>
      <c r="M146" s="241"/>
      <c r="N146" s="226"/>
      <c r="O146" s="226"/>
      <c r="P146" s="31"/>
      <c r="Q146" s="32"/>
      <c r="R146" s="127"/>
      <c r="S146" s="130"/>
      <c r="T146" s="131"/>
    </row>
    <row r="147" spans="1:20" ht="13.5" x14ac:dyDescent="0.2">
      <c r="A147" s="391" t="s">
        <v>606</v>
      </c>
      <c r="B147" s="30" t="s">
        <v>607</v>
      </c>
      <c r="C147" s="225">
        <f>C125-4.1</f>
        <v>177.9</v>
      </c>
      <c r="D147" s="416">
        <v>0.20599999999999999</v>
      </c>
      <c r="E147" s="416">
        <v>0.06</v>
      </c>
      <c r="F147" s="225">
        <v>1</v>
      </c>
      <c r="G147" s="241"/>
      <c r="H147" s="226">
        <f>E147*D147*C147*F147</f>
        <v>2.1988439999999998</v>
      </c>
      <c r="I147" s="225">
        <f>(E147+E147+D147)*C147*F147</f>
        <v>57.995399999999997</v>
      </c>
      <c r="J147" s="226"/>
      <c r="K147" s="225"/>
      <c r="L147" s="225"/>
      <c r="M147" s="416"/>
      <c r="N147" s="225"/>
      <c r="O147" s="225"/>
      <c r="P147" s="31" t="s">
        <v>115</v>
      </c>
      <c r="Q147" s="32">
        <f>H147</f>
        <v>2.1988439999999998</v>
      </c>
      <c r="R147" s="127"/>
      <c r="S147" s="130"/>
      <c r="T147" s="131"/>
    </row>
    <row r="148" spans="1:20" ht="13.5" x14ac:dyDescent="0.2">
      <c r="A148" s="391"/>
      <c r="B148" s="29" t="s">
        <v>528</v>
      </c>
      <c r="C148" s="225">
        <f>C147</f>
        <v>177.9</v>
      </c>
      <c r="D148" s="225">
        <f t="shared" ref="D148:F149" si="16">D147</f>
        <v>0.20599999999999999</v>
      </c>
      <c r="E148" s="225">
        <f t="shared" si="16"/>
        <v>0.06</v>
      </c>
      <c r="F148" s="225">
        <f t="shared" si="16"/>
        <v>1</v>
      </c>
      <c r="G148" s="416"/>
      <c r="H148" s="226"/>
      <c r="I148" s="225">
        <f>(D148+E148+E148)*C148*F148</f>
        <v>57.995400000000004</v>
      </c>
      <c r="J148" s="225"/>
      <c r="K148" s="225"/>
      <c r="L148" s="225"/>
      <c r="M148" s="416"/>
      <c r="N148" s="225"/>
      <c r="O148" s="225"/>
      <c r="P148" s="59" t="s">
        <v>117</v>
      </c>
      <c r="Q148" s="32">
        <f>I148</f>
        <v>57.995400000000004</v>
      </c>
      <c r="R148" s="127"/>
      <c r="S148" s="130"/>
      <c r="T148" s="131"/>
    </row>
    <row r="149" spans="1:20" x14ac:dyDescent="0.2">
      <c r="A149" s="429"/>
      <c r="B149" s="30" t="s">
        <v>599</v>
      </c>
      <c r="C149" s="226">
        <f>C148</f>
        <v>177.9</v>
      </c>
      <c r="D149" s="241">
        <f t="shared" si="16"/>
        <v>0.20599999999999999</v>
      </c>
      <c r="E149" s="241">
        <f t="shared" si="16"/>
        <v>0.06</v>
      </c>
      <c r="F149" s="227">
        <v>2</v>
      </c>
      <c r="G149" s="241"/>
      <c r="H149" s="226"/>
      <c r="I149" s="226"/>
      <c r="J149" s="226"/>
      <c r="K149" s="226"/>
      <c r="L149" s="226">
        <f>C149*F149</f>
        <v>355.8</v>
      </c>
      <c r="M149" s="243">
        <v>0.62</v>
      </c>
      <c r="N149" s="226">
        <f>L149*M149</f>
        <v>220.596</v>
      </c>
      <c r="O149" s="225"/>
      <c r="P149" s="31" t="s">
        <v>8</v>
      </c>
      <c r="Q149" s="22">
        <f>N149</f>
        <v>220.596</v>
      </c>
      <c r="R149" s="136"/>
      <c r="S149" s="130"/>
      <c r="T149" s="131"/>
    </row>
    <row r="150" spans="1:20" x14ac:dyDescent="0.2">
      <c r="A150" s="429"/>
      <c r="B150" s="30" t="s">
        <v>595</v>
      </c>
      <c r="C150" s="226">
        <f>C149</f>
        <v>177.9</v>
      </c>
      <c r="D150" s="241">
        <f>D149</f>
        <v>0.20599999999999999</v>
      </c>
      <c r="E150" s="241">
        <f>E149</f>
        <v>0.06</v>
      </c>
      <c r="F150" s="227">
        <v>1</v>
      </c>
      <c r="G150" s="241">
        <v>0.2</v>
      </c>
      <c r="H150" s="226"/>
      <c r="I150" s="226"/>
      <c r="J150" s="226">
        <f>C150/G150</f>
        <v>889.5</v>
      </c>
      <c r="K150" s="226">
        <f>(D150+E150+E150)*F150</f>
        <v>0.32600000000000001</v>
      </c>
      <c r="L150" s="226">
        <f>K150*J150</f>
        <v>289.97700000000003</v>
      </c>
      <c r="M150" s="243">
        <v>0.222</v>
      </c>
      <c r="N150" s="226">
        <f>L150*M150</f>
        <v>64.374894000000012</v>
      </c>
      <c r="O150" s="225"/>
      <c r="P150" s="31" t="s">
        <v>8</v>
      </c>
      <c r="Q150" s="22">
        <f>N150</f>
        <v>64.374894000000012</v>
      </c>
      <c r="R150" s="136"/>
      <c r="S150" s="130"/>
      <c r="T150" s="131"/>
    </row>
    <row r="151" spans="1:20" x14ac:dyDescent="0.2">
      <c r="A151" s="429"/>
      <c r="B151" s="30"/>
      <c r="C151" s="225"/>
      <c r="D151" s="416"/>
      <c r="E151" s="416"/>
      <c r="F151" s="432"/>
      <c r="G151" s="416"/>
      <c r="H151" s="225"/>
      <c r="I151" s="225"/>
      <c r="J151" s="225"/>
      <c r="K151" s="225"/>
      <c r="L151" s="225"/>
      <c r="M151" s="416"/>
      <c r="N151" s="225"/>
      <c r="O151" s="225"/>
      <c r="P151" s="31"/>
      <c r="Q151" s="32"/>
      <c r="R151" s="127"/>
      <c r="S151" s="130"/>
      <c r="T151" s="131"/>
    </row>
    <row r="152" spans="1:20" x14ac:dyDescent="0.2">
      <c r="A152" s="424" t="s">
        <v>608</v>
      </c>
      <c r="B152" s="33" t="s">
        <v>609</v>
      </c>
      <c r="C152" s="237"/>
      <c r="D152" s="238"/>
      <c r="E152" s="238"/>
      <c r="F152" s="237"/>
      <c r="G152" s="238"/>
      <c r="H152" s="237"/>
      <c r="I152" s="239"/>
      <c r="J152" s="239"/>
      <c r="K152" s="239"/>
      <c r="L152" s="239"/>
      <c r="M152" s="240"/>
      <c r="N152" s="239"/>
      <c r="O152" s="239"/>
      <c r="P152" s="34"/>
      <c r="Q152" s="35"/>
      <c r="R152" s="146"/>
      <c r="S152" s="147"/>
      <c r="T152" s="148"/>
    </row>
    <row r="153" spans="1:20" ht="48" x14ac:dyDescent="0.2">
      <c r="A153" s="417" t="s">
        <v>593</v>
      </c>
      <c r="B153" s="30" t="s">
        <v>610</v>
      </c>
      <c r="C153" s="226"/>
      <c r="D153" s="241"/>
      <c r="E153" s="241"/>
      <c r="F153" s="430"/>
      <c r="G153" s="431"/>
      <c r="H153" s="226"/>
      <c r="I153" s="226"/>
      <c r="J153" s="226"/>
      <c r="K153" s="226"/>
      <c r="L153" s="226"/>
      <c r="M153" s="241"/>
      <c r="N153" s="226"/>
      <c r="O153" s="226"/>
      <c r="P153" s="31" t="s">
        <v>12</v>
      </c>
      <c r="Q153" s="32">
        <v>1</v>
      </c>
      <c r="R153" s="127"/>
      <c r="S153" s="130"/>
      <c r="T153" s="131"/>
    </row>
    <row r="154" spans="1:20" ht="36" x14ac:dyDescent="0.2">
      <c r="A154" s="417" t="s">
        <v>596</v>
      </c>
      <c r="B154" s="30" t="s">
        <v>611</v>
      </c>
      <c r="C154" s="226"/>
      <c r="D154" s="241"/>
      <c r="E154" s="241"/>
      <c r="F154" s="430"/>
      <c r="G154" s="431"/>
      <c r="H154" s="226"/>
      <c r="I154" s="226"/>
      <c r="J154" s="226"/>
      <c r="K154" s="226"/>
      <c r="L154" s="226"/>
      <c r="M154" s="241"/>
      <c r="N154" s="226"/>
      <c r="O154" s="226"/>
      <c r="P154" s="31" t="s">
        <v>12</v>
      </c>
      <c r="Q154" s="32">
        <v>2</v>
      </c>
      <c r="R154" s="127"/>
      <c r="S154" s="130"/>
      <c r="T154" s="131"/>
    </row>
    <row r="155" spans="1:20" x14ac:dyDescent="0.2">
      <c r="A155" s="391"/>
      <c r="B155" s="29"/>
      <c r="C155" s="226"/>
      <c r="D155" s="226"/>
      <c r="E155" s="226"/>
      <c r="F155" s="226"/>
      <c r="G155" s="241"/>
      <c r="H155" s="226"/>
      <c r="I155" s="226"/>
      <c r="J155" s="226"/>
      <c r="K155" s="226"/>
      <c r="L155" s="226"/>
      <c r="M155" s="241"/>
      <c r="N155" s="226"/>
      <c r="O155" s="226"/>
      <c r="P155" s="59"/>
      <c r="Q155" s="32"/>
      <c r="R155" s="127"/>
      <c r="S155" s="130"/>
      <c r="T155" s="131"/>
    </row>
    <row r="156" spans="1:20" x14ac:dyDescent="0.2">
      <c r="A156" s="429"/>
      <c r="B156" s="30"/>
      <c r="C156" s="225"/>
      <c r="D156" s="416"/>
      <c r="E156" s="416"/>
      <c r="F156" s="225"/>
      <c r="G156" s="416"/>
      <c r="H156" s="225"/>
      <c r="I156" s="225"/>
      <c r="J156" s="225"/>
      <c r="K156" s="225"/>
      <c r="L156" s="225"/>
      <c r="M156" s="416"/>
      <c r="N156" s="225"/>
      <c r="O156" s="225"/>
      <c r="P156" s="31"/>
      <c r="Q156" s="32"/>
      <c r="R156" s="127"/>
      <c r="S156" s="130"/>
      <c r="T156" s="131"/>
    </row>
    <row r="157" spans="1:20" x14ac:dyDescent="0.2">
      <c r="A157" s="429"/>
      <c r="B157" s="30"/>
      <c r="C157" s="225"/>
      <c r="D157" s="416"/>
      <c r="E157" s="416"/>
      <c r="F157" s="225"/>
      <c r="G157" s="416"/>
      <c r="H157" s="225"/>
      <c r="I157" s="225"/>
      <c r="J157" s="225"/>
      <c r="K157" s="225"/>
      <c r="L157" s="225"/>
      <c r="M157" s="416"/>
      <c r="N157" s="225"/>
      <c r="O157" s="225"/>
      <c r="P157" s="31"/>
      <c r="Q157" s="32"/>
      <c r="R157" s="136"/>
      <c r="S157" s="130"/>
      <c r="T157" s="131"/>
    </row>
    <row r="158" spans="1:20" x14ac:dyDescent="0.2">
      <c r="A158" s="429"/>
      <c r="B158" s="62"/>
      <c r="C158" s="433"/>
      <c r="D158" s="434"/>
      <c r="E158" s="434"/>
      <c r="F158" s="433"/>
      <c r="G158" s="434"/>
      <c r="H158" s="433"/>
      <c r="I158" s="433"/>
      <c r="J158" s="433"/>
      <c r="K158" s="433"/>
      <c r="L158" s="433"/>
      <c r="M158" s="434"/>
      <c r="N158" s="433"/>
      <c r="O158" s="433"/>
      <c r="P158" s="34"/>
      <c r="Q158" s="35"/>
      <c r="R158" s="136"/>
      <c r="S158" s="130"/>
      <c r="T158" s="131"/>
    </row>
    <row r="159" spans="1:20" ht="12.75" thickBot="1" x14ac:dyDescent="0.25">
      <c r="A159" s="429"/>
      <c r="B159" s="62"/>
      <c r="C159" s="433"/>
      <c r="D159" s="434"/>
      <c r="E159" s="434"/>
      <c r="F159" s="433"/>
      <c r="G159" s="434"/>
      <c r="H159" s="433"/>
      <c r="I159" s="433"/>
      <c r="J159" s="433"/>
      <c r="K159" s="433"/>
      <c r="L159" s="433"/>
      <c r="M159" s="434"/>
      <c r="N159" s="433"/>
      <c r="O159" s="433"/>
      <c r="P159" s="34"/>
      <c r="Q159" s="35"/>
      <c r="R159" s="136"/>
      <c r="S159" s="130"/>
      <c r="T159" s="131"/>
    </row>
    <row r="160" spans="1:20" x14ac:dyDescent="0.2">
      <c r="A160" s="403"/>
      <c r="B160" s="100" t="s">
        <v>122</v>
      </c>
      <c r="C160" s="404"/>
      <c r="D160" s="405"/>
      <c r="E160" s="405"/>
      <c r="F160" s="404"/>
      <c r="G160" s="405"/>
      <c r="H160" s="404"/>
      <c r="I160" s="404"/>
      <c r="J160" s="404"/>
      <c r="K160" s="404"/>
      <c r="L160" s="404"/>
      <c r="M160" s="405"/>
      <c r="N160" s="404"/>
      <c r="O160" s="404"/>
      <c r="P160" s="106"/>
      <c r="Q160" s="102"/>
      <c r="R160" s="203"/>
      <c r="S160" s="204"/>
      <c r="T160" s="435"/>
    </row>
    <row r="161" spans="1:20" ht="12.75" thickBot="1" x14ac:dyDescent="0.25">
      <c r="A161" s="406"/>
      <c r="B161" s="103" t="s">
        <v>131</v>
      </c>
      <c r="C161" s="407"/>
      <c r="D161" s="408"/>
      <c r="E161" s="408"/>
      <c r="F161" s="407"/>
      <c r="G161" s="408"/>
      <c r="H161" s="407"/>
      <c r="I161" s="407"/>
      <c r="J161" s="407"/>
      <c r="K161" s="407"/>
      <c r="L161" s="407"/>
      <c r="M161" s="408"/>
      <c r="N161" s="407"/>
      <c r="O161" s="407"/>
      <c r="P161" s="107"/>
      <c r="Q161" s="105"/>
      <c r="R161" s="201"/>
      <c r="S161" s="205"/>
      <c r="T161" s="436"/>
    </row>
    <row r="162" spans="1:20" x14ac:dyDescent="0.2">
      <c r="A162" s="368"/>
      <c r="B162" s="75"/>
      <c r="C162" s="369"/>
      <c r="D162" s="370"/>
      <c r="E162" s="370"/>
      <c r="F162" s="369"/>
      <c r="G162" s="370"/>
      <c r="H162" s="369"/>
      <c r="I162" s="369"/>
      <c r="J162" s="369"/>
      <c r="K162" s="369"/>
      <c r="L162" s="369"/>
      <c r="M162" s="370"/>
      <c r="N162" s="369"/>
      <c r="O162" s="369"/>
      <c r="P162" s="21"/>
      <c r="Q162" s="22"/>
      <c r="R162" s="127"/>
      <c r="S162" s="130"/>
      <c r="T162" s="148"/>
    </row>
    <row r="163" spans="1:20" x14ac:dyDescent="0.2">
      <c r="A163" s="368"/>
      <c r="B163" s="63" t="s">
        <v>89</v>
      </c>
      <c r="C163" s="437"/>
      <c r="D163" s="438"/>
      <c r="E163" s="438"/>
      <c r="F163" s="437"/>
      <c r="G163" s="438"/>
      <c r="H163" s="437"/>
      <c r="I163" s="437"/>
      <c r="J163" s="437"/>
      <c r="K163" s="437"/>
      <c r="L163" s="437"/>
      <c r="M163" s="438"/>
      <c r="N163" s="437"/>
      <c r="O163" s="437"/>
      <c r="P163" s="21"/>
      <c r="Q163" s="22"/>
      <c r="R163" s="127"/>
      <c r="S163" s="130"/>
      <c r="T163" s="131"/>
    </row>
    <row r="164" spans="1:20" x14ac:dyDescent="0.2">
      <c r="A164" s="368"/>
      <c r="B164" s="192" t="s">
        <v>90</v>
      </c>
      <c r="C164" s="371"/>
      <c r="D164" s="372"/>
      <c r="E164" s="372"/>
      <c r="F164" s="371"/>
      <c r="G164" s="372"/>
      <c r="H164" s="371"/>
      <c r="I164" s="371"/>
      <c r="J164" s="371"/>
      <c r="K164" s="371"/>
      <c r="L164" s="371"/>
      <c r="M164" s="372"/>
      <c r="N164" s="371"/>
      <c r="O164" s="371"/>
      <c r="P164" s="21"/>
      <c r="Q164" s="22"/>
      <c r="R164" s="127"/>
      <c r="S164" s="130"/>
      <c r="T164" s="131"/>
    </row>
    <row r="165" spans="1:20" x14ac:dyDescent="0.2">
      <c r="A165" s="439">
        <v>4.0999999999999996</v>
      </c>
      <c r="B165" s="71" t="s">
        <v>36</v>
      </c>
      <c r="C165" s="440"/>
      <c r="D165" s="441"/>
      <c r="E165" s="441"/>
      <c r="F165" s="440"/>
      <c r="G165" s="441"/>
      <c r="H165" s="440"/>
      <c r="I165" s="440"/>
      <c r="J165" s="440"/>
      <c r="K165" s="440"/>
      <c r="L165" s="440"/>
      <c r="M165" s="441"/>
      <c r="N165" s="440"/>
      <c r="O165" s="440"/>
      <c r="P165" s="21"/>
      <c r="Q165" s="22"/>
      <c r="R165" s="127"/>
      <c r="S165" s="130"/>
      <c r="T165" s="131"/>
    </row>
    <row r="166" spans="1:20" ht="60" x14ac:dyDescent="0.2">
      <c r="A166" s="368"/>
      <c r="B166" s="58" t="s">
        <v>155</v>
      </c>
      <c r="C166" s="225"/>
      <c r="D166" s="416"/>
      <c r="E166" s="416"/>
      <c r="F166" s="225"/>
      <c r="G166" s="416"/>
      <c r="H166" s="225"/>
      <c r="I166" s="225"/>
      <c r="J166" s="225"/>
      <c r="K166" s="225"/>
      <c r="L166" s="225"/>
      <c r="M166" s="416"/>
      <c r="N166" s="225"/>
      <c r="O166" s="225"/>
      <c r="P166" s="58"/>
      <c r="Q166" s="58"/>
      <c r="R166" s="153"/>
      <c r="S166" s="153"/>
      <c r="T166" s="154"/>
    </row>
    <row r="167" spans="1:20" ht="72" x14ac:dyDescent="0.2">
      <c r="A167" s="368"/>
      <c r="B167" s="58" t="s">
        <v>154</v>
      </c>
      <c r="C167" s="225"/>
      <c r="D167" s="416"/>
      <c r="E167" s="416"/>
      <c r="F167" s="225"/>
      <c r="G167" s="416"/>
      <c r="H167" s="225"/>
      <c r="I167" s="225"/>
      <c r="J167" s="225"/>
      <c r="K167" s="225"/>
      <c r="L167" s="225"/>
      <c r="M167" s="416"/>
      <c r="N167" s="225"/>
      <c r="O167" s="225"/>
      <c r="P167" s="64"/>
      <c r="Q167" s="64"/>
      <c r="R167" s="155"/>
      <c r="S167" s="155"/>
      <c r="T167" s="156"/>
    </row>
    <row r="168" spans="1:20" ht="36" x14ac:dyDescent="0.2">
      <c r="A168" s="368"/>
      <c r="B168" s="58" t="s">
        <v>189</v>
      </c>
      <c r="C168" s="225"/>
      <c r="D168" s="416"/>
      <c r="E168" s="416"/>
      <c r="F168" s="225"/>
      <c r="G168" s="416"/>
      <c r="H168" s="225"/>
      <c r="I168" s="225"/>
      <c r="J168" s="225"/>
      <c r="K168" s="225"/>
      <c r="L168" s="225"/>
      <c r="M168" s="416"/>
      <c r="N168" s="225"/>
      <c r="O168" s="225"/>
      <c r="P168" s="64"/>
      <c r="Q168" s="64"/>
      <c r="R168" s="155"/>
      <c r="S168" s="155"/>
      <c r="T168" s="156"/>
    </row>
    <row r="169" spans="1:20" x14ac:dyDescent="0.2">
      <c r="A169" s="424" t="s">
        <v>612</v>
      </c>
      <c r="B169" s="72" t="s">
        <v>111</v>
      </c>
      <c r="C169" s="440"/>
      <c r="D169" s="441"/>
      <c r="E169" s="441"/>
      <c r="F169" s="440"/>
      <c r="G169" s="441"/>
      <c r="H169" s="440"/>
      <c r="I169" s="440"/>
      <c r="J169" s="440"/>
      <c r="K169" s="440"/>
      <c r="L169" s="440"/>
      <c r="M169" s="441"/>
      <c r="N169" s="440"/>
      <c r="O169" s="440"/>
      <c r="P169" s="31"/>
      <c r="Q169" s="32"/>
      <c r="R169" s="136"/>
      <c r="S169" s="130"/>
      <c r="T169" s="131"/>
    </row>
    <row r="170" spans="1:20" x14ac:dyDescent="0.2">
      <c r="A170" s="424" t="s">
        <v>314</v>
      </c>
      <c r="B170" s="72" t="s">
        <v>110</v>
      </c>
      <c r="C170" s="442" t="s">
        <v>229</v>
      </c>
      <c r="D170" s="443" t="s">
        <v>230</v>
      </c>
      <c r="E170" s="443" t="s">
        <v>231</v>
      </c>
      <c r="F170" s="442" t="s">
        <v>233</v>
      </c>
      <c r="G170" s="443"/>
      <c r="H170" s="442"/>
      <c r="I170" s="427"/>
      <c r="J170" s="427"/>
      <c r="K170" s="427"/>
      <c r="L170" s="427"/>
      <c r="M170" s="428"/>
      <c r="N170" s="427"/>
      <c r="O170" s="444"/>
      <c r="P170" s="34"/>
      <c r="Q170" s="147"/>
      <c r="R170" s="146"/>
      <c r="S170" s="147"/>
      <c r="T170" s="148"/>
    </row>
    <row r="171" spans="1:20" x14ac:dyDescent="0.2">
      <c r="A171" s="424"/>
      <c r="B171" s="73" t="s">
        <v>613</v>
      </c>
      <c r="C171" s="445"/>
      <c r="D171" s="446"/>
      <c r="E171" s="446"/>
      <c r="F171" s="445"/>
      <c r="G171" s="446"/>
      <c r="H171" s="445"/>
      <c r="I171" s="445"/>
      <c r="J171" s="445"/>
      <c r="K171" s="445"/>
      <c r="L171" s="445"/>
      <c r="M171" s="446"/>
      <c r="N171" s="445"/>
      <c r="O171" s="445"/>
      <c r="P171" s="34"/>
      <c r="Q171" s="35"/>
      <c r="R171" s="146"/>
      <c r="S171" s="147"/>
      <c r="T171" s="131"/>
    </row>
    <row r="172" spans="1:20" ht="13.5" x14ac:dyDescent="0.2">
      <c r="A172" s="429"/>
      <c r="B172" s="30" t="s">
        <v>614</v>
      </c>
      <c r="C172" s="225">
        <f>C125</f>
        <v>182</v>
      </c>
      <c r="D172" s="416"/>
      <c r="E172" s="416">
        <f>0.55-E125</f>
        <v>0.32500000000000007</v>
      </c>
      <c r="F172" s="225">
        <f>E172*C172</f>
        <v>59.150000000000013</v>
      </c>
      <c r="G172" s="416"/>
      <c r="H172" s="225"/>
      <c r="I172" s="225"/>
      <c r="J172" s="225"/>
      <c r="K172" s="225"/>
      <c r="L172" s="225"/>
      <c r="M172" s="416"/>
      <c r="N172" s="225"/>
      <c r="O172" s="225"/>
      <c r="P172" s="31" t="s">
        <v>116</v>
      </c>
      <c r="Q172" s="32">
        <f>F172</f>
        <v>59.150000000000013</v>
      </c>
      <c r="R172" s="136"/>
      <c r="S172" s="130"/>
      <c r="T172" s="131"/>
    </row>
    <row r="173" spans="1:20" x14ac:dyDescent="0.2">
      <c r="A173" s="424" t="s">
        <v>615</v>
      </c>
      <c r="B173" s="72" t="s">
        <v>616</v>
      </c>
      <c r="C173" s="442" t="s">
        <v>229</v>
      </c>
      <c r="D173" s="443" t="s">
        <v>230</v>
      </c>
      <c r="E173" s="443" t="s">
        <v>231</v>
      </c>
      <c r="F173" s="442" t="s">
        <v>233</v>
      </c>
      <c r="G173" s="447"/>
      <c r="H173" s="444"/>
      <c r="I173" s="444"/>
      <c r="J173" s="444"/>
      <c r="K173" s="444"/>
      <c r="L173" s="444"/>
      <c r="M173" s="447"/>
      <c r="N173" s="444"/>
      <c r="O173" s="444"/>
      <c r="P173" s="34"/>
      <c r="Q173" s="147"/>
      <c r="R173" s="146"/>
      <c r="S173" s="147"/>
      <c r="T173" s="148"/>
    </row>
    <row r="174" spans="1:20" x14ac:dyDescent="0.2">
      <c r="A174" s="424" t="s">
        <v>129</v>
      </c>
      <c r="B174" s="73" t="s">
        <v>617</v>
      </c>
      <c r="C174" s="445"/>
      <c r="D174" s="446"/>
      <c r="E174" s="446"/>
      <c r="F174" s="445"/>
      <c r="G174" s="446"/>
      <c r="H174" s="445"/>
      <c r="I174" s="445"/>
      <c r="J174" s="445"/>
      <c r="K174" s="445"/>
      <c r="L174" s="445"/>
      <c r="M174" s="446"/>
      <c r="N174" s="445"/>
      <c r="O174" s="445"/>
      <c r="P174" s="34"/>
      <c r="Q174" s="35"/>
      <c r="R174" s="146"/>
      <c r="S174" s="147"/>
      <c r="T174" s="131"/>
    </row>
    <row r="175" spans="1:20" ht="13.5" x14ac:dyDescent="0.2">
      <c r="A175" s="448" t="s">
        <v>141</v>
      </c>
      <c r="B175" s="30" t="s">
        <v>618</v>
      </c>
      <c r="C175" s="225">
        <f>C172</f>
        <v>182</v>
      </c>
      <c r="D175" s="416"/>
      <c r="E175" s="416">
        <v>1.8</v>
      </c>
      <c r="F175" s="225">
        <f>E175*C175</f>
        <v>327.60000000000002</v>
      </c>
      <c r="G175" s="416"/>
      <c r="H175" s="225"/>
      <c r="I175" s="225"/>
      <c r="J175" s="225"/>
      <c r="K175" s="225"/>
      <c r="L175" s="225"/>
      <c r="M175" s="416"/>
      <c r="N175" s="225"/>
      <c r="O175" s="225"/>
      <c r="P175" s="31" t="s">
        <v>116</v>
      </c>
      <c r="Q175" s="32">
        <f>(F175-G174)</f>
        <v>327.60000000000002</v>
      </c>
      <c r="R175" s="136"/>
      <c r="S175" s="130"/>
      <c r="T175" s="131"/>
    </row>
    <row r="176" spans="1:20" x14ac:dyDescent="0.2">
      <c r="A176" s="429"/>
      <c r="B176" s="74"/>
      <c r="C176" s="449"/>
      <c r="D176" s="450"/>
      <c r="E176" s="450"/>
      <c r="F176" s="449"/>
      <c r="G176" s="450"/>
      <c r="H176" s="449"/>
      <c r="I176" s="449"/>
      <c r="J176" s="449"/>
      <c r="K176" s="449"/>
      <c r="L176" s="449"/>
      <c r="M176" s="450"/>
      <c r="N176" s="449"/>
      <c r="O176" s="449"/>
      <c r="P176" s="31"/>
      <c r="Q176" s="32"/>
      <c r="R176" s="136"/>
      <c r="S176" s="130"/>
      <c r="T176" s="131"/>
    </row>
    <row r="177" spans="1:20" ht="13.5" customHeight="1" x14ac:dyDescent="0.2">
      <c r="A177" s="429"/>
      <c r="B177" s="74"/>
      <c r="C177" s="449"/>
      <c r="D177" s="450"/>
      <c r="E177" s="450"/>
      <c r="F177" s="449"/>
      <c r="G177" s="450"/>
      <c r="H177" s="449"/>
      <c r="I177" s="449"/>
      <c r="J177" s="449"/>
      <c r="K177" s="449"/>
      <c r="L177" s="449"/>
      <c r="M177" s="450"/>
      <c r="N177" s="449"/>
      <c r="O177" s="449"/>
      <c r="P177" s="31"/>
      <c r="Q177" s="32"/>
      <c r="R177" s="136"/>
      <c r="S177" s="130"/>
      <c r="T177" s="131"/>
    </row>
    <row r="178" spans="1:20" ht="12" customHeight="1" x14ac:dyDescent="0.2">
      <c r="A178" s="451">
        <v>4.3</v>
      </c>
      <c r="B178" s="192" t="s">
        <v>91</v>
      </c>
      <c r="C178" s="452"/>
      <c r="D178" s="453"/>
      <c r="E178" s="453"/>
      <c r="F178" s="452"/>
      <c r="G178" s="453"/>
      <c r="H178" s="452"/>
      <c r="I178" s="452"/>
      <c r="J178" s="452"/>
      <c r="K178" s="452"/>
      <c r="L178" s="452"/>
      <c r="M178" s="453"/>
      <c r="N178" s="452"/>
      <c r="O178" s="452"/>
      <c r="P178" s="189"/>
      <c r="Q178" s="149"/>
      <c r="R178" s="127"/>
      <c r="S178" s="149"/>
      <c r="T178" s="157"/>
    </row>
    <row r="179" spans="1:20" ht="105.75" customHeight="1" x14ac:dyDescent="0.2">
      <c r="A179" s="368"/>
      <c r="B179" s="58" t="s">
        <v>619</v>
      </c>
      <c r="C179" s="225"/>
      <c r="D179" s="416"/>
      <c r="E179" s="416"/>
      <c r="F179" s="225"/>
      <c r="G179" s="416"/>
      <c r="H179" s="225"/>
      <c r="I179" s="225"/>
      <c r="J179" s="225"/>
      <c r="K179" s="225"/>
      <c r="L179" s="225"/>
      <c r="M179" s="416"/>
      <c r="N179" s="225"/>
      <c r="O179" s="225"/>
      <c r="P179" s="58"/>
      <c r="Q179" s="58"/>
      <c r="R179" s="153"/>
      <c r="S179" s="153"/>
      <c r="T179" s="156"/>
    </row>
    <row r="180" spans="1:20" ht="24.75" customHeight="1" x14ac:dyDescent="0.2">
      <c r="A180" s="368"/>
      <c r="B180" s="58" t="s">
        <v>620</v>
      </c>
      <c r="C180" s="225"/>
      <c r="D180" s="416"/>
      <c r="E180" s="416"/>
      <c r="F180" s="225"/>
      <c r="G180" s="416"/>
      <c r="H180" s="225"/>
      <c r="I180" s="225"/>
      <c r="J180" s="225"/>
      <c r="K180" s="225"/>
      <c r="L180" s="225"/>
      <c r="M180" s="416"/>
      <c r="N180" s="225"/>
      <c r="O180" s="225"/>
      <c r="P180" s="58"/>
      <c r="Q180" s="58"/>
      <c r="R180" s="153"/>
      <c r="S180" s="155"/>
      <c r="T180" s="156"/>
    </row>
    <row r="181" spans="1:20" ht="52.5" customHeight="1" x14ac:dyDescent="0.2">
      <c r="A181" s="368"/>
      <c r="B181" s="58" t="s">
        <v>188</v>
      </c>
      <c r="C181" s="225"/>
      <c r="D181" s="416"/>
      <c r="E181" s="416"/>
      <c r="F181" s="225"/>
      <c r="G181" s="416"/>
      <c r="H181" s="225"/>
      <c r="I181" s="225"/>
      <c r="J181" s="225"/>
      <c r="K181" s="225"/>
      <c r="L181" s="225"/>
      <c r="M181" s="416"/>
      <c r="N181" s="225"/>
      <c r="O181" s="225"/>
      <c r="P181" s="58"/>
      <c r="Q181" s="58"/>
      <c r="R181" s="153"/>
      <c r="S181" s="155"/>
      <c r="T181" s="156"/>
    </row>
    <row r="182" spans="1:20" x14ac:dyDescent="0.2">
      <c r="A182" s="424" t="s">
        <v>315</v>
      </c>
      <c r="B182" s="72" t="s">
        <v>110</v>
      </c>
      <c r="C182" s="444"/>
      <c r="D182" s="447"/>
      <c r="E182" s="447"/>
      <c r="F182" s="444"/>
      <c r="G182" s="447"/>
      <c r="H182" s="444"/>
      <c r="I182" s="444"/>
      <c r="J182" s="444"/>
      <c r="K182" s="444"/>
      <c r="L182" s="444"/>
      <c r="M182" s="447"/>
      <c r="N182" s="444"/>
      <c r="O182" s="444"/>
      <c r="P182" s="34"/>
      <c r="Q182" s="147"/>
      <c r="R182" s="146"/>
      <c r="S182" s="147"/>
      <c r="T182" s="148"/>
    </row>
    <row r="183" spans="1:20" ht="12" customHeight="1" x14ac:dyDescent="0.2">
      <c r="A183" s="429" t="s">
        <v>129</v>
      </c>
      <c r="B183" s="72" t="s">
        <v>621</v>
      </c>
      <c r="C183" s="440"/>
      <c r="D183" s="441"/>
      <c r="E183" s="441"/>
      <c r="F183" s="440"/>
      <c r="G183" s="441"/>
      <c r="H183" s="440"/>
      <c r="I183" s="440"/>
      <c r="J183" s="440"/>
      <c r="K183" s="440"/>
      <c r="L183" s="440"/>
      <c r="M183" s="441"/>
      <c r="N183" s="440"/>
      <c r="O183" s="440"/>
      <c r="P183" s="34"/>
      <c r="Q183" s="35"/>
      <c r="R183" s="146"/>
      <c r="S183" s="147"/>
      <c r="T183" s="131"/>
    </row>
    <row r="184" spans="1:20" ht="12.75" customHeight="1" x14ac:dyDescent="0.2">
      <c r="A184" s="429"/>
      <c r="B184" s="74" t="s">
        <v>622</v>
      </c>
      <c r="C184" s="449"/>
      <c r="D184" s="450"/>
      <c r="E184" s="450"/>
      <c r="F184" s="449"/>
      <c r="G184" s="450"/>
      <c r="H184" s="449"/>
      <c r="I184" s="449"/>
      <c r="J184" s="449"/>
      <c r="K184" s="449"/>
      <c r="L184" s="449"/>
      <c r="M184" s="450"/>
      <c r="N184" s="449"/>
      <c r="O184" s="449"/>
      <c r="P184" s="31" t="s">
        <v>116</v>
      </c>
      <c r="Q184" s="32">
        <f>Q172*2</f>
        <v>118.30000000000003</v>
      </c>
      <c r="R184" s="136"/>
      <c r="S184" s="130"/>
      <c r="T184" s="131"/>
    </row>
    <row r="185" spans="1:20" ht="12.75" customHeight="1" x14ac:dyDescent="0.2">
      <c r="A185" s="454" t="s">
        <v>623</v>
      </c>
      <c r="B185" s="455" t="s">
        <v>616</v>
      </c>
      <c r="C185" s="440"/>
      <c r="D185" s="441"/>
      <c r="E185" s="441"/>
      <c r="F185" s="440"/>
      <c r="G185" s="441"/>
      <c r="H185" s="440"/>
      <c r="I185" s="440"/>
      <c r="J185" s="440"/>
      <c r="K185" s="440"/>
      <c r="L185" s="440"/>
      <c r="M185" s="441"/>
      <c r="N185" s="440"/>
      <c r="O185" s="440"/>
      <c r="P185" s="456"/>
      <c r="Q185" s="457"/>
      <c r="R185" s="146"/>
      <c r="S185" s="147"/>
      <c r="T185" s="148"/>
    </row>
    <row r="186" spans="1:20" ht="12.75" customHeight="1" x14ac:dyDescent="0.2">
      <c r="A186" s="424" t="s">
        <v>129</v>
      </c>
      <c r="B186" s="73" t="s">
        <v>624</v>
      </c>
      <c r="C186" s="445"/>
      <c r="D186" s="446"/>
      <c r="E186" s="446"/>
      <c r="F186" s="445"/>
      <c r="G186" s="446"/>
      <c r="H186" s="445"/>
      <c r="I186" s="445"/>
      <c r="J186" s="445"/>
      <c r="K186" s="445"/>
      <c r="L186" s="445"/>
      <c r="M186" s="446"/>
      <c r="N186" s="445"/>
      <c r="O186" s="445"/>
      <c r="P186" s="34"/>
      <c r="Q186" s="35"/>
      <c r="R186" s="146"/>
      <c r="S186" s="158"/>
      <c r="T186" s="131"/>
    </row>
    <row r="187" spans="1:20" ht="12.75" customHeight="1" x14ac:dyDescent="0.2">
      <c r="A187" s="429"/>
      <c r="B187" s="74" t="s">
        <v>625</v>
      </c>
      <c r="C187" s="449"/>
      <c r="D187" s="450"/>
      <c r="E187" s="450"/>
      <c r="F187" s="449"/>
      <c r="G187" s="450"/>
      <c r="H187" s="449"/>
      <c r="I187" s="449"/>
      <c r="J187" s="449"/>
      <c r="K187" s="449"/>
      <c r="L187" s="449"/>
      <c r="M187" s="450"/>
      <c r="N187" s="449"/>
      <c r="O187" s="449"/>
      <c r="P187" s="31" t="s">
        <v>116</v>
      </c>
      <c r="Q187" s="32">
        <f>Q175*2</f>
        <v>655.20000000000005</v>
      </c>
      <c r="R187" s="136"/>
      <c r="S187" s="130"/>
      <c r="T187" s="131"/>
    </row>
    <row r="188" spans="1:20" ht="12.75" customHeight="1" x14ac:dyDescent="0.2">
      <c r="A188" s="429"/>
      <c r="B188" s="74"/>
      <c r="C188" s="449"/>
      <c r="D188" s="450"/>
      <c r="E188" s="450"/>
      <c r="F188" s="449"/>
      <c r="G188" s="450"/>
      <c r="H188" s="449"/>
      <c r="I188" s="449"/>
      <c r="J188" s="449"/>
      <c r="K188" s="449"/>
      <c r="L188" s="449"/>
      <c r="M188" s="450"/>
      <c r="N188" s="449"/>
      <c r="O188" s="449"/>
      <c r="P188" s="31"/>
      <c r="Q188" s="32"/>
      <c r="R188" s="136"/>
      <c r="S188" s="130"/>
      <c r="T188" s="131"/>
    </row>
    <row r="189" spans="1:20" ht="12.75" customHeight="1" x14ac:dyDescent="0.2">
      <c r="A189" s="458"/>
      <c r="B189" s="62"/>
      <c r="C189" s="433"/>
      <c r="D189" s="434"/>
      <c r="E189" s="434"/>
      <c r="F189" s="433"/>
      <c r="G189" s="434"/>
      <c r="H189" s="433"/>
      <c r="I189" s="433"/>
      <c r="J189" s="433"/>
      <c r="K189" s="433"/>
      <c r="L189" s="433"/>
      <c r="M189" s="434"/>
      <c r="N189" s="433"/>
      <c r="O189" s="433"/>
      <c r="P189" s="31"/>
      <c r="Q189" s="32"/>
      <c r="R189" s="136"/>
      <c r="S189" s="130"/>
      <c r="T189" s="131"/>
    </row>
    <row r="190" spans="1:20" x14ac:dyDescent="0.2">
      <c r="A190" s="458"/>
      <c r="B190" s="62"/>
      <c r="C190" s="433"/>
      <c r="D190" s="434"/>
      <c r="E190" s="434"/>
      <c r="F190" s="433"/>
      <c r="G190" s="434"/>
      <c r="H190" s="433"/>
      <c r="I190" s="433"/>
      <c r="J190" s="433"/>
      <c r="K190" s="433"/>
      <c r="L190" s="433"/>
      <c r="M190" s="434"/>
      <c r="N190" s="433"/>
      <c r="O190" s="433"/>
      <c r="P190" s="31"/>
      <c r="Q190" s="32"/>
      <c r="R190" s="136"/>
      <c r="S190" s="130"/>
      <c r="T190" s="131"/>
    </row>
    <row r="191" spans="1:20" x14ac:dyDescent="0.2">
      <c r="A191" s="458"/>
      <c r="B191" s="62"/>
      <c r="C191" s="433"/>
      <c r="D191" s="434"/>
      <c r="E191" s="434"/>
      <c r="F191" s="433"/>
      <c r="G191" s="434"/>
      <c r="H191" s="433"/>
      <c r="I191" s="433"/>
      <c r="J191" s="433"/>
      <c r="K191" s="433"/>
      <c r="L191" s="433"/>
      <c r="M191" s="434"/>
      <c r="N191" s="433"/>
      <c r="O191" s="433"/>
      <c r="P191" s="31"/>
      <c r="Q191" s="32"/>
      <c r="R191" s="136"/>
      <c r="S191" s="130"/>
      <c r="T191" s="131"/>
    </row>
    <row r="192" spans="1:20" ht="12.75" thickBot="1" x14ac:dyDescent="0.25">
      <c r="A192" s="458"/>
      <c r="B192" s="62"/>
      <c r="C192" s="433"/>
      <c r="D192" s="434"/>
      <c r="E192" s="434"/>
      <c r="F192" s="433"/>
      <c r="G192" s="434"/>
      <c r="H192" s="433"/>
      <c r="I192" s="433"/>
      <c r="J192" s="433"/>
      <c r="K192" s="433"/>
      <c r="L192" s="433"/>
      <c r="M192" s="434"/>
      <c r="N192" s="433"/>
      <c r="O192" s="433"/>
      <c r="P192" s="31"/>
      <c r="Q192" s="32"/>
      <c r="R192" s="136"/>
      <c r="S192" s="130"/>
      <c r="T192" s="131"/>
    </row>
    <row r="193" spans="1:20" x14ac:dyDescent="0.2">
      <c r="A193" s="403"/>
      <c r="B193" s="100" t="s">
        <v>121</v>
      </c>
      <c r="C193" s="404"/>
      <c r="D193" s="405"/>
      <c r="E193" s="405"/>
      <c r="F193" s="404"/>
      <c r="G193" s="405"/>
      <c r="H193" s="404"/>
      <c r="I193" s="404"/>
      <c r="J193" s="404"/>
      <c r="K193" s="404"/>
      <c r="L193" s="404"/>
      <c r="M193" s="405"/>
      <c r="N193" s="404"/>
      <c r="O193" s="404"/>
      <c r="P193" s="106"/>
      <c r="Q193" s="102"/>
      <c r="R193" s="203"/>
      <c r="S193" s="204"/>
      <c r="T193" s="435"/>
    </row>
    <row r="194" spans="1:20" ht="12.75" thickBot="1" x14ac:dyDescent="0.25">
      <c r="A194" s="406"/>
      <c r="B194" s="103" t="s">
        <v>152</v>
      </c>
      <c r="C194" s="407"/>
      <c r="D194" s="408"/>
      <c r="E194" s="408"/>
      <c r="F194" s="407"/>
      <c r="G194" s="408"/>
      <c r="H194" s="407"/>
      <c r="I194" s="407"/>
      <c r="J194" s="407"/>
      <c r="K194" s="407"/>
      <c r="L194" s="407"/>
      <c r="M194" s="408"/>
      <c r="N194" s="407"/>
      <c r="O194" s="407"/>
      <c r="P194" s="107"/>
      <c r="Q194" s="105"/>
      <c r="R194" s="201"/>
      <c r="S194" s="205"/>
      <c r="T194" s="436"/>
    </row>
    <row r="195" spans="1:20" x14ac:dyDescent="0.2">
      <c r="A195" s="362"/>
      <c r="B195" s="75"/>
      <c r="C195" s="183"/>
      <c r="D195" s="183"/>
      <c r="E195" s="183"/>
      <c r="F195" s="183"/>
      <c r="G195" s="183"/>
      <c r="H195" s="183"/>
      <c r="I195" s="183"/>
      <c r="J195" s="183"/>
      <c r="K195" s="183"/>
      <c r="L195" s="183"/>
      <c r="M195" s="183"/>
      <c r="N195" s="183"/>
      <c r="O195" s="183"/>
      <c r="P195" s="21"/>
      <c r="Q195" s="22"/>
      <c r="R195" s="127"/>
      <c r="S195" s="130"/>
      <c r="T195" s="148"/>
    </row>
    <row r="196" spans="1:20" x14ac:dyDescent="0.2">
      <c r="A196" s="459"/>
      <c r="B196" s="221" t="s">
        <v>92</v>
      </c>
      <c r="C196" s="185"/>
      <c r="D196" s="185"/>
      <c r="E196" s="185"/>
      <c r="F196" s="185"/>
      <c r="G196" s="185"/>
      <c r="H196" s="185"/>
      <c r="I196" s="185"/>
      <c r="J196" s="185"/>
      <c r="K196" s="185"/>
      <c r="L196" s="185"/>
      <c r="M196" s="185"/>
      <c r="N196" s="185"/>
      <c r="O196" s="185"/>
      <c r="P196" s="68"/>
      <c r="Q196" s="39"/>
      <c r="R196" s="127"/>
      <c r="S196" s="130"/>
      <c r="T196" s="131"/>
    </row>
    <row r="197" spans="1:20" x14ac:dyDescent="0.2">
      <c r="A197" s="459"/>
      <c r="B197" s="69" t="s">
        <v>583</v>
      </c>
      <c r="C197" s="169"/>
      <c r="D197" s="169"/>
      <c r="E197" s="169"/>
      <c r="F197" s="169"/>
      <c r="G197" s="169"/>
      <c r="H197" s="169"/>
      <c r="I197" s="169"/>
      <c r="J197" s="169"/>
      <c r="K197" s="169"/>
      <c r="L197" s="169"/>
      <c r="M197" s="169"/>
      <c r="N197" s="169"/>
      <c r="O197" s="169"/>
      <c r="P197" s="68"/>
      <c r="Q197" s="39"/>
      <c r="R197" s="127"/>
      <c r="S197" s="130"/>
      <c r="T197" s="131"/>
    </row>
    <row r="198" spans="1:20" x14ac:dyDescent="0.2">
      <c r="A198" s="362" t="s">
        <v>324</v>
      </c>
      <c r="B198" s="40" t="s">
        <v>36</v>
      </c>
      <c r="C198" s="171"/>
      <c r="D198" s="171"/>
      <c r="E198" s="171"/>
      <c r="F198" s="171"/>
      <c r="G198" s="171"/>
      <c r="H198" s="171"/>
      <c r="I198" s="171"/>
      <c r="J198" s="171"/>
      <c r="K198" s="171"/>
      <c r="L198" s="171"/>
      <c r="M198" s="171"/>
      <c r="N198" s="171"/>
      <c r="O198" s="171"/>
      <c r="P198" s="38"/>
      <c r="Q198" s="39"/>
      <c r="R198" s="127"/>
      <c r="S198" s="130"/>
      <c r="T198" s="131"/>
    </row>
    <row r="199" spans="1:20" ht="36" x14ac:dyDescent="0.2">
      <c r="A199" s="362"/>
      <c r="B199" s="53" t="s">
        <v>626</v>
      </c>
      <c r="C199" s="178"/>
      <c r="D199" s="178"/>
      <c r="E199" s="178"/>
      <c r="F199" s="178"/>
      <c r="G199" s="178"/>
      <c r="H199" s="178"/>
      <c r="I199" s="178"/>
      <c r="J199" s="178"/>
      <c r="K199" s="178"/>
      <c r="L199" s="178"/>
      <c r="M199" s="178"/>
      <c r="N199" s="178"/>
      <c r="O199" s="178"/>
      <c r="P199" s="58"/>
      <c r="Q199" s="58"/>
      <c r="R199" s="153"/>
      <c r="S199" s="153"/>
      <c r="T199" s="154"/>
    </row>
    <row r="200" spans="1:20" ht="84" x14ac:dyDescent="0.2">
      <c r="A200" s="362"/>
      <c r="B200" s="53" t="s">
        <v>627</v>
      </c>
      <c r="C200" s="178"/>
      <c r="D200" s="178"/>
      <c r="E200" s="178"/>
      <c r="F200" s="178"/>
      <c r="G200" s="178"/>
      <c r="H200" s="178"/>
      <c r="I200" s="178"/>
      <c r="J200" s="178"/>
      <c r="K200" s="178"/>
      <c r="L200" s="178"/>
      <c r="M200" s="178"/>
      <c r="N200" s="178"/>
      <c r="O200" s="178"/>
      <c r="P200" s="58"/>
      <c r="Q200" s="58"/>
      <c r="R200" s="153"/>
      <c r="S200" s="153"/>
      <c r="T200" s="154"/>
    </row>
    <row r="201" spans="1:20" x14ac:dyDescent="0.2">
      <c r="A201" s="460"/>
      <c r="B201" s="193" t="s">
        <v>628</v>
      </c>
      <c r="C201" s="194"/>
      <c r="D201" s="194"/>
      <c r="E201" s="194"/>
      <c r="F201" s="194"/>
      <c r="G201" s="194"/>
      <c r="H201" s="194"/>
      <c r="I201" s="194"/>
      <c r="J201" s="194"/>
      <c r="K201" s="194"/>
      <c r="L201" s="194"/>
      <c r="M201" s="194"/>
      <c r="N201" s="194"/>
      <c r="O201" s="194"/>
      <c r="P201" s="195"/>
      <c r="Q201" s="196"/>
      <c r="R201" s="127"/>
      <c r="S201" s="130"/>
      <c r="T201" s="131"/>
    </row>
    <row r="202" spans="1:20" ht="12.75" x14ac:dyDescent="0.2">
      <c r="A202" s="461" t="s">
        <v>325</v>
      </c>
      <c r="B202" s="462" t="s">
        <v>57</v>
      </c>
      <c r="C202" s="197" t="s">
        <v>233</v>
      </c>
      <c r="D202" s="197"/>
      <c r="E202" s="197"/>
      <c r="G202" s="232"/>
      <c r="H202" s="232"/>
      <c r="I202" s="232"/>
      <c r="J202" s="232"/>
      <c r="K202" s="232"/>
      <c r="L202" s="232"/>
      <c r="M202" s="232"/>
      <c r="N202" s="232"/>
      <c r="O202" s="232"/>
      <c r="P202" s="463"/>
      <c r="Q202" s="464"/>
      <c r="R202" s="136"/>
      <c r="S202" s="130"/>
      <c r="T202" s="131"/>
    </row>
    <row r="203" spans="1:20" ht="12" customHeight="1" x14ac:dyDescent="0.2">
      <c r="A203" s="465" t="s">
        <v>129</v>
      </c>
      <c r="B203" s="466" t="s">
        <v>629</v>
      </c>
      <c r="C203" s="186">
        <v>700</v>
      </c>
      <c r="D203" s="186"/>
      <c r="E203" s="186"/>
      <c r="G203" s="186"/>
      <c r="H203" s="186"/>
      <c r="I203" s="186"/>
      <c r="J203" s="186"/>
      <c r="K203" s="186"/>
      <c r="L203" s="186"/>
      <c r="M203" s="186"/>
      <c r="N203" s="186"/>
      <c r="O203" s="186"/>
      <c r="P203" s="467" t="s">
        <v>630</v>
      </c>
      <c r="Q203" s="468">
        <f t="shared" ref="Q203" si="17">C203</f>
        <v>700</v>
      </c>
      <c r="R203" s="136"/>
      <c r="S203" s="130"/>
      <c r="T203" s="131"/>
    </row>
    <row r="204" spans="1:20" ht="12" customHeight="1" x14ac:dyDescent="0.2">
      <c r="A204" s="469"/>
      <c r="B204" s="70"/>
      <c r="C204" s="184"/>
      <c r="D204" s="184"/>
      <c r="E204" s="184"/>
      <c r="F204" s="184"/>
      <c r="G204" s="184"/>
      <c r="H204" s="184"/>
      <c r="I204" s="184"/>
      <c r="J204" s="184"/>
      <c r="K204" s="184"/>
      <c r="L204" s="184"/>
      <c r="M204" s="184"/>
      <c r="N204" s="184"/>
      <c r="O204" s="184"/>
      <c r="P204" s="60"/>
      <c r="Q204" s="22"/>
      <c r="R204" s="136"/>
      <c r="S204" s="130"/>
      <c r="T204" s="131"/>
    </row>
    <row r="205" spans="1:20" ht="12" customHeight="1" x14ac:dyDescent="0.2">
      <c r="A205" s="469"/>
      <c r="B205" s="70"/>
      <c r="C205" s="184"/>
      <c r="D205" s="184"/>
      <c r="E205" s="184"/>
      <c r="F205" s="184"/>
      <c r="G205" s="184"/>
      <c r="H205" s="184"/>
      <c r="I205" s="184"/>
      <c r="J205" s="184"/>
      <c r="K205" s="184"/>
      <c r="L205" s="184"/>
      <c r="M205" s="184"/>
      <c r="N205" s="184"/>
      <c r="O205" s="184"/>
      <c r="P205" s="60"/>
      <c r="Q205" s="22"/>
      <c r="R205" s="136"/>
      <c r="S205" s="130"/>
      <c r="T205" s="131"/>
    </row>
    <row r="206" spans="1:20" ht="12" customHeight="1" thickBot="1" x14ac:dyDescent="0.25">
      <c r="A206" s="469"/>
      <c r="B206" s="70"/>
      <c r="C206" s="184"/>
      <c r="D206" s="184"/>
      <c r="E206" s="184"/>
      <c r="F206" s="184"/>
      <c r="G206" s="184"/>
      <c r="H206" s="184"/>
      <c r="I206" s="184"/>
      <c r="J206" s="184"/>
      <c r="K206" s="184"/>
      <c r="L206" s="184"/>
      <c r="M206" s="184"/>
      <c r="N206" s="184"/>
      <c r="O206" s="184"/>
      <c r="P206" s="60"/>
      <c r="Q206" s="22"/>
      <c r="R206" s="136"/>
      <c r="S206" s="130"/>
      <c r="T206" s="131"/>
    </row>
    <row r="207" spans="1:20" ht="12" customHeight="1" x14ac:dyDescent="0.2">
      <c r="A207" s="364"/>
      <c r="B207" s="100" t="s">
        <v>631</v>
      </c>
      <c r="C207" s="181"/>
      <c r="D207" s="181"/>
      <c r="E207" s="181"/>
      <c r="F207" s="181"/>
      <c r="G207" s="181"/>
      <c r="H207" s="181"/>
      <c r="I207" s="181"/>
      <c r="J207" s="181"/>
      <c r="K207" s="181"/>
      <c r="L207" s="181"/>
      <c r="M207" s="181"/>
      <c r="N207" s="181"/>
      <c r="O207" s="181"/>
      <c r="P207" s="106"/>
      <c r="Q207" s="102"/>
      <c r="R207" s="203"/>
      <c r="S207" s="204"/>
      <c r="T207" s="435"/>
    </row>
    <row r="208" spans="1:20" ht="12" customHeight="1" thickBot="1" x14ac:dyDescent="0.25">
      <c r="A208" s="365"/>
      <c r="B208" s="103" t="s">
        <v>120</v>
      </c>
      <c r="C208" s="182"/>
      <c r="D208" s="182"/>
      <c r="E208" s="182"/>
      <c r="F208" s="182"/>
      <c r="G208" s="182"/>
      <c r="H208" s="182"/>
      <c r="I208" s="182"/>
      <c r="J208" s="182"/>
      <c r="K208" s="182"/>
      <c r="L208" s="182"/>
      <c r="M208" s="182"/>
      <c r="N208" s="182"/>
      <c r="O208" s="182"/>
      <c r="P208" s="107"/>
      <c r="Q208" s="105"/>
      <c r="R208" s="201"/>
      <c r="S208" s="205"/>
      <c r="T208" s="436"/>
    </row>
    <row r="209" spans="1:20" x14ac:dyDescent="0.2">
      <c r="A209" s="368"/>
      <c r="B209" s="75"/>
      <c r="C209" s="369"/>
      <c r="D209" s="370"/>
      <c r="E209" s="370"/>
      <c r="F209" s="369"/>
      <c r="G209" s="370"/>
      <c r="H209" s="369"/>
      <c r="I209" s="369"/>
      <c r="J209" s="369"/>
      <c r="K209" s="369"/>
      <c r="L209" s="369"/>
      <c r="M209" s="370"/>
      <c r="N209" s="369"/>
      <c r="O209" s="369"/>
      <c r="P209" s="21"/>
      <c r="Q209" s="22"/>
      <c r="R209" s="127"/>
      <c r="S209" s="130"/>
      <c r="T209" s="148"/>
    </row>
    <row r="210" spans="1:20" x14ac:dyDescent="0.2">
      <c r="A210" s="470"/>
      <c r="B210" s="108"/>
      <c r="C210" s="471"/>
      <c r="D210" s="472"/>
      <c r="E210" s="472"/>
      <c r="F210" s="471"/>
      <c r="G210" s="472"/>
      <c r="H210" s="471"/>
      <c r="I210" s="471"/>
      <c r="J210" s="471"/>
      <c r="K210" s="471"/>
      <c r="L210" s="471"/>
      <c r="M210" s="472"/>
      <c r="N210" s="471"/>
      <c r="O210" s="471"/>
      <c r="P210" s="70"/>
      <c r="Q210" s="70"/>
      <c r="R210" s="136"/>
      <c r="S210" s="130"/>
      <c r="T210" s="131"/>
    </row>
    <row r="211" spans="1:20" x14ac:dyDescent="0.2">
      <c r="A211" s="470"/>
      <c r="B211" s="76" t="s">
        <v>144</v>
      </c>
      <c r="C211" s="473"/>
      <c r="D211" s="474"/>
      <c r="E211" s="474"/>
      <c r="F211" s="473"/>
      <c r="G211" s="474"/>
      <c r="H211" s="473"/>
      <c r="I211" s="473"/>
      <c r="J211" s="473"/>
      <c r="K211" s="473"/>
      <c r="L211" s="473"/>
      <c r="M211" s="474"/>
      <c r="N211" s="473"/>
      <c r="O211" s="473"/>
      <c r="P211" s="70"/>
      <c r="Q211" s="70"/>
      <c r="R211" s="136"/>
      <c r="S211" s="130"/>
      <c r="T211" s="131"/>
    </row>
    <row r="212" spans="1:20" x14ac:dyDescent="0.2">
      <c r="A212" s="470"/>
      <c r="B212" s="77" t="s">
        <v>94</v>
      </c>
      <c r="C212" s="475"/>
      <c r="D212" s="476"/>
      <c r="E212" s="476"/>
      <c r="F212" s="475"/>
      <c r="G212" s="476"/>
      <c r="H212" s="475"/>
      <c r="I212" s="475"/>
      <c r="J212" s="475"/>
      <c r="K212" s="475"/>
      <c r="L212" s="475"/>
      <c r="M212" s="476"/>
      <c r="N212" s="475"/>
      <c r="O212" s="475"/>
      <c r="P212" s="70"/>
      <c r="Q212" s="70"/>
      <c r="R212" s="136"/>
      <c r="S212" s="130"/>
      <c r="T212" s="131"/>
    </row>
    <row r="213" spans="1:20" x14ac:dyDescent="0.2">
      <c r="A213" s="477" t="s">
        <v>632</v>
      </c>
      <c r="B213" s="78" t="s">
        <v>36</v>
      </c>
      <c r="C213" s="245"/>
      <c r="D213" s="246"/>
      <c r="E213" s="246"/>
      <c r="F213" s="245"/>
      <c r="G213" s="246"/>
      <c r="H213" s="245"/>
      <c r="I213" s="245"/>
      <c r="J213" s="245"/>
      <c r="K213" s="245"/>
      <c r="L213" s="245"/>
      <c r="M213" s="246"/>
      <c r="N213" s="245"/>
      <c r="O213" s="245"/>
      <c r="P213" s="70"/>
      <c r="Q213" s="70"/>
      <c r="R213" s="136"/>
      <c r="S213" s="130"/>
      <c r="T213" s="131"/>
    </row>
    <row r="214" spans="1:20" ht="36" x14ac:dyDescent="0.2">
      <c r="A214" s="470"/>
      <c r="B214" s="70" t="s">
        <v>193</v>
      </c>
      <c r="C214" s="247"/>
      <c r="D214" s="248"/>
      <c r="E214" s="248"/>
      <c r="F214" s="247"/>
      <c r="G214" s="248"/>
      <c r="H214" s="247"/>
      <c r="I214" s="247"/>
      <c r="J214" s="247"/>
      <c r="K214" s="247"/>
      <c r="L214" s="247"/>
      <c r="M214" s="248"/>
      <c r="N214" s="247"/>
      <c r="O214" s="247"/>
      <c r="P214" s="70"/>
      <c r="Q214" s="70"/>
      <c r="R214" s="136"/>
      <c r="S214" s="130"/>
      <c r="T214" s="131"/>
    </row>
    <row r="215" spans="1:20" ht="48" x14ac:dyDescent="0.2">
      <c r="A215" s="470"/>
      <c r="B215" s="70" t="s">
        <v>192</v>
      </c>
      <c r="C215" s="247"/>
      <c r="D215" s="248"/>
      <c r="E215" s="248"/>
      <c r="F215" s="247"/>
      <c r="G215" s="248"/>
      <c r="H215" s="247"/>
      <c r="I215" s="247"/>
      <c r="J215" s="247"/>
      <c r="K215" s="247"/>
      <c r="L215" s="247"/>
      <c r="M215" s="248"/>
      <c r="N215" s="247"/>
      <c r="O215" s="247"/>
      <c r="P215" s="70"/>
      <c r="Q215" s="70"/>
      <c r="R215" s="136"/>
      <c r="S215" s="130"/>
      <c r="T215" s="131"/>
    </row>
    <row r="216" spans="1:20" x14ac:dyDescent="0.2">
      <c r="A216" s="470"/>
      <c r="B216" s="70"/>
      <c r="C216" s="247"/>
      <c r="D216" s="248"/>
      <c r="E216" s="248"/>
      <c r="F216" s="247"/>
      <c r="G216" s="248"/>
      <c r="H216" s="247"/>
      <c r="I216" s="247"/>
      <c r="J216" s="247"/>
      <c r="K216" s="247"/>
      <c r="L216" s="247"/>
      <c r="M216" s="248"/>
      <c r="N216" s="247"/>
      <c r="O216" s="247"/>
      <c r="P216" s="70"/>
      <c r="Q216" s="70"/>
      <c r="R216" s="136"/>
      <c r="S216" s="130"/>
      <c r="T216" s="131"/>
    </row>
    <row r="217" spans="1:20" ht="24" x14ac:dyDescent="0.2">
      <c r="A217" s="368"/>
      <c r="B217" s="478" t="s">
        <v>633</v>
      </c>
      <c r="C217" s="247"/>
      <c r="D217" s="248"/>
      <c r="E217" s="248"/>
      <c r="F217" s="247"/>
      <c r="G217" s="248"/>
      <c r="H217" s="247"/>
      <c r="I217" s="247"/>
      <c r="J217" s="247"/>
      <c r="K217" s="247"/>
      <c r="L217" s="247"/>
      <c r="M217" s="248"/>
      <c r="N217" s="247"/>
      <c r="O217" s="247"/>
      <c r="P217" s="70"/>
      <c r="Q217" s="70"/>
      <c r="R217" s="136"/>
      <c r="S217" s="130"/>
      <c r="T217" s="131"/>
    </row>
    <row r="218" spans="1:20" ht="14.25" customHeight="1" x14ac:dyDescent="0.2">
      <c r="A218" s="470"/>
      <c r="B218" s="70"/>
      <c r="C218" s="479"/>
      <c r="D218" s="480"/>
      <c r="E218" s="480"/>
      <c r="F218" s="479"/>
      <c r="G218" s="480"/>
      <c r="H218" s="479"/>
      <c r="I218" s="479"/>
      <c r="J218" s="479"/>
      <c r="K218" s="479"/>
      <c r="L218" s="479"/>
      <c r="M218" s="480"/>
      <c r="N218" s="479"/>
      <c r="O218" s="479"/>
      <c r="P218" s="70"/>
      <c r="Q218" s="70"/>
      <c r="R218" s="136"/>
      <c r="S218" s="130"/>
      <c r="T218" s="131"/>
    </row>
    <row r="219" spans="1:20" x14ac:dyDescent="0.2">
      <c r="A219" s="418" t="s">
        <v>634</v>
      </c>
      <c r="B219" s="190" t="s">
        <v>95</v>
      </c>
      <c r="C219" s="422"/>
      <c r="D219" s="423"/>
      <c r="E219" s="423"/>
      <c r="F219" s="481"/>
      <c r="G219" s="423"/>
      <c r="H219" s="422"/>
      <c r="I219" s="422"/>
      <c r="J219" s="422"/>
      <c r="K219" s="422"/>
      <c r="L219" s="422"/>
      <c r="M219" s="423"/>
      <c r="N219" s="422"/>
      <c r="O219" s="422"/>
      <c r="P219" s="189"/>
      <c r="Q219" s="149"/>
      <c r="R219" s="136"/>
      <c r="S219" s="130"/>
      <c r="T219" s="131"/>
    </row>
    <row r="220" spans="1:20" x14ac:dyDescent="0.2">
      <c r="A220" s="418"/>
      <c r="B220" s="190" t="s">
        <v>256</v>
      </c>
      <c r="C220" s="442" t="s">
        <v>231</v>
      </c>
      <c r="D220" s="443" t="s">
        <v>230</v>
      </c>
      <c r="E220" s="443" t="s">
        <v>7</v>
      </c>
      <c r="F220" s="442" t="s">
        <v>233</v>
      </c>
      <c r="G220" s="482">
        <f>SUM(F221:F222)</f>
        <v>13.543200000000001</v>
      </c>
      <c r="H220" s="442"/>
      <c r="I220" s="427"/>
      <c r="J220" s="427"/>
      <c r="K220" s="427"/>
      <c r="L220" s="427"/>
      <c r="M220" s="428"/>
      <c r="N220" s="427"/>
      <c r="O220" s="422"/>
      <c r="P220" s="189"/>
      <c r="Q220" s="149"/>
      <c r="R220" s="127"/>
      <c r="S220" s="130"/>
      <c r="T220" s="131"/>
    </row>
    <row r="221" spans="1:20" x14ac:dyDescent="0.2">
      <c r="A221" s="417" t="s">
        <v>129</v>
      </c>
      <c r="B221" s="66" t="s">
        <v>658</v>
      </c>
      <c r="C221" s="226">
        <v>1.8</v>
      </c>
      <c r="D221" s="241">
        <v>3.762</v>
      </c>
      <c r="E221" s="241">
        <v>2</v>
      </c>
      <c r="F221" s="226">
        <f>D221*C221*E221</f>
        <v>13.543200000000001</v>
      </c>
      <c r="G221" s="483"/>
      <c r="H221" s="226"/>
      <c r="I221" s="226"/>
      <c r="J221" s="226"/>
      <c r="K221" s="226"/>
      <c r="L221" s="226"/>
      <c r="M221" s="241"/>
      <c r="N221" s="226"/>
      <c r="O221" s="226"/>
      <c r="P221" s="67" t="s">
        <v>96</v>
      </c>
      <c r="Q221" s="22">
        <v>2</v>
      </c>
      <c r="R221" s="127"/>
      <c r="S221" s="138"/>
      <c r="T221" s="139"/>
    </row>
    <row r="222" spans="1:20" ht="12" customHeight="1" x14ac:dyDescent="0.2">
      <c r="A222" s="417"/>
      <c r="B222" s="66"/>
      <c r="C222" s="226"/>
      <c r="D222" s="241"/>
      <c r="E222" s="241"/>
      <c r="F222" s="226"/>
      <c r="G222" s="241"/>
      <c r="H222" s="226"/>
      <c r="I222" s="226"/>
      <c r="J222" s="226"/>
      <c r="K222" s="226"/>
      <c r="L222" s="226"/>
      <c r="M222" s="241"/>
      <c r="N222" s="226"/>
      <c r="O222" s="226"/>
      <c r="P222" s="31"/>
      <c r="Q222" s="22"/>
      <c r="R222" s="127"/>
      <c r="S222" s="130"/>
      <c r="T222" s="131"/>
    </row>
    <row r="223" spans="1:20" ht="12.75" thickBot="1" x14ac:dyDescent="0.25">
      <c r="A223" s="417"/>
      <c r="B223" s="66"/>
      <c r="C223" s="226"/>
      <c r="D223" s="241"/>
      <c r="E223" s="241"/>
      <c r="F223" s="226"/>
      <c r="G223" s="241"/>
      <c r="H223" s="226"/>
      <c r="I223" s="226"/>
      <c r="J223" s="226"/>
      <c r="K223" s="226"/>
      <c r="L223" s="226"/>
      <c r="M223" s="241"/>
      <c r="N223" s="226"/>
      <c r="O223" s="226"/>
      <c r="P223" s="31"/>
      <c r="Q223" s="22"/>
      <c r="R223" s="127"/>
      <c r="S223" s="130"/>
      <c r="T223" s="131"/>
    </row>
    <row r="224" spans="1:20" x14ac:dyDescent="0.2">
      <c r="A224" s="484"/>
      <c r="B224" s="110" t="s">
        <v>145</v>
      </c>
      <c r="C224" s="485"/>
      <c r="D224" s="486"/>
      <c r="E224" s="486"/>
      <c r="F224" s="485"/>
      <c r="G224" s="486"/>
      <c r="H224" s="485"/>
      <c r="I224" s="485"/>
      <c r="J224" s="485"/>
      <c r="K224" s="485"/>
      <c r="L224" s="485"/>
      <c r="M224" s="486"/>
      <c r="N224" s="485"/>
      <c r="O224" s="485"/>
      <c r="P224" s="94"/>
      <c r="Q224" s="95"/>
      <c r="R224" s="206"/>
      <c r="S224" s="207"/>
      <c r="T224" s="487"/>
    </row>
    <row r="225" spans="1:21" ht="12.75" thickBot="1" x14ac:dyDescent="0.25">
      <c r="A225" s="488"/>
      <c r="B225" s="87" t="s">
        <v>146</v>
      </c>
      <c r="C225" s="489"/>
      <c r="D225" s="490"/>
      <c r="E225" s="490"/>
      <c r="F225" s="489"/>
      <c r="G225" s="490"/>
      <c r="H225" s="489"/>
      <c r="I225" s="489"/>
      <c r="J225" s="489"/>
      <c r="K225" s="489"/>
      <c r="L225" s="489"/>
      <c r="M225" s="490"/>
      <c r="N225" s="489"/>
      <c r="O225" s="489"/>
      <c r="P225" s="111"/>
      <c r="Q225" s="112"/>
      <c r="R225" s="208"/>
      <c r="S225" s="209"/>
      <c r="T225" s="491"/>
    </row>
    <row r="226" spans="1:21" x14ac:dyDescent="0.2">
      <c r="A226" s="368"/>
      <c r="B226" s="63" t="s">
        <v>147</v>
      </c>
      <c r="C226" s="437"/>
      <c r="D226" s="438"/>
      <c r="E226" s="438"/>
      <c r="F226" s="437"/>
      <c r="G226" s="438"/>
      <c r="H226" s="437"/>
      <c r="I226" s="437"/>
      <c r="J226" s="437"/>
      <c r="K226" s="437"/>
      <c r="L226" s="437"/>
      <c r="M226" s="438"/>
      <c r="N226" s="437"/>
      <c r="O226" s="437"/>
      <c r="P226" s="21"/>
      <c r="Q226" s="22"/>
      <c r="R226" s="127"/>
      <c r="S226" s="130"/>
      <c r="T226" s="131"/>
    </row>
    <row r="227" spans="1:21" x14ac:dyDescent="0.2">
      <c r="A227" s="368"/>
      <c r="B227" s="37" t="s">
        <v>81</v>
      </c>
      <c r="C227" s="371"/>
      <c r="D227" s="372"/>
      <c r="E227" s="372"/>
      <c r="F227" s="371"/>
      <c r="G227" s="372"/>
      <c r="H227" s="371"/>
      <c r="I227" s="371"/>
      <c r="J227" s="371"/>
      <c r="K227" s="371"/>
      <c r="L227" s="371"/>
      <c r="M227" s="372"/>
      <c r="N227" s="371"/>
      <c r="O227" s="371"/>
      <c r="P227" s="21"/>
      <c r="Q227" s="22"/>
      <c r="R227" s="127"/>
      <c r="S227" s="130"/>
      <c r="T227" s="131"/>
    </row>
    <row r="228" spans="1:21" x14ac:dyDescent="0.2">
      <c r="A228" s="439" t="s">
        <v>635</v>
      </c>
      <c r="B228" s="26" t="s">
        <v>36</v>
      </c>
      <c r="C228" s="386"/>
      <c r="D228" s="387"/>
      <c r="E228" s="387"/>
      <c r="F228" s="386"/>
      <c r="G228" s="387"/>
      <c r="H228" s="386"/>
      <c r="I228" s="386"/>
      <c r="J228" s="386"/>
      <c r="K228" s="386"/>
      <c r="L228" s="386"/>
      <c r="M228" s="387"/>
      <c r="N228" s="386"/>
      <c r="O228" s="386"/>
      <c r="P228" s="21" t="s">
        <v>50</v>
      </c>
      <c r="Q228" s="22"/>
      <c r="R228" s="127"/>
      <c r="S228" s="130"/>
      <c r="T228" s="131"/>
    </row>
    <row r="229" spans="1:21" ht="72" x14ac:dyDescent="0.2">
      <c r="A229" s="417"/>
      <c r="B229" s="36" t="s">
        <v>198</v>
      </c>
      <c r="C229" s="397"/>
      <c r="D229" s="398"/>
      <c r="E229" s="398"/>
      <c r="F229" s="397"/>
      <c r="G229" s="398"/>
      <c r="H229" s="397"/>
      <c r="I229" s="397"/>
      <c r="J229" s="397"/>
      <c r="K229" s="397"/>
      <c r="L229" s="397"/>
      <c r="M229" s="398"/>
      <c r="N229" s="397"/>
      <c r="O229" s="397"/>
      <c r="P229" s="55"/>
      <c r="Q229" s="55"/>
      <c r="R229" s="141"/>
      <c r="S229" s="141"/>
      <c r="T229" s="161"/>
      <c r="U229" s="12"/>
    </row>
    <row r="230" spans="1:21" ht="24" x14ac:dyDescent="0.2">
      <c r="A230" s="417"/>
      <c r="B230" s="36" t="s">
        <v>197</v>
      </c>
      <c r="C230" s="397"/>
      <c r="D230" s="398"/>
      <c r="E230" s="398"/>
      <c r="F230" s="397"/>
      <c r="G230" s="398"/>
      <c r="H230" s="397"/>
      <c r="I230" s="397"/>
      <c r="J230" s="397"/>
      <c r="K230" s="397"/>
      <c r="L230" s="397"/>
      <c r="M230" s="398"/>
      <c r="N230" s="397"/>
      <c r="O230" s="397"/>
      <c r="P230" s="55"/>
      <c r="Q230" s="55"/>
      <c r="R230" s="141"/>
      <c r="S230" s="141"/>
      <c r="T230" s="161"/>
      <c r="U230" s="12"/>
    </row>
    <row r="231" spans="1:21" ht="48" x14ac:dyDescent="0.2">
      <c r="A231" s="417"/>
      <c r="B231" s="36" t="s">
        <v>218</v>
      </c>
      <c r="C231" s="397"/>
      <c r="D231" s="398"/>
      <c r="E231" s="398"/>
      <c r="F231" s="397"/>
      <c r="G231" s="398"/>
      <c r="H231" s="397"/>
      <c r="I231" s="397"/>
      <c r="J231" s="397"/>
      <c r="K231" s="397"/>
      <c r="L231" s="397"/>
      <c r="M231" s="398"/>
      <c r="N231" s="397"/>
      <c r="O231" s="397"/>
      <c r="P231" s="55"/>
      <c r="Q231" s="55"/>
      <c r="R231" s="141"/>
      <c r="S231" s="141"/>
      <c r="T231" s="161"/>
      <c r="U231" s="12"/>
    </row>
    <row r="232" spans="1:21" ht="72" x14ac:dyDescent="0.2">
      <c r="A232" s="417"/>
      <c r="B232" s="36" t="s">
        <v>219</v>
      </c>
      <c r="C232" s="397"/>
      <c r="D232" s="398"/>
      <c r="E232" s="398"/>
      <c r="F232" s="397"/>
      <c r="G232" s="398"/>
      <c r="H232" s="397"/>
      <c r="I232" s="397"/>
      <c r="J232" s="397"/>
      <c r="K232" s="397"/>
      <c r="L232" s="397"/>
      <c r="M232" s="398"/>
      <c r="N232" s="397"/>
      <c r="O232" s="397"/>
      <c r="P232" s="55"/>
      <c r="Q232" s="55"/>
      <c r="R232" s="141"/>
      <c r="S232" s="141"/>
      <c r="T232" s="161"/>
      <c r="U232" s="12"/>
    </row>
    <row r="233" spans="1:21" x14ac:dyDescent="0.2">
      <c r="A233" s="418" t="s">
        <v>634</v>
      </c>
      <c r="B233" s="190" t="s">
        <v>57</v>
      </c>
      <c r="C233" s="422"/>
      <c r="D233" s="423"/>
      <c r="E233" s="423"/>
      <c r="F233" s="422"/>
      <c r="G233" s="423"/>
      <c r="H233" s="422"/>
      <c r="I233" s="422"/>
      <c r="J233" s="422"/>
      <c r="K233" s="422"/>
      <c r="L233" s="422"/>
      <c r="M233" s="423"/>
      <c r="N233" s="422"/>
      <c r="O233" s="422"/>
      <c r="P233" s="189"/>
      <c r="Q233" s="149"/>
      <c r="R233" s="127"/>
      <c r="S233" s="130"/>
      <c r="T233" s="131"/>
    </row>
    <row r="234" spans="1:21" ht="24" x14ac:dyDescent="0.2">
      <c r="A234" s="368"/>
      <c r="B234" s="82" t="s">
        <v>220</v>
      </c>
      <c r="C234" s="226"/>
      <c r="D234" s="241"/>
      <c r="E234" s="241"/>
      <c r="F234" s="226"/>
      <c r="G234" s="241"/>
      <c r="H234" s="226"/>
      <c r="I234" s="226"/>
      <c r="J234" s="226"/>
      <c r="K234" s="226"/>
      <c r="L234" s="226"/>
      <c r="M234" s="241"/>
      <c r="N234" s="226"/>
      <c r="O234" s="226"/>
      <c r="P234" s="67" t="s">
        <v>117</v>
      </c>
      <c r="Q234" s="22">
        <f>Q187</f>
        <v>655.20000000000005</v>
      </c>
      <c r="R234" s="127"/>
      <c r="S234" s="130"/>
      <c r="T234" s="131"/>
    </row>
    <row r="235" spans="1:21" ht="14.25" thickBot="1" x14ac:dyDescent="0.25">
      <c r="A235" s="368"/>
      <c r="B235" s="82" t="str">
        <f>B147</f>
        <v>RC Copping Stone</v>
      </c>
      <c r="C235" s="226"/>
      <c r="D235" s="241"/>
      <c r="E235" s="241"/>
      <c r="F235" s="226"/>
      <c r="G235" s="241"/>
      <c r="H235" s="226"/>
      <c r="I235" s="226"/>
      <c r="J235" s="226"/>
      <c r="K235" s="226"/>
      <c r="L235" s="226"/>
      <c r="M235" s="241"/>
      <c r="N235" s="226"/>
      <c r="O235" s="226"/>
      <c r="P235" s="67" t="s">
        <v>117</v>
      </c>
      <c r="Q235" s="22">
        <f>Q148</f>
        <v>57.995400000000004</v>
      </c>
      <c r="R235" s="127"/>
      <c r="S235" s="130"/>
      <c r="T235" s="131"/>
    </row>
    <row r="236" spans="1:21" ht="12" customHeight="1" x14ac:dyDescent="0.2">
      <c r="A236" s="492"/>
      <c r="B236" s="110" t="s">
        <v>636</v>
      </c>
      <c r="C236" s="485"/>
      <c r="D236" s="486"/>
      <c r="E236" s="486"/>
      <c r="F236" s="485"/>
      <c r="G236" s="486"/>
      <c r="H236" s="485"/>
      <c r="I236" s="485"/>
      <c r="J236" s="485"/>
      <c r="K236" s="485"/>
      <c r="L236" s="485"/>
      <c r="M236" s="486"/>
      <c r="N236" s="485"/>
      <c r="O236" s="493"/>
      <c r="P236" s="106"/>
      <c r="Q236" s="102"/>
      <c r="R236" s="203"/>
      <c r="S236" s="204"/>
      <c r="T236" s="435"/>
    </row>
    <row r="237" spans="1:21" ht="12" customHeight="1" thickBot="1" x14ac:dyDescent="0.25">
      <c r="A237" s="494"/>
      <c r="B237" s="87" t="s">
        <v>97</v>
      </c>
      <c r="C237" s="489"/>
      <c r="D237" s="490"/>
      <c r="E237" s="490"/>
      <c r="F237" s="489"/>
      <c r="G237" s="490"/>
      <c r="H237" s="489"/>
      <c r="I237" s="489"/>
      <c r="J237" s="489"/>
      <c r="K237" s="489"/>
      <c r="L237" s="489"/>
      <c r="M237" s="490"/>
      <c r="N237" s="489"/>
      <c r="O237" s="495"/>
      <c r="P237" s="107"/>
      <c r="Q237" s="105"/>
      <c r="R237" s="201"/>
      <c r="S237" s="205"/>
      <c r="T237" s="436"/>
    </row>
    <row r="238" spans="1:21" x14ac:dyDescent="0.2">
      <c r="A238" s="496"/>
      <c r="C238" s="497"/>
      <c r="D238" s="303"/>
      <c r="E238" s="303"/>
      <c r="F238" s="497"/>
      <c r="G238" s="303"/>
      <c r="H238" s="497"/>
      <c r="I238" s="497"/>
      <c r="J238" s="497"/>
      <c r="K238" s="497"/>
      <c r="L238" s="497"/>
      <c r="M238" s="303"/>
      <c r="N238" s="497"/>
      <c r="O238" s="497"/>
      <c r="P238" s="67"/>
      <c r="Q238" s="22"/>
      <c r="R238" s="127"/>
      <c r="S238" s="130"/>
      <c r="T238" s="131"/>
    </row>
    <row r="239" spans="1:21" x14ac:dyDescent="0.2">
      <c r="A239" s="368"/>
      <c r="B239" s="63" t="s">
        <v>98</v>
      </c>
      <c r="C239" s="437"/>
      <c r="D239" s="438"/>
      <c r="E239" s="438"/>
      <c r="F239" s="437"/>
      <c r="G239" s="438"/>
      <c r="H239" s="437"/>
      <c r="I239" s="437"/>
      <c r="J239" s="437"/>
      <c r="K239" s="437"/>
      <c r="L239" s="437"/>
      <c r="M239" s="438"/>
      <c r="N239" s="437"/>
      <c r="O239" s="437"/>
      <c r="P239" s="67"/>
      <c r="Q239" s="22"/>
      <c r="R239" s="127"/>
      <c r="S239" s="130"/>
      <c r="T239" s="131"/>
    </row>
    <row r="240" spans="1:21" x14ac:dyDescent="0.2">
      <c r="A240" s="368"/>
      <c r="B240" s="37" t="s">
        <v>86</v>
      </c>
      <c r="C240" s="371"/>
      <c r="D240" s="372"/>
      <c r="E240" s="372"/>
      <c r="F240" s="371"/>
      <c r="G240" s="372"/>
      <c r="H240" s="371"/>
      <c r="I240" s="371"/>
      <c r="J240" s="371"/>
      <c r="K240" s="371"/>
      <c r="L240" s="371"/>
      <c r="M240" s="372"/>
      <c r="N240" s="371"/>
      <c r="O240" s="371"/>
      <c r="P240" s="21"/>
      <c r="Q240" s="22"/>
      <c r="R240" s="127"/>
      <c r="S240" s="130"/>
      <c r="T240" s="131"/>
    </row>
    <row r="241" spans="1:20" x14ac:dyDescent="0.2">
      <c r="A241" s="498" t="s">
        <v>637</v>
      </c>
      <c r="B241" s="26" t="s">
        <v>36</v>
      </c>
      <c r="C241" s="386"/>
      <c r="D241" s="387"/>
      <c r="E241" s="387"/>
      <c r="F241" s="386"/>
      <c r="G241" s="387"/>
      <c r="H241" s="386"/>
      <c r="I241" s="386"/>
      <c r="J241" s="386"/>
      <c r="K241" s="386"/>
      <c r="L241" s="386"/>
      <c r="M241" s="387"/>
      <c r="N241" s="386"/>
      <c r="O241" s="386"/>
      <c r="P241" s="21"/>
      <c r="Q241" s="22"/>
      <c r="R241" s="149"/>
      <c r="S241" s="130"/>
      <c r="T241" s="131"/>
    </row>
    <row r="242" spans="1:20" ht="48" x14ac:dyDescent="0.2">
      <c r="A242" s="362"/>
      <c r="B242" s="58" t="s">
        <v>195</v>
      </c>
      <c r="C242" s="225"/>
      <c r="D242" s="416"/>
      <c r="E242" s="416"/>
      <c r="F242" s="225"/>
      <c r="G242" s="416"/>
      <c r="H242" s="225"/>
      <c r="I242" s="225"/>
      <c r="J242" s="225"/>
      <c r="K242" s="225"/>
      <c r="L242" s="225"/>
      <c r="M242" s="416"/>
      <c r="N242" s="225"/>
      <c r="O242" s="225"/>
      <c r="P242" s="64"/>
      <c r="Q242" s="64"/>
      <c r="R242" s="155"/>
      <c r="S242" s="155"/>
      <c r="T242" s="156"/>
    </row>
    <row r="243" spans="1:20" ht="48" x14ac:dyDescent="0.2">
      <c r="A243" s="362"/>
      <c r="B243" s="58" t="s">
        <v>196</v>
      </c>
      <c r="C243" s="225"/>
      <c r="D243" s="416"/>
      <c r="E243" s="416"/>
      <c r="F243" s="225"/>
      <c r="G243" s="416"/>
      <c r="H243" s="225"/>
      <c r="I243" s="225"/>
      <c r="J243" s="225"/>
      <c r="K243" s="225"/>
      <c r="L243" s="225"/>
      <c r="M243" s="416"/>
      <c r="N243" s="225"/>
      <c r="O243" s="225"/>
      <c r="P243" s="64"/>
      <c r="Q243" s="64"/>
      <c r="R243" s="155"/>
      <c r="S243" s="155"/>
      <c r="T243" s="156"/>
    </row>
    <row r="244" spans="1:20" ht="60" x14ac:dyDescent="0.2">
      <c r="A244" s="362"/>
      <c r="B244" s="58" t="s">
        <v>638</v>
      </c>
      <c r="C244" s="225"/>
      <c r="D244" s="416"/>
      <c r="E244" s="416"/>
      <c r="F244" s="225"/>
      <c r="G244" s="416"/>
      <c r="H244" s="225"/>
      <c r="I244" s="225"/>
      <c r="J244" s="225"/>
      <c r="K244" s="225"/>
      <c r="L244" s="225"/>
      <c r="M244" s="416"/>
      <c r="N244" s="225"/>
      <c r="O244" s="225"/>
      <c r="P244" s="64"/>
      <c r="Q244" s="64"/>
      <c r="R244" s="155"/>
      <c r="S244" s="155"/>
      <c r="T244" s="156"/>
    </row>
    <row r="245" spans="1:20" ht="48" x14ac:dyDescent="0.2">
      <c r="A245" s="499"/>
      <c r="B245" s="58" t="s">
        <v>139</v>
      </c>
      <c r="C245" s="225"/>
      <c r="D245" s="416"/>
      <c r="E245" s="416"/>
      <c r="F245" s="225"/>
      <c r="G245" s="416"/>
      <c r="H245" s="225"/>
      <c r="I245" s="225"/>
      <c r="J245" s="225"/>
      <c r="K245" s="225"/>
      <c r="L245" s="225"/>
      <c r="M245" s="416"/>
      <c r="N245" s="225"/>
      <c r="O245" s="225"/>
      <c r="P245" s="64"/>
      <c r="Q245" s="64"/>
      <c r="R245" s="155"/>
      <c r="S245" s="155"/>
      <c r="T245" s="156"/>
    </row>
    <row r="246" spans="1:20" ht="24" x14ac:dyDescent="0.2">
      <c r="A246" s="362"/>
      <c r="B246" s="500" t="s">
        <v>639</v>
      </c>
      <c r="C246" s="433"/>
      <c r="D246" s="434"/>
      <c r="E246" s="434"/>
      <c r="F246" s="433"/>
      <c r="G246" s="434"/>
      <c r="H246" s="433"/>
      <c r="I246" s="433"/>
      <c r="J246" s="433"/>
      <c r="K246" s="433"/>
      <c r="L246" s="433"/>
      <c r="M246" s="434"/>
      <c r="N246" s="433"/>
      <c r="O246" s="433"/>
      <c r="P246" s="64"/>
      <c r="Q246" s="64"/>
      <c r="R246" s="155"/>
      <c r="S246" s="155"/>
      <c r="T246" s="156"/>
    </row>
    <row r="247" spans="1:20" x14ac:dyDescent="0.2">
      <c r="A247" s="501" t="s">
        <v>640</v>
      </c>
      <c r="B247" s="199" t="s">
        <v>57</v>
      </c>
      <c r="C247" s="502"/>
      <c r="D247" s="503"/>
      <c r="E247" s="503"/>
      <c r="F247" s="502"/>
      <c r="G247" s="503"/>
      <c r="H247" s="502"/>
      <c r="I247" s="502"/>
      <c r="J247" s="502"/>
      <c r="K247" s="502"/>
      <c r="L247" s="502"/>
      <c r="M247" s="503"/>
      <c r="N247" s="502"/>
      <c r="O247" s="502"/>
      <c r="P247" s="195"/>
      <c r="Q247" s="196"/>
      <c r="R247" s="160"/>
      <c r="S247" s="130"/>
      <c r="T247" s="131"/>
    </row>
    <row r="248" spans="1:20" ht="12.75" x14ac:dyDescent="0.2">
      <c r="A248" s="504"/>
      <c r="B248" s="505"/>
      <c r="C248" s="506"/>
      <c r="D248" s="507"/>
      <c r="E248" s="507"/>
      <c r="F248" s="506"/>
      <c r="G248" s="507"/>
      <c r="H248" s="506"/>
      <c r="I248" s="506"/>
      <c r="J248" s="506"/>
      <c r="K248" s="506"/>
      <c r="L248" s="506"/>
      <c r="M248" s="507"/>
      <c r="N248" s="506"/>
      <c r="O248" s="506"/>
      <c r="P248" s="508"/>
      <c r="Q248" s="509"/>
      <c r="R248" s="127"/>
      <c r="S248" s="164"/>
      <c r="T248" s="165"/>
    </row>
    <row r="249" spans="1:20" ht="12.75" x14ac:dyDescent="0.2">
      <c r="A249" s="510" t="s">
        <v>641</v>
      </c>
      <c r="B249" s="511" t="s">
        <v>163</v>
      </c>
      <c r="C249" s="512"/>
      <c r="D249" s="513"/>
      <c r="E249" s="513"/>
      <c r="F249" s="512"/>
      <c r="G249" s="513"/>
      <c r="H249" s="512"/>
      <c r="I249" s="512"/>
      <c r="J249" s="512"/>
      <c r="K249" s="512"/>
      <c r="L249" s="512"/>
      <c r="M249" s="513"/>
      <c r="N249" s="512"/>
      <c r="O249" s="512"/>
      <c r="P249" s="514"/>
      <c r="Q249" s="515"/>
      <c r="R249" s="127"/>
      <c r="S249" s="164"/>
      <c r="T249" s="148"/>
    </row>
    <row r="250" spans="1:20" ht="12" customHeight="1" x14ac:dyDescent="0.2">
      <c r="A250" s="504" t="s">
        <v>129</v>
      </c>
      <c r="B250" s="516" t="s">
        <v>642</v>
      </c>
      <c r="C250" s="506">
        <v>2</v>
      </c>
      <c r="D250" s="507"/>
      <c r="E250" s="507"/>
      <c r="F250" s="506"/>
      <c r="G250" s="507"/>
      <c r="H250" s="506"/>
      <c r="I250" s="506"/>
      <c r="J250" s="506"/>
      <c r="K250" s="506"/>
      <c r="L250" s="506"/>
      <c r="M250" s="507"/>
      <c r="N250" s="506"/>
      <c r="O250" s="506"/>
      <c r="P250" s="467" t="s">
        <v>7</v>
      </c>
      <c r="Q250" s="468">
        <f t="shared" ref="Q250" si="18">C250</f>
        <v>2</v>
      </c>
      <c r="R250" s="127"/>
      <c r="S250" s="164"/>
      <c r="T250" s="148"/>
    </row>
    <row r="251" spans="1:20" x14ac:dyDescent="0.2">
      <c r="A251" s="368"/>
      <c r="B251" s="66"/>
      <c r="C251" s="226"/>
      <c r="D251" s="241"/>
      <c r="E251" s="241"/>
      <c r="F251" s="226"/>
      <c r="G251" s="241"/>
      <c r="H251" s="226"/>
      <c r="I251" s="226"/>
      <c r="J251" s="226"/>
      <c r="K251" s="226"/>
      <c r="L251" s="226"/>
      <c r="M251" s="241"/>
      <c r="N251" s="226"/>
      <c r="O251" s="226"/>
      <c r="P251" s="67"/>
      <c r="Q251" s="22"/>
      <c r="R251" s="127"/>
      <c r="S251" s="130"/>
      <c r="T251" s="148"/>
    </row>
    <row r="252" spans="1:20" ht="12.75" customHeight="1" x14ac:dyDescent="0.2">
      <c r="A252" s="368"/>
      <c r="B252" s="66"/>
      <c r="C252" s="226"/>
      <c r="D252" s="241"/>
      <c r="E252" s="241"/>
      <c r="F252" s="226"/>
      <c r="G252" s="241"/>
      <c r="H252" s="226"/>
      <c r="I252" s="226"/>
      <c r="J252" s="226"/>
      <c r="K252" s="226"/>
      <c r="L252" s="226"/>
      <c r="M252" s="241"/>
      <c r="N252" s="226"/>
      <c r="O252" s="226"/>
      <c r="P252" s="67"/>
      <c r="Q252" s="22"/>
      <c r="R252" s="127"/>
      <c r="S252" s="164"/>
      <c r="T252" s="148"/>
    </row>
    <row r="253" spans="1:20" ht="12.75" customHeight="1" x14ac:dyDescent="0.2">
      <c r="A253" s="504"/>
      <c r="B253" s="505"/>
      <c r="C253" s="506"/>
      <c r="D253" s="507"/>
      <c r="E253" s="507"/>
      <c r="F253" s="506"/>
      <c r="G253" s="507"/>
      <c r="H253" s="506"/>
      <c r="I253" s="506"/>
      <c r="J253" s="506"/>
      <c r="K253" s="506"/>
      <c r="L253" s="506"/>
      <c r="M253" s="507"/>
      <c r="N253" s="506"/>
      <c r="O253" s="506"/>
      <c r="P253" s="508"/>
      <c r="Q253" s="509"/>
      <c r="R253" s="127"/>
      <c r="S253" s="164"/>
      <c r="T253" s="148"/>
    </row>
    <row r="254" spans="1:20" ht="12.75" customHeight="1" thickBot="1" x14ac:dyDescent="0.25">
      <c r="A254" s="504"/>
      <c r="B254" s="505"/>
      <c r="C254" s="506"/>
      <c r="D254" s="507"/>
      <c r="E254" s="507"/>
      <c r="F254" s="506"/>
      <c r="G254" s="507"/>
      <c r="H254" s="506"/>
      <c r="I254" s="506"/>
      <c r="J254" s="506"/>
      <c r="K254" s="506"/>
      <c r="L254" s="506"/>
      <c r="M254" s="507"/>
      <c r="N254" s="506"/>
      <c r="O254" s="506"/>
      <c r="P254" s="508"/>
      <c r="Q254" s="509"/>
      <c r="R254" s="127"/>
      <c r="S254" s="164"/>
      <c r="T254" s="148"/>
    </row>
    <row r="255" spans="1:20" x14ac:dyDescent="0.2">
      <c r="A255" s="492"/>
      <c r="B255" s="110" t="s">
        <v>643</v>
      </c>
      <c r="C255" s="485"/>
      <c r="D255" s="486"/>
      <c r="E255" s="486"/>
      <c r="F255" s="485"/>
      <c r="G255" s="486"/>
      <c r="H255" s="485"/>
      <c r="I255" s="485"/>
      <c r="J255" s="485"/>
      <c r="K255" s="485"/>
      <c r="L255" s="485"/>
      <c r="M255" s="486"/>
      <c r="N255" s="485"/>
      <c r="O255" s="493"/>
      <c r="P255" s="214"/>
      <c r="Q255" s="215"/>
      <c r="R255" s="216"/>
      <c r="S255" s="204"/>
      <c r="T255" s="435"/>
    </row>
    <row r="256" spans="1:20" ht="12.75" thickBot="1" x14ac:dyDescent="0.25">
      <c r="A256" s="494"/>
      <c r="B256" s="87" t="s">
        <v>100</v>
      </c>
      <c r="C256" s="489"/>
      <c r="D256" s="490"/>
      <c r="E256" s="490"/>
      <c r="F256" s="489"/>
      <c r="G256" s="490"/>
      <c r="H256" s="489"/>
      <c r="I256" s="489"/>
      <c r="J256" s="489"/>
      <c r="K256" s="489"/>
      <c r="L256" s="489"/>
      <c r="M256" s="490"/>
      <c r="N256" s="489"/>
      <c r="O256" s="495"/>
      <c r="P256" s="217"/>
      <c r="Q256" s="218"/>
      <c r="R256" s="219"/>
      <c r="S256" s="205"/>
      <c r="T256" s="436"/>
    </row>
    <row r="257" spans="1:20" ht="12.75" customHeight="1" x14ac:dyDescent="0.2">
      <c r="A257" s="517"/>
      <c r="B257" s="63" t="s">
        <v>101</v>
      </c>
      <c r="C257" s="437"/>
      <c r="D257" s="438"/>
      <c r="E257" s="438"/>
      <c r="F257" s="437"/>
      <c r="G257" s="438"/>
      <c r="H257" s="437"/>
      <c r="I257" s="437"/>
      <c r="J257" s="437"/>
      <c r="K257" s="437"/>
      <c r="L257" s="437"/>
      <c r="M257" s="438"/>
      <c r="N257" s="437"/>
      <c r="O257" s="437"/>
      <c r="P257" s="21"/>
      <c r="Q257" s="22"/>
      <c r="R257" s="127"/>
      <c r="S257" s="130"/>
      <c r="T257" s="131"/>
    </row>
    <row r="258" spans="1:20" ht="12.75" customHeight="1" x14ac:dyDescent="0.2">
      <c r="A258" s="517"/>
      <c r="B258" s="37" t="s">
        <v>211</v>
      </c>
      <c r="C258" s="371"/>
      <c r="D258" s="372"/>
      <c r="E258" s="372"/>
      <c r="F258" s="371"/>
      <c r="G258" s="372"/>
      <c r="H258" s="371"/>
      <c r="I258" s="371"/>
      <c r="J258" s="371"/>
      <c r="K258" s="371"/>
      <c r="L258" s="371"/>
      <c r="M258" s="372"/>
      <c r="N258" s="371"/>
      <c r="O258" s="371"/>
      <c r="P258" s="21"/>
      <c r="Q258" s="22"/>
      <c r="R258" s="127"/>
      <c r="S258" s="130"/>
      <c r="T258" s="131"/>
    </row>
    <row r="259" spans="1:20" ht="12.75" customHeight="1" x14ac:dyDescent="0.2">
      <c r="A259" s="518">
        <v>9.1</v>
      </c>
      <c r="B259" s="198" t="s">
        <v>36</v>
      </c>
      <c r="C259" s="519"/>
      <c r="D259" s="520"/>
      <c r="E259" s="520"/>
      <c r="F259" s="519"/>
      <c r="G259" s="520"/>
      <c r="H259" s="519"/>
      <c r="I259" s="519"/>
      <c r="J259" s="519"/>
      <c r="K259" s="519"/>
      <c r="L259" s="519"/>
      <c r="M259" s="520"/>
      <c r="N259" s="519"/>
      <c r="O259" s="519"/>
      <c r="P259" s="67"/>
      <c r="Q259" s="149"/>
      <c r="R259" s="127"/>
      <c r="S259" s="130"/>
      <c r="T259" s="131"/>
    </row>
    <row r="260" spans="1:20" ht="12.75" customHeight="1" x14ac:dyDescent="0.2">
      <c r="A260" s="521"/>
      <c r="B260" s="198" t="s">
        <v>213</v>
      </c>
      <c r="C260" s="519"/>
      <c r="D260" s="520"/>
      <c r="E260" s="520"/>
      <c r="F260" s="519"/>
      <c r="G260" s="520"/>
      <c r="H260" s="519"/>
      <c r="I260" s="519"/>
      <c r="J260" s="519"/>
      <c r="K260" s="519"/>
      <c r="L260" s="519"/>
      <c r="M260" s="520"/>
      <c r="N260" s="519"/>
      <c r="O260" s="519"/>
      <c r="P260" s="67"/>
      <c r="Q260" s="149"/>
      <c r="R260" s="127"/>
      <c r="S260" s="130"/>
      <c r="T260" s="131"/>
    </row>
    <row r="261" spans="1:20" ht="12.75" customHeight="1" x14ac:dyDescent="0.2">
      <c r="A261" s="517"/>
      <c r="B261" s="66"/>
      <c r="C261" s="226"/>
      <c r="D261" s="241"/>
      <c r="E261" s="241"/>
      <c r="F261" s="226"/>
      <c r="G261" s="241"/>
      <c r="H261" s="226"/>
      <c r="I261" s="226"/>
      <c r="J261" s="226"/>
      <c r="K261" s="226"/>
      <c r="L261" s="226"/>
      <c r="M261" s="241"/>
      <c r="N261" s="226"/>
      <c r="O261" s="226"/>
      <c r="P261" s="67"/>
      <c r="Q261" s="22"/>
      <c r="R261" s="127"/>
      <c r="S261" s="130"/>
      <c r="T261" s="131"/>
    </row>
    <row r="262" spans="1:20" ht="12.75" customHeight="1" x14ac:dyDescent="0.2">
      <c r="A262" s="517"/>
      <c r="B262" s="66"/>
      <c r="C262" s="226"/>
      <c r="D262" s="241"/>
      <c r="E262" s="241"/>
      <c r="F262" s="226"/>
      <c r="G262" s="241"/>
      <c r="H262" s="226"/>
      <c r="I262" s="226"/>
      <c r="J262" s="226"/>
      <c r="K262" s="226"/>
      <c r="L262" s="226"/>
      <c r="M262" s="241"/>
      <c r="N262" s="226"/>
      <c r="O262" s="226"/>
      <c r="P262" s="67"/>
      <c r="Q262" s="22"/>
      <c r="R262" s="127"/>
      <c r="S262" s="130"/>
      <c r="T262" s="131"/>
    </row>
    <row r="263" spans="1:20" ht="12.75" customHeight="1" x14ac:dyDescent="0.2">
      <c r="A263" s="517"/>
      <c r="B263" s="66"/>
      <c r="C263" s="226"/>
      <c r="D263" s="241"/>
      <c r="E263" s="241"/>
      <c r="F263" s="226"/>
      <c r="G263" s="241"/>
      <c r="H263" s="226"/>
      <c r="I263" s="226"/>
      <c r="J263" s="226"/>
      <c r="K263" s="226"/>
      <c r="L263" s="226"/>
      <c r="M263" s="241"/>
      <c r="N263" s="226"/>
      <c r="O263" s="226"/>
      <c r="P263" s="67"/>
      <c r="Q263" s="22"/>
      <c r="R263" s="127"/>
      <c r="S263" s="130"/>
      <c r="T263" s="131"/>
    </row>
    <row r="264" spans="1:20" ht="12.75" customHeight="1" x14ac:dyDescent="0.2">
      <c r="A264" s="517"/>
      <c r="B264" s="66"/>
      <c r="C264" s="226"/>
      <c r="D264" s="241"/>
      <c r="E264" s="241"/>
      <c r="F264" s="226"/>
      <c r="G264" s="241"/>
      <c r="H264" s="226"/>
      <c r="I264" s="226"/>
      <c r="J264" s="226"/>
      <c r="K264" s="226"/>
      <c r="L264" s="226"/>
      <c r="M264" s="241"/>
      <c r="N264" s="226"/>
      <c r="O264" s="226"/>
      <c r="P264" s="67"/>
      <c r="Q264" s="22"/>
      <c r="R264" s="127"/>
      <c r="S264" s="130"/>
      <c r="T264" s="131"/>
    </row>
    <row r="265" spans="1:20" ht="12.75" customHeight="1" x14ac:dyDescent="0.2">
      <c r="A265" s="517"/>
      <c r="B265" s="66"/>
      <c r="C265" s="226"/>
      <c r="D265" s="241"/>
      <c r="E265" s="241"/>
      <c r="F265" s="226"/>
      <c r="G265" s="241"/>
      <c r="H265" s="226"/>
      <c r="I265" s="226"/>
      <c r="J265" s="226"/>
      <c r="K265" s="226"/>
      <c r="L265" s="226"/>
      <c r="M265" s="241"/>
      <c r="N265" s="226"/>
      <c r="O265" s="226"/>
      <c r="P265" s="67"/>
      <c r="Q265" s="22"/>
      <c r="R265" s="127"/>
      <c r="S265" s="130"/>
      <c r="T265" s="131"/>
    </row>
    <row r="266" spans="1:20" ht="12.75" customHeight="1" x14ac:dyDescent="0.2">
      <c r="A266" s="517"/>
      <c r="B266" s="66"/>
      <c r="C266" s="226"/>
      <c r="D266" s="241"/>
      <c r="E266" s="241"/>
      <c r="F266" s="226"/>
      <c r="G266" s="241"/>
      <c r="H266" s="226"/>
      <c r="I266" s="226"/>
      <c r="J266" s="226"/>
      <c r="K266" s="226"/>
      <c r="L266" s="226"/>
      <c r="M266" s="241"/>
      <c r="N266" s="226"/>
      <c r="O266" s="226"/>
      <c r="P266" s="67"/>
      <c r="Q266" s="22"/>
      <c r="R266" s="127"/>
      <c r="S266" s="130"/>
      <c r="T266" s="131"/>
    </row>
    <row r="267" spans="1:20" ht="12.75" customHeight="1" x14ac:dyDescent="0.2">
      <c r="A267" s="517"/>
      <c r="B267" s="66"/>
      <c r="C267" s="226"/>
      <c r="D267" s="241"/>
      <c r="E267" s="241"/>
      <c r="F267" s="226"/>
      <c r="G267" s="241"/>
      <c r="H267" s="226"/>
      <c r="I267" s="226"/>
      <c r="J267" s="226"/>
      <c r="K267" s="226"/>
      <c r="L267" s="226"/>
      <c r="M267" s="241"/>
      <c r="N267" s="226"/>
      <c r="O267" s="226"/>
      <c r="P267" s="67"/>
      <c r="Q267" s="22"/>
      <c r="R267" s="127"/>
      <c r="S267" s="130"/>
      <c r="T267" s="131"/>
    </row>
    <row r="268" spans="1:20" ht="12.75" customHeight="1" x14ac:dyDescent="0.2">
      <c r="A268" s="517"/>
      <c r="B268" s="66"/>
      <c r="C268" s="226"/>
      <c r="D268" s="241"/>
      <c r="E268" s="241"/>
      <c r="F268" s="226"/>
      <c r="G268" s="241"/>
      <c r="H268" s="226"/>
      <c r="I268" s="226"/>
      <c r="J268" s="226"/>
      <c r="K268" s="226"/>
      <c r="L268" s="226"/>
      <c r="M268" s="241"/>
      <c r="N268" s="226"/>
      <c r="O268" s="226"/>
      <c r="P268" s="67"/>
      <c r="Q268" s="22"/>
      <c r="R268" s="127"/>
      <c r="S268" s="130"/>
      <c r="T268" s="131"/>
    </row>
    <row r="269" spans="1:20" ht="12.75" customHeight="1" x14ac:dyDescent="0.2">
      <c r="A269" s="517"/>
      <c r="B269" s="66"/>
      <c r="C269" s="226"/>
      <c r="D269" s="241"/>
      <c r="E269" s="241"/>
      <c r="F269" s="226"/>
      <c r="G269" s="241"/>
      <c r="H269" s="226"/>
      <c r="I269" s="226"/>
      <c r="J269" s="226"/>
      <c r="K269" s="226"/>
      <c r="L269" s="226"/>
      <c r="M269" s="241"/>
      <c r="N269" s="226"/>
      <c r="O269" s="226"/>
      <c r="P269" s="67"/>
      <c r="Q269" s="22"/>
      <c r="R269" s="127"/>
      <c r="S269" s="130"/>
      <c r="T269" s="131"/>
    </row>
    <row r="270" spans="1:20" ht="12.75" customHeight="1" x14ac:dyDescent="0.2">
      <c r="A270" s="517"/>
      <c r="B270" s="66"/>
      <c r="C270" s="226"/>
      <c r="D270" s="241"/>
      <c r="E270" s="241"/>
      <c r="F270" s="226"/>
      <c r="G270" s="241"/>
      <c r="H270" s="226"/>
      <c r="I270" s="226"/>
      <c r="J270" s="226"/>
      <c r="K270" s="226"/>
      <c r="L270" s="226"/>
      <c r="M270" s="241"/>
      <c r="N270" s="226"/>
      <c r="O270" s="226"/>
      <c r="P270" s="67"/>
      <c r="Q270" s="22"/>
      <c r="R270" s="127"/>
      <c r="S270" s="130"/>
      <c r="T270" s="131"/>
    </row>
    <row r="271" spans="1:20" ht="12.75" customHeight="1" x14ac:dyDescent="0.2">
      <c r="A271" s="517"/>
      <c r="B271" s="66"/>
      <c r="C271" s="226"/>
      <c r="D271" s="241"/>
      <c r="E271" s="241"/>
      <c r="F271" s="226"/>
      <c r="G271" s="241"/>
      <c r="H271" s="226"/>
      <c r="I271" s="226"/>
      <c r="J271" s="226"/>
      <c r="K271" s="226"/>
      <c r="L271" s="226"/>
      <c r="M271" s="241"/>
      <c r="N271" s="226"/>
      <c r="O271" s="226"/>
      <c r="P271" s="67"/>
      <c r="Q271" s="22"/>
      <c r="R271" s="127"/>
      <c r="S271" s="130"/>
      <c r="T271" s="131"/>
    </row>
    <row r="272" spans="1:20" ht="12.75" customHeight="1" x14ac:dyDescent="0.2">
      <c r="A272" s="517"/>
      <c r="B272" s="66"/>
      <c r="C272" s="226"/>
      <c r="D272" s="241"/>
      <c r="E272" s="241"/>
      <c r="F272" s="226"/>
      <c r="G272" s="241"/>
      <c r="H272" s="226"/>
      <c r="I272" s="226"/>
      <c r="J272" s="226"/>
      <c r="K272" s="226"/>
      <c r="L272" s="226"/>
      <c r="M272" s="241"/>
      <c r="N272" s="226"/>
      <c r="O272" s="226"/>
      <c r="P272" s="67"/>
      <c r="Q272" s="22"/>
      <c r="R272" s="127"/>
      <c r="S272" s="130"/>
      <c r="T272" s="131"/>
    </row>
    <row r="273" spans="1:20" ht="12.75" customHeight="1" thickBot="1" x14ac:dyDescent="0.25">
      <c r="A273" s="517"/>
      <c r="B273" s="66"/>
      <c r="C273" s="226"/>
      <c r="D273" s="241"/>
      <c r="E273" s="241"/>
      <c r="F273" s="226"/>
      <c r="G273" s="241"/>
      <c r="H273" s="226"/>
      <c r="I273" s="226"/>
      <c r="J273" s="226"/>
      <c r="K273" s="226"/>
      <c r="L273" s="226"/>
      <c r="M273" s="241"/>
      <c r="N273" s="226"/>
      <c r="O273" s="226"/>
      <c r="P273" s="67"/>
      <c r="Q273" s="22"/>
      <c r="R273" s="127"/>
      <c r="S273" s="130"/>
      <c r="T273" s="131"/>
    </row>
    <row r="274" spans="1:20" ht="12.75" customHeight="1" x14ac:dyDescent="0.2">
      <c r="A274" s="522"/>
      <c r="B274" s="110" t="s">
        <v>644</v>
      </c>
      <c r="C274" s="485"/>
      <c r="D274" s="486"/>
      <c r="E274" s="486"/>
      <c r="F274" s="485"/>
      <c r="G274" s="486"/>
      <c r="H274" s="485"/>
      <c r="I274" s="485"/>
      <c r="J274" s="485"/>
      <c r="K274" s="485"/>
      <c r="L274" s="485"/>
      <c r="M274" s="486"/>
      <c r="N274" s="485"/>
      <c r="O274" s="493"/>
      <c r="P274" s="214"/>
      <c r="Q274" s="215"/>
      <c r="R274" s="216"/>
      <c r="S274" s="204"/>
      <c r="T274" s="435"/>
    </row>
    <row r="275" spans="1:20" ht="12.75" customHeight="1" thickBot="1" x14ac:dyDescent="0.25">
      <c r="A275" s="523"/>
      <c r="B275" s="87" t="s">
        <v>102</v>
      </c>
      <c r="C275" s="489"/>
      <c r="D275" s="490"/>
      <c r="E275" s="490"/>
      <c r="F275" s="489"/>
      <c r="G275" s="490"/>
      <c r="H275" s="489"/>
      <c r="I275" s="489"/>
      <c r="J275" s="489"/>
      <c r="K275" s="489"/>
      <c r="L275" s="489"/>
      <c r="M275" s="490"/>
      <c r="N275" s="489"/>
      <c r="O275" s="495"/>
      <c r="P275" s="217"/>
      <c r="Q275" s="218"/>
      <c r="R275" s="219"/>
      <c r="S275" s="205"/>
      <c r="T275" s="436"/>
    </row>
    <row r="276" spans="1:20" ht="12.75" customHeight="1" x14ac:dyDescent="0.2">
      <c r="A276" s="517"/>
      <c r="B276" s="63" t="s">
        <v>103</v>
      </c>
      <c r="C276" s="437"/>
      <c r="D276" s="438"/>
      <c r="E276" s="438"/>
      <c r="F276" s="437"/>
      <c r="G276" s="438"/>
      <c r="H276" s="437"/>
      <c r="I276" s="437"/>
      <c r="J276" s="437"/>
      <c r="K276" s="437"/>
      <c r="L276" s="437"/>
      <c r="M276" s="438"/>
      <c r="N276" s="437"/>
      <c r="O276" s="437"/>
      <c r="P276" s="21"/>
      <c r="Q276" s="22"/>
      <c r="R276" s="127"/>
      <c r="S276" s="130"/>
      <c r="T276" s="131"/>
    </row>
    <row r="277" spans="1:20" ht="12.75" customHeight="1" x14ac:dyDescent="0.2">
      <c r="A277" s="517"/>
      <c r="B277" s="37" t="s">
        <v>212</v>
      </c>
      <c r="C277" s="371"/>
      <c r="D277" s="372"/>
      <c r="E277" s="372"/>
      <c r="F277" s="371"/>
      <c r="G277" s="372"/>
      <c r="H277" s="371"/>
      <c r="I277" s="371"/>
      <c r="J277" s="371"/>
      <c r="K277" s="371"/>
      <c r="L277" s="371"/>
      <c r="M277" s="372"/>
      <c r="N277" s="371"/>
      <c r="O277" s="371"/>
      <c r="P277" s="21"/>
      <c r="Q277" s="22"/>
      <c r="R277" s="127"/>
      <c r="S277" s="130"/>
      <c r="T277" s="131"/>
    </row>
    <row r="278" spans="1:20" ht="12.75" customHeight="1" x14ac:dyDescent="0.2">
      <c r="A278" s="518">
        <v>10.1</v>
      </c>
      <c r="B278" s="198" t="s">
        <v>36</v>
      </c>
      <c r="C278" s="519"/>
      <c r="D278" s="520"/>
      <c r="E278" s="520"/>
      <c r="F278" s="519"/>
      <c r="G278" s="520"/>
      <c r="H278" s="519"/>
      <c r="I278" s="519"/>
      <c r="J278" s="519"/>
      <c r="K278" s="519"/>
      <c r="L278" s="519"/>
      <c r="M278" s="520"/>
      <c r="N278" s="519"/>
      <c r="O278" s="519"/>
      <c r="P278" s="67"/>
      <c r="Q278" s="149"/>
      <c r="R278" s="127"/>
      <c r="S278" s="130"/>
      <c r="T278" s="131"/>
    </row>
    <row r="279" spans="1:20" ht="12.75" customHeight="1" x14ac:dyDescent="0.2">
      <c r="A279" s="524"/>
      <c r="B279" s="86" t="s">
        <v>223</v>
      </c>
      <c r="C279" s="373"/>
      <c r="D279" s="374"/>
      <c r="E279" s="374"/>
      <c r="F279" s="373"/>
      <c r="G279" s="374"/>
      <c r="H279" s="373"/>
      <c r="I279" s="373"/>
      <c r="J279" s="373"/>
      <c r="K279" s="373"/>
      <c r="L279" s="373"/>
      <c r="M279" s="374"/>
      <c r="N279" s="373"/>
      <c r="O279" s="373"/>
      <c r="P279" s="81"/>
      <c r="Q279" s="22"/>
      <c r="R279" s="127"/>
      <c r="S279" s="130"/>
      <c r="T279" s="131"/>
    </row>
    <row r="280" spans="1:20" ht="12.75" customHeight="1" x14ac:dyDescent="0.2">
      <c r="A280" s="517"/>
      <c r="B280" s="66"/>
      <c r="C280" s="226"/>
      <c r="D280" s="241"/>
      <c r="E280" s="241"/>
      <c r="F280" s="226"/>
      <c r="G280" s="241"/>
      <c r="H280" s="226"/>
      <c r="I280" s="226"/>
      <c r="J280" s="226"/>
      <c r="K280" s="226"/>
      <c r="L280" s="226"/>
      <c r="M280" s="241"/>
      <c r="N280" s="226"/>
      <c r="O280" s="226"/>
      <c r="P280" s="67"/>
      <c r="Q280" s="22"/>
      <c r="R280" s="127"/>
      <c r="S280" s="130"/>
      <c r="T280" s="131"/>
    </row>
    <row r="281" spans="1:20" ht="12.75" customHeight="1" x14ac:dyDescent="0.2">
      <c r="A281" s="517"/>
      <c r="B281" s="66"/>
      <c r="C281" s="226"/>
      <c r="D281" s="241"/>
      <c r="E281" s="241"/>
      <c r="F281" s="226"/>
      <c r="G281" s="241"/>
      <c r="H281" s="226"/>
      <c r="I281" s="226"/>
      <c r="J281" s="226"/>
      <c r="K281" s="226"/>
      <c r="L281" s="226"/>
      <c r="M281" s="241"/>
      <c r="N281" s="226"/>
      <c r="O281" s="226"/>
      <c r="P281" s="67"/>
      <c r="Q281" s="22"/>
      <c r="R281" s="127"/>
      <c r="S281" s="130"/>
      <c r="T281" s="131"/>
    </row>
    <row r="282" spans="1:20" ht="12.75" customHeight="1" x14ac:dyDescent="0.2">
      <c r="A282" s="517"/>
      <c r="B282" s="66"/>
      <c r="C282" s="226"/>
      <c r="D282" s="241"/>
      <c r="E282" s="241"/>
      <c r="F282" s="226"/>
      <c r="G282" s="241"/>
      <c r="H282" s="226"/>
      <c r="I282" s="226"/>
      <c r="J282" s="226"/>
      <c r="K282" s="226"/>
      <c r="L282" s="226"/>
      <c r="M282" s="241"/>
      <c r="N282" s="226"/>
      <c r="O282" s="226"/>
      <c r="P282" s="67"/>
      <c r="Q282" s="22"/>
      <c r="R282" s="127"/>
      <c r="S282" s="130"/>
      <c r="T282" s="131"/>
    </row>
    <row r="283" spans="1:20" ht="12.75" customHeight="1" x14ac:dyDescent="0.2">
      <c r="A283" s="517"/>
      <c r="B283" s="66"/>
      <c r="C283" s="226"/>
      <c r="D283" s="241"/>
      <c r="E283" s="241"/>
      <c r="F283" s="226"/>
      <c r="G283" s="241"/>
      <c r="H283" s="226"/>
      <c r="I283" s="226"/>
      <c r="J283" s="226"/>
      <c r="K283" s="226"/>
      <c r="L283" s="226"/>
      <c r="M283" s="241"/>
      <c r="N283" s="226"/>
      <c r="O283" s="226"/>
      <c r="P283" s="67"/>
      <c r="Q283" s="22"/>
      <c r="R283" s="127"/>
      <c r="S283" s="130"/>
      <c r="T283" s="131"/>
    </row>
    <row r="284" spans="1:20" ht="12.75" customHeight="1" x14ac:dyDescent="0.2">
      <c r="A284" s="517"/>
      <c r="B284" s="66"/>
      <c r="C284" s="226"/>
      <c r="D284" s="241"/>
      <c r="E284" s="241"/>
      <c r="F284" s="226"/>
      <c r="G284" s="241"/>
      <c r="H284" s="226"/>
      <c r="I284" s="226"/>
      <c r="J284" s="226"/>
      <c r="K284" s="226"/>
      <c r="L284" s="226"/>
      <c r="M284" s="241"/>
      <c r="N284" s="226"/>
      <c r="O284" s="226"/>
      <c r="P284" s="67"/>
      <c r="Q284" s="22"/>
      <c r="R284" s="127"/>
      <c r="S284" s="130"/>
      <c r="T284" s="131"/>
    </row>
    <row r="285" spans="1:20" ht="12.75" customHeight="1" x14ac:dyDescent="0.2">
      <c r="A285" s="517"/>
      <c r="B285" s="66"/>
      <c r="C285" s="226"/>
      <c r="D285" s="241"/>
      <c r="E285" s="241"/>
      <c r="F285" s="226"/>
      <c r="G285" s="241"/>
      <c r="H285" s="226"/>
      <c r="I285" s="226"/>
      <c r="J285" s="226"/>
      <c r="K285" s="226"/>
      <c r="L285" s="226"/>
      <c r="M285" s="241"/>
      <c r="N285" s="226"/>
      <c r="O285" s="226"/>
      <c r="P285" s="67"/>
      <c r="Q285" s="22"/>
      <c r="R285" s="127"/>
      <c r="S285" s="130"/>
      <c r="T285" s="131"/>
    </row>
    <row r="286" spans="1:20" ht="12.75" customHeight="1" x14ac:dyDescent="0.2">
      <c r="A286" s="517"/>
      <c r="B286" s="66"/>
      <c r="C286" s="226"/>
      <c r="D286" s="241"/>
      <c r="E286" s="241"/>
      <c r="F286" s="226"/>
      <c r="G286" s="241"/>
      <c r="H286" s="226"/>
      <c r="I286" s="226"/>
      <c r="J286" s="226"/>
      <c r="K286" s="226"/>
      <c r="L286" s="226"/>
      <c r="M286" s="241"/>
      <c r="N286" s="226"/>
      <c r="O286" s="226"/>
      <c r="P286" s="67"/>
      <c r="Q286" s="22"/>
      <c r="R286" s="127"/>
      <c r="S286" s="130"/>
      <c r="T286" s="131"/>
    </row>
    <row r="287" spans="1:20" ht="12.75" customHeight="1" x14ac:dyDescent="0.2">
      <c r="A287" s="517"/>
      <c r="B287" s="66"/>
      <c r="C287" s="226"/>
      <c r="D287" s="241"/>
      <c r="E287" s="241"/>
      <c r="F287" s="226"/>
      <c r="G287" s="241"/>
      <c r="H287" s="226"/>
      <c r="I287" s="226"/>
      <c r="J287" s="226"/>
      <c r="K287" s="226"/>
      <c r="L287" s="226"/>
      <c r="M287" s="241"/>
      <c r="N287" s="226"/>
      <c r="O287" s="226"/>
      <c r="P287" s="67"/>
      <c r="Q287" s="22"/>
      <c r="R287" s="127"/>
      <c r="S287" s="130"/>
      <c r="T287" s="131"/>
    </row>
    <row r="288" spans="1:20" ht="12.75" customHeight="1" x14ac:dyDescent="0.2">
      <c r="A288" s="517"/>
      <c r="B288" s="66"/>
      <c r="C288" s="226"/>
      <c r="D288" s="241"/>
      <c r="E288" s="241"/>
      <c r="F288" s="226"/>
      <c r="G288" s="241"/>
      <c r="H288" s="226"/>
      <c r="I288" s="226"/>
      <c r="J288" s="226"/>
      <c r="K288" s="226"/>
      <c r="L288" s="226"/>
      <c r="M288" s="241"/>
      <c r="N288" s="226"/>
      <c r="O288" s="226"/>
      <c r="P288" s="67"/>
      <c r="Q288" s="22"/>
      <c r="R288" s="127"/>
      <c r="S288" s="130"/>
      <c r="T288" s="131"/>
    </row>
    <row r="289" spans="1:20" ht="12.75" customHeight="1" x14ac:dyDescent="0.2">
      <c r="A289" s="517"/>
      <c r="B289" s="66"/>
      <c r="C289" s="226"/>
      <c r="D289" s="241"/>
      <c r="E289" s="241"/>
      <c r="F289" s="226"/>
      <c r="G289" s="241"/>
      <c r="H289" s="226"/>
      <c r="I289" s="226"/>
      <c r="J289" s="226"/>
      <c r="K289" s="226"/>
      <c r="L289" s="226"/>
      <c r="M289" s="241"/>
      <c r="N289" s="226"/>
      <c r="O289" s="226"/>
      <c r="P289" s="67"/>
      <c r="Q289" s="22"/>
      <c r="R289" s="127"/>
      <c r="S289" s="130"/>
      <c r="T289" s="131"/>
    </row>
    <row r="290" spans="1:20" ht="12.75" customHeight="1" x14ac:dyDescent="0.2">
      <c r="A290" s="517"/>
      <c r="B290" s="66"/>
      <c r="C290" s="226"/>
      <c r="D290" s="241"/>
      <c r="E290" s="241"/>
      <c r="F290" s="226"/>
      <c r="G290" s="241"/>
      <c r="H290" s="226"/>
      <c r="I290" s="226"/>
      <c r="J290" s="226"/>
      <c r="K290" s="226"/>
      <c r="L290" s="226"/>
      <c r="M290" s="241"/>
      <c r="N290" s="226"/>
      <c r="O290" s="226"/>
      <c r="P290" s="67"/>
      <c r="Q290" s="22"/>
      <c r="R290" s="127"/>
      <c r="S290" s="130"/>
      <c r="T290" s="131"/>
    </row>
    <row r="291" spans="1:20" ht="12.75" customHeight="1" x14ac:dyDescent="0.2">
      <c r="A291" s="517"/>
      <c r="B291" s="66"/>
      <c r="C291" s="226"/>
      <c r="D291" s="241"/>
      <c r="E291" s="241"/>
      <c r="F291" s="226"/>
      <c r="G291" s="241"/>
      <c r="H291" s="226"/>
      <c r="I291" s="226"/>
      <c r="J291" s="226"/>
      <c r="K291" s="226"/>
      <c r="L291" s="226"/>
      <c r="M291" s="241"/>
      <c r="N291" s="226"/>
      <c r="O291" s="226"/>
      <c r="P291" s="67"/>
      <c r="Q291" s="22"/>
      <c r="R291" s="127"/>
      <c r="S291" s="130"/>
      <c r="T291" s="131"/>
    </row>
    <row r="292" spans="1:20" ht="12.75" customHeight="1" x14ac:dyDescent="0.2">
      <c r="A292" s="517"/>
      <c r="B292" s="66"/>
      <c r="C292" s="226"/>
      <c r="D292" s="241"/>
      <c r="E292" s="241"/>
      <c r="F292" s="226"/>
      <c r="G292" s="241"/>
      <c r="H292" s="226"/>
      <c r="I292" s="226"/>
      <c r="J292" s="226"/>
      <c r="K292" s="226"/>
      <c r="L292" s="226"/>
      <c r="M292" s="241"/>
      <c r="N292" s="226"/>
      <c r="O292" s="226"/>
      <c r="P292" s="67"/>
      <c r="Q292" s="22"/>
      <c r="R292" s="127"/>
      <c r="S292" s="130"/>
      <c r="T292" s="131"/>
    </row>
    <row r="293" spans="1:20" ht="12.75" customHeight="1" x14ac:dyDescent="0.2">
      <c r="A293" s="517"/>
      <c r="B293" s="66"/>
      <c r="C293" s="226"/>
      <c r="D293" s="241"/>
      <c r="E293" s="241"/>
      <c r="F293" s="226"/>
      <c r="G293" s="241"/>
      <c r="H293" s="226"/>
      <c r="I293" s="226"/>
      <c r="J293" s="226"/>
      <c r="K293" s="226"/>
      <c r="L293" s="226"/>
      <c r="M293" s="241"/>
      <c r="N293" s="226"/>
      <c r="O293" s="226"/>
      <c r="P293" s="67"/>
      <c r="Q293" s="22"/>
      <c r="R293" s="127"/>
      <c r="S293" s="130"/>
      <c r="T293" s="131"/>
    </row>
    <row r="294" spans="1:20" ht="12.75" customHeight="1" x14ac:dyDescent="0.2">
      <c r="A294" s="517"/>
      <c r="B294" s="66"/>
      <c r="C294" s="226"/>
      <c r="D294" s="241"/>
      <c r="E294" s="241"/>
      <c r="F294" s="226"/>
      <c r="G294" s="241"/>
      <c r="H294" s="226"/>
      <c r="I294" s="226"/>
      <c r="J294" s="226"/>
      <c r="K294" s="226"/>
      <c r="L294" s="226"/>
      <c r="M294" s="241"/>
      <c r="N294" s="226"/>
      <c r="O294" s="226"/>
      <c r="P294" s="67"/>
      <c r="Q294" s="22"/>
      <c r="R294" s="127"/>
      <c r="S294" s="130"/>
      <c r="T294" s="131"/>
    </row>
    <row r="295" spans="1:20" ht="12.75" customHeight="1" x14ac:dyDescent="0.2">
      <c r="A295" s="517"/>
      <c r="B295" s="66"/>
      <c r="C295" s="226"/>
      <c r="D295" s="241"/>
      <c r="E295" s="241"/>
      <c r="F295" s="226"/>
      <c r="G295" s="241"/>
      <c r="H295" s="226"/>
      <c r="I295" s="226"/>
      <c r="J295" s="226"/>
      <c r="K295" s="226"/>
      <c r="L295" s="226"/>
      <c r="M295" s="241"/>
      <c r="N295" s="226"/>
      <c r="O295" s="226"/>
      <c r="P295" s="67"/>
      <c r="Q295" s="22"/>
      <c r="R295" s="127"/>
      <c r="S295" s="130"/>
      <c r="T295" s="131"/>
    </row>
    <row r="296" spans="1:20" ht="12.75" customHeight="1" thickBot="1" x14ac:dyDescent="0.25">
      <c r="A296" s="517"/>
      <c r="B296" s="66"/>
      <c r="C296" s="226"/>
      <c r="D296" s="241"/>
      <c r="E296" s="241"/>
      <c r="F296" s="226"/>
      <c r="G296" s="241"/>
      <c r="H296" s="226"/>
      <c r="I296" s="226"/>
      <c r="J296" s="226"/>
      <c r="K296" s="226"/>
      <c r="L296" s="226"/>
      <c r="M296" s="241"/>
      <c r="N296" s="226"/>
      <c r="O296" s="226"/>
      <c r="P296" s="67"/>
      <c r="Q296" s="22"/>
      <c r="R296" s="127"/>
      <c r="S296" s="130"/>
      <c r="T296" s="131"/>
    </row>
    <row r="297" spans="1:20" ht="12.75" customHeight="1" x14ac:dyDescent="0.2">
      <c r="A297" s="522"/>
      <c r="B297" s="110" t="s">
        <v>645</v>
      </c>
      <c r="C297" s="485"/>
      <c r="D297" s="486"/>
      <c r="E297" s="486"/>
      <c r="F297" s="485"/>
      <c r="G297" s="486"/>
      <c r="H297" s="485"/>
      <c r="I297" s="485"/>
      <c r="J297" s="485"/>
      <c r="K297" s="485"/>
      <c r="L297" s="485"/>
      <c r="M297" s="486"/>
      <c r="N297" s="485"/>
      <c r="O297" s="493"/>
      <c r="P297" s="214"/>
      <c r="Q297" s="215"/>
      <c r="R297" s="216"/>
      <c r="S297" s="204"/>
      <c r="T297" s="435"/>
    </row>
    <row r="298" spans="1:20" ht="12.75" customHeight="1" thickBot="1" x14ac:dyDescent="0.25">
      <c r="A298" s="523"/>
      <c r="B298" s="87" t="s">
        <v>105</v>
      </c>
      <c r="C298" s="489"/>
      <c r="D298" s="490"/>
      <c r="E298" s="490"/>
      <c r="F298" s="489"/>
      <c r="G298" s="490"/>
      <c r="H298" s="489"/>
      <c r="I298" s="489"/>
      <c r="J298" s="489"/>
      <c r="K298" s="489"/>
      <c r="L298" s="489"/>
      <c r="M298" s="490"/>
      <c r="N298" s="489"/>
      <c r="O298" s="495"/>
      <c r="P298" s="217"/>
      <c r="Q298" s="218"/>
      <c r="R298" s="219"/>
      <c r="S298" s="205"/>
      <c r="T298" s="436"/>
    </row>
  </sheetData>
  <mergeCells count="2">
    <mergeCell ref="A1:T1"/>
    <mergeCell ref="R2:T2"/>
  </mergeCells>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8" manualBreakCount="8">
    <brk id="16" max="19" man="1"/>
    <brk id="75" max="19" man="1"/>
    <brk id="103" max="19" man="1"/>
    <brk id="134" max="19" man="1"/>
    <brk id="176" max="19" man="1"/>
    <brk id="208" max="19" man="1"/>
    <brk id="237" max="19" man="1"/>
    <brk id="275" max="19"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A2C51-ECAE-4F7C-9D0D-4B952D1DB172}">
  <dimension ref="A1:C26"/>
  <sheetViews>
    <sheetView workbookViewId="0">
      <selection activeCell="D30" sqref="D30"/>
    </sheetView>
  </sheetViews>
  <sheetFormatPr defaultRowHeight="15" x14ac:dyDescent="0.25"/>
  <sheetData>
    <row r="1" spans="1:3" x14ac:dyDescent="0.25">
      <c r="A1" t="s">
        <v>255</v>
      </c>
      <c r="B1">
        <v>3</v>
      </c>
      <c r="C1">
        <v>1.7</v>
      </c>
    </row>
    <row r="2" spans="1:3" x14ac:dyDescent="0.25">
      <c r="A2" t="s">
        <v>495</v>
      </c>
      <c r="B2">
        <v>2.335</v>
      </c>
      <c r="C2">
        <v>1.7</v>
      </c>
    </row>
    <row r="3" spans="1:3" x14ac:dyDescent="0.25">
      <c r="A3" t="s">
        <v>652</v>
      </c>
      <c r="B3">
        <v>2.2999999999999998</v>
      </c>
      <c r="C3">
        <v>0.9</v>
      </c>
    </row>
    <row r="4" spans="1:3" x14ac:dyDescent="0.25">
      <c r="A4" t="s">
        <v>654</v>
      </c>
      <c r="B4">
        <v>2.2999999999999998</v>
      </c>
      <c r="C4">
        <v>0.75</v>
      </c>
    </row>
    <row r="5" spans="1:3" x14ac:dyDescent="0.25">
      <c r="A5" t="s">
        <v>406</v>
      </c>
      <c r="B5">
        <v>2.2999999999999998</v>
      </c>
      <c r="C5">
        <v>0.9</v>
      </c>
    </row>
    <row r="6" spans="1:3" x14ac:dyDescent="0.25">
      <c r="A6" t="s">
        <v>471</v>
      </c>
      <c r="B6">
        <v>2.2999999999999998</v>
      </c>
      <c r="C6">
        <v>1</v>
      </c>
    </row>
    <row r="7" spans="1:3" x14ac:dyDescent="0.25">
      <c r="A7" t="s">
        <v>653</v>
      </c>
      <c r="B7">
        <v>2.2999999999999998</v>
      </c>
      <c r="C7">
        <v>1.5</v>
      </c>
    </row>
    <row r="8" spans="1:3" x14ac:dyDescent="0.25">
      <c r="A8" t="s">
        <v>253</v>
      </c>
      <c r="B8">
        <v>0.65</v>
      </c>
      <c r="C8">
        <v>0.75</v>
      </c>
    </row>
    <row r="9" spans="1:3" x14ac:dyDescent="0.25">
      <c r="A9" t="s">
        <v>254</v>
      </c>
      <c r="B9">
        <v>2.4</v>
      </c>
      <c r="C9">
        <v>0.95</v>
      </c>
    </row>
    <row r="10" spans="1:3" x14ac:dyDescent="0.25">
      <c r="A10" t="s">
        <v>334</v>
      </c>
      <c r="B10">
        <v>2.4</v>
      </c>
      <c r="C10">
        <v>1.8</v>
      </c>
    </row>
    <row r="11" spans="1:3" x14ac:dyDescent="0.25">
      <c r="A11" t="s">
        <v>382</v>
      </c>
      <c r="B11">
        <v>2.4</v>
      </c>
      <c r="C11">
        <v>2.65</v>
      </c>
    </row>
    <row r="12" spans="1:3" x14ac:dyDescent="0.25">
      <c r="A12" t="s">
        <v>716</v>
      </c>
      <c r="B12">
        <v>3.4</v>
      </c>
      <c r="C12">
        <v>2.65</v>
      </c>
    </row>
    <row r="13" spans="1:3" x14ac:dyDescent="0.25">
      <c r="A13" t="s">
        <v>717</v>
      </c>
      <c r="B13">
        <v>3</v>
      </c>
      <c r="C13">
        <v>2.65</v>
      </c>
    </row>
    <row r="14" spans="1:3" x14ac:dyDescent="0.25">
      <c r="A14" t="s">
        <v>718</v>
      </c>
      <c r="B14">
        <v>3.5</v>
      </c>
      <c r="C14">
        <v>0.6</v>
      </c>
    </row>
    <row r="15" spans="1:3" x14ac:dyDescent="0.25">
      <c r="A15" t="s">
        <v>719</v>
      </c>
      <c r="B15">
        <v>3</v>
      </c>
      <c r="C15">
        <v>0.95</v>
      </c>
    </row>
    <row r="16" spans="1:3" x14ac:dyDescent="0.25">
      <c r="A16" t="s">
        <v>720</v>
      </c>
      <c r="B16">
        <v>3</v>
      </c>
      <c r="C16">
        <v>1.8</v>
      </c>
    </row>
    <row r="17" spans="1:3" x14ac:dyDescent="0.25">
      <c r="A17" t="s">
        <v>721</v>
      </c>
      <c r="B17">
        <v>3</v>
      </c>
      <c r="C17">
        <v>7.5</v>
      </c>
    </row>
    <row r="26" spans="1:3" ht="33.75" x14ac:dyDescent="0.5">
      <c r="A26" s="532" t="s">
        <v>713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S w i f t T o k e n s   x m l n s : x s i = " h t t p : / / w w w . w 3 . o r g / 2 0 0 1 / X M L S c h e m a - i n s t a n c e "   x m l n s : x s d = " h t t p : / / w w w . w 3 . o r g / 2 0 0 1 / X M L S c h e m a " > < T o k e n s / > < / S w i f t T o k e n s > 
</file>

<file path=customXml/itemProps1.xml><?xml version="1.0" encoding="utf-8"?>
<ds:datastoreItem xmlns:ds="http://schemas.openxmlformats.org/officeDocument/2006/customXml" ds:itemID="{AC51FE5A-EDF4-4643-B4B1-54549441EA22}">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Cover</vt:lpstr>
      <vt:lpstr>Grand Summary</vt:lpstr>
      <vt:lpstr>Summary of Building</vt:lpstr>
      <vt:lpstr>BoQ of Building</vt:lpstr>
      <vt:lpstr>Summary of CW</vt:lpstr>
      <vt:lpstr>compound wall BoQ</vt:lpstr>
      <vt:lpstr>DW</vt:lpstr>
      <vt:lpstr>data</vt:lpstr>
      <vt:lpstr>'BoQ of Building'!Print_Area</vt:lpstr>
      <vt:lpstr>'compound wall BoQ'!Print_Area</vt:lpstr>
      <vt:lpstr>Cover!Print_Area</vt:lpstr>
      <vt:lpstr>'Grand Summary'!Print_Area</vt:lpstr>
      <vt:lpstr>'Summary of Building'!Print_Area</vt:lpstr>
      <vt:lpstr>'Summary of CW'!Print_Area</vt:lpstr>
      <vt:lpstr>'BoQ of Building'!Print_Titles</vt:lpstr>
      <vt:lpstr>'compound wall 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Maimoonath Shareef</cp:lastModifiedBy>
  <cp:lastPrinted>2021-12-22T06:18:01Z</cp:lastPrinted>
  <dcterms:created xsi:type="dcterms:W3CDTF">2011-03-24T06:48:27Z</dcterms:created>
  <dcterms:modified xsi:type="dcterms:W3CDTF">2022-10-27T09:52:43Z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{AC51FE5A-EDF4-4643-B4B1-54549441EA22}</vt:lpwstr>
  </property>
</Properties>
</file>